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ЭтаКнига" defaultThemeVersion="124226"/>
  <xr:revisionPtr revIDLastSave="0" documentId="13_ncr:1_{4A770E12-0B2C-4DAF-B59A-FEEEF1D8A90B}" xr6:coauthVersionLast="47" xr6:coauthVersionMax="47" xr10:uidLastSave="{00000000-0000-0000-0000-000000000000}"/>
  <bookViews>
    <workbookView xWindow="-120" yWindow="-120" windowWidth="29040" windowHeight="15840" tabRatio="778" firstSheet="117" activeTab="117" xr2:uid="{00000000-000D-0000-FFFF-FFFF00000000}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  <sheet name="СВОД_2025" sheetId="108" r:id="rId105"/>
    <sheet name="янв.25" sheetId="107" r:id="rId106"/>
    <sheet name="фев.25" sheetId="109" r:id="rId107"/>
    <sheet name="мар.25" sheetId="110" r:id="rId108"/>
    <sheet name="апр.25" sheetId="111" r:id="rId109"/>
    <sheet name="май.25" sheetId="112" r:id="rId110"/>
    <sheet name="июн.25" sheetId="113" r:id="rId111"/>
    <sheet name="июл.25" sheetId="114" r:id="rId112"/>
    <sheet name="авг.25" sheetId="115" r:id="rId113"/>
    <sheet name="сен.25" sheetId="116" r:id="rId114"/>
    <sheet name="окт.25" sheetId="117" r:id="rId115"/>
    <sheet name="ноя.25" sheetId="118" r:id="rId116"/>
    <sheet name="дек.25" sheetId="119" r:id="rId117"/>
    <sheet name="СВОД_2026" sheetId="120" r:id="rId118"/>
    <sheet name="янв.26" sheetId="121" r:id="rId119"/>
    <sheet name="фев.26" sheetId="122" r:id="rId120"/>
    <sheet name="мар.26" sheetId="123" r:id="rId121"/>
    <sheet name="апр.26" sheetId="124" r:id="rId122"/>
    <sheet name="май.26" sheetId="125" r:id="rId123"/>
    <sheet name="июн.26" sheetId="126" r:id="rId124"/>
    <sheet name="июл.26" sheetId="127" r:id="rId125"/>
    <sheet name="авг.26" sheetId="128" r:id="rId126"/>
    <sheet name="сен.26" sheetId="129" r:id="rId127"/>
    <sheet name="окт.26" sheetId="130" r:id="rId128"/>
    <sheet name="ноя.26" sheetId="131" r:id="rId129"/>
    <sheet name="дек.26" sheetId="132" r:id="rId130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авг.24!$A$3:$I$129</definedName>
    <definedName name="_xlnm._FilterDatabase" localSheetId="112" hidden="1">авг.25!$A$3:$I$129</definedName>
    <definedName name="_xlnm._FilterDatabase" localSheetId="125" hidden="1">авг.26!$A$3:$I$130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апр.24!$A$3:$I$129</definedName>
    <definedName name="_xlnm._FilterDatabase" localSheetId="108" hidden="1">апр.25!$A$3:$I$129</definedName>
    <definedName name="_xlnm._FilterDatabase" localSheetId="121" hidden="1">апр.26!$A$3:$I$130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дек.24!$A$3:$I$129</definedName>
    <definedName name="_xlnm._FilterDatabase" localSheetId="116" hidden="1">дек.25!$A$3:$I$129</definedName>
    <definedName name="_xlnm._FilterDatabase" localSheetId="129" hidden="1">дек.26!$A$3:$I$130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июл.24!$A$3:$I$129</definedName>
    <definedName name="_xlnm._FilterDatabase" localSheetId="111" hidden="1">июл.25!$A$3:$I$129</definedName>
    <definedName name="_xlnm._FilterDatabase" localSheetId="124" hidden="1">июл.26!$A$3:$I$130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июн.24!$A$3:$I$129</definedName>
    <definedName name="_xlnm._FilterDatabase" localSheetId="110" hidden="1">июн.25!$A$3:$I$129</definedName>
    <definedName name="_xlnm._FilterDatabase" localSheetId="123" hidden="1">июн.26!$A$3:$I$130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май.24!$A$3:$I$129</definedName>
    <definedName name="_xlnm._FilterDatabase" localSheetId="109" hidden="1">май.25!$A$3:$I$129</definedName>
    <definedName name="_xlnm._FilterDatabase" localSheetId="122" hidden="1">май.26!$A$3:$I$130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мар.24!$A$3:$I$129</definedName>
    <definedName name="_xlnm._FilterDatabase" localSheetId="107" hidden="1">мар.25!$A$3:$I$129</definedName>
    <definedName name="_xlnm._FilterDatabase" localSheetId="120" hidden="1">мар.26!$A$3:$I$130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ноя.24!$A$3:$I$129</definedName>
    <definedName name="_xlnm._FilterDatabase" localSheetId="115" hidden="1">ноя.25!$A$3:$I$129</definedName>
    <definedName name="_xlnm._FilterDatabase" localSheetId="128" hidden="1">ноя.26!$A$3:$I$130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окт.24!$A$3:$I$129</definedName>
    <definedName name="_xlnm._FilterDatabase" localSheetId="114" hidden="1">окт.25!$A$3:$J$129</definedName>
    <definedName name="_xlnm._FilterDatabase" localSheetId="127" hidden="1">окт.26!$A$3:$I$130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СВОД_2024!$A$8:$W$135</definedName>
    <definedName name="_xlnm._FilterDatabase" localSheetId="104" hidden="1">СВОД_2025!$A$8:$W$8</definedName>
    <definedName name="_xlnm._FilterDatabase" localSheetId="117" hidden="1">СВОД_2026!$A$8:$W$8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сен.24!$A$3:$I$129</definedName>
    <definedName name="_xlnm._FilterDatabase" localSheetId="113" hidden="1">сен.25!$A$3:$I$129</definedName>
    <definedName name="_xlnm._FilterDatabase" localSheetId="126" hidden="1">сен.26!$A$3:$I$130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фев.24!$A$3:$I$129</definedName>
    <definedName name="_xlnm._FilterDatabase" localSheetId="106" hidden="1">фев.25!$A$3:$I$129</definedName>
    <definedName name="_xlnm._FilterDatabase" localSheetId="119" hidden="1">фев.26!$A$3:$I$130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янв.24!$A$3:$I$129</definedName>
    <definedName name="_xlnm._FilterDatabase" localSheetId="105" hidden="1">янв.25!$A$3:$I$129</definedName>
    <definedName name="_xlnm._FilterDatabase" localSheetId="118" hidden="1">янв.26!$A$3:$I$130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20" l="1"/>
  <c r="J26" i="120"/>
  <c r="K26" i="120"/>
  <c r="M26" i="120"/>
  <c r="L26" i="120" s="1"/>
  <c r="N26" i="120"/>
  <c r="O26" i="120"/>
  <c r="P26" i="120"/>
  <c r="Q26" i="120"/>
  <c r="R26" i="120"/>
  <c r="S26" i="120"/>
  <c r="U26" i="120"/>
  <c r="T26" i="120" s="1"/>
  <c r="V26" i="120"/>
  <c r="W26" i="120"/>
  <c r="H26" i="120"/>
  <c r="G26" i="120"/>
  <c r="I21" i="132"/>
  <c r="I21" i="131"/>
  <c r="I21" i="130"/>
  <c r="I21" i="129"/>
  <c r="I21" i="128"/>
  <c r="I22" i="128"/>
  <c r="I21" i="127"/>
  <c r="I21" i="126"/>
  <c r="I21" i="125"/>
  <c r="I21" i="124"/>
  <c r="I21" i="123"/>
  <c r="I21" i="122"/>
  <c r="I21" i="121"/>
  <c r="F103" i="119"/>
  <c r="F26" i="120" l="1"/>
  <c r="U10" i="120"/>
  <c r="V10" i="120"/>
  <c r="W10" i="120"/>
  <c r="U11" i="120"/>
  <c r="V11" i="120"/>
  <c r="W11" i="120"/>
  <c r="U12" i="120"/>
  <c r="V12" i="120"/>
  <c r="W12" i="120"/>
  <c r="U13" i="120"/>
  <c r="V13" i="120"/>
  <c r="W13" i="120"/>
  <c r="T13" i="120" s="1"/>
  <c r="U14" i="120"/>
  <c r="V14" i="120"/>
  <c r="W14" i="120"/>
  <c r="U15" i="120"/>
  <c r="V15" i="120"/>
  <c r="W15" i="120"/>
  <c r="U16" i="120"/>
  <c r="V16" i="120"/>
  <c r="W16" i="120"/>
  <c r="U17" i="120"/>
  <c r="V17" i="120"/>
  <c r="W17" i="120"/>
  <c r="U18" i="120"/>
  <c r="V18" i="120"/>
  <c r="W18" i="120"/>
  <c r="U19" i="120"/>
  <c r="V19" i="120"/>
  <c r="W19" i="120"/>
  <c r="U20" i="120"/>
  <c r="V20" i="120"/>
  <c r="W20" i="120"/>
  <c r="U21" i="120"/>
  <c r="V21" i="120"/>
  <c r="W21" i="120"/>
  <c r="U22" i="120"/>
  <c r="V22" i="120"/>
  <c r="W22" i="120"/>
  <c r="U23" i="120"/>
  <c r="V23" i="120"/>
  <c r="W23" i="120"/>
  <c r="U24" i="120"/>
  <c r="V24" i="120"/>
  <c r="W24" i="120"/>
  <c r="U25" i="120"/>
  <c r="V25" i="120"/>
  <c r="W25" i="120"/>
  <c r="U27" i="120"/>
  <c r="V27" i="120"/>
  <c r="W27" i="120"/>
  <c r="U28" i="120"/>
  <c r="V28" i="120"/>
  <c r="W28" i="120"/>
  <c r="U29" i="120"/>
  <c r="V29" i="120"/>
  <c r="W29" i="120"/>
  <c r="U30" i="120"/>
  <c r="V30" i="120"/>
  <c r="W30" i="120"/>
  <c r="T30" i="120" s="1"/>
  <c r="U31" i="120"/>
  <c r="V31" i="120"/>
  <c r="W31" i="120"/>
  <c r="U32" i="120"/>
  <c r="V32" i="120"/>
  <c r="W32" i="120"/>
  <c r="U33" i="120"/>
  <c r="V33" i="120"/>
  <c r="W33" i="120"/>
  <c r="U34" i="120"/>
  <c r="V34" i="120"/>
  <c r="W34" i="120"/>
  <c r="U35" i="120"/>
  <c r="V35" i="120"/>
  <c r="W35" i="120"/>
  <c r="U36" i="120"/>
  <c r="V36" i="120"/>
  <c r="W36" i="120"/>
  <c r="T36" i="120" s="1"/>
  <c r="U37" i="120"/>
  <c r="V37" i="120"/>
  <c r="W37" i="120"/>
  <c r="U38" i="120"/>
  <c r="V38" i="120"/>
  <c r="W38" i="120"/>
  <c r="U39" i="120"/>
  <c r="V39" i="120"/>
  <c r="W39" i="120"/>
  <c r="U40" i="120"/>
  <c r="V40" i="120"/>
  <c r="W40" i="120"/>
  <c r="U41" i="120"/>
  <c r="V41" i="120"/>
  <c r="W41" i="120"/>
  <c r="U42" i="120"/>
  <c r="V42" i="120"/>
  <c r="W42" i="120"/>
  <c r="U43" i="120"/>
  <c r="V43" i="120"/>
  <c r="W43" i="120"/>
  <c r="U44" i="120"/>
  <c r="V44" i="120"/>
  <c r="W44" i="120"/>
  <c r="U45" i="120"/>
  <c r="V45" i="120"/>
  <c r="W45" i="120"/>
  <c r="U46" i="120"/>
  <c r="V46" i="120"/>
  <c r="W46" i="120"/>
  <c r="U47" i="120"/>
  <c r="V47" i="120"/>
  <c r="W47" i="120"/>
  <c r="U48" i="120"/>
  <c r="V48" i="120"/>
  <c r="W48" i="120"/>
  <c r="U49" i="120"/>
  <c r="V49" i="120"/>
  <c r="W49" i="120"/>
  <c r="U50" i="120"/>
  <c r="V50" i="120"/>
  <c r="W50" i="120"/>
  <c r="U51" i="120"/>
  <c r="V51" i="120"/>
  <c r="W51" i="120"/>
  <c r="U52" i="120"/>
  <c r="V52" i="120"/>
  <c r="W52" i="120"/>
  <c r="U53" i="120"/>
  <c r="V53" i="120"/>
  <c r="W53" i="120"/>
  <c r="U54" i="120"/>
  <c r="V54" i="120"/>
  <c r="W54" i="120"/>
  <c r="U55" i="120"/>
  <c r="V55" i="120"/>
  <c r="W55" i="120"/>
  <c r="U56" i="120"/>
  <c r="V56" i="120"/>
  <c r="W56" i="120"/>
  <c r="U57" i="120"/>
  <c r="V57" i="120"/>
  <c r="W57" i="120"/>
  <c r="U58" i="120"/>
  <c r="V58" i="120"/>
  <c r="W58" i="120"/>
  <c r="U59" i="120"/>
  <c r="V59" i="120"/>
  <c r="W59" i="120"/>
  <c r="U60" i="120"/>
  <c r="V60" i="120"/>
  <c r="W60" i="120"/>
  <c r="T60" i="120" s="1"/>
  <c r="U61" i="120"/>
  <c r="V61" i="120"/>
  <c r="W61" i="120"/>
  <c r="U62" i="120"/>
  <c r="V62" i="120"/>
  <c r="W62" i="120"/>
  <c r="U63" i="120"/>
  <c r="V63" i="120"/>
  <c r="W63" i="120"/>
  <c r="U64" i="120"/>
  <c r="V64" i="120"/>
  <c r="W64" i="120"/>
  <c r="U65" i="120"/>
  <c r="V65" i="120"/>
  <c r="W65" i="120"/>
  <c r="U66" i="120"/>
  <c r="V66" i="120"/>
  <c r="W66" i="120"/>
  <c r="U67" i="120"/>
  <c r="V67" i="120"/>
  <c r="W67" i="120"/>
  <c r="U68" i="120"/>
  <c r="V68" i="120"/>
  <c r="W68" i="120"/>
  <c r="T68" i="120" s="1"/>
  <c r="U69" i="120"/>
  <c r="V69" i="120"/>
  <c r="W69" i="120"/>
  <c r="U70" i="120"/>
  <c r="V70" i="120"/>
  <c r="W70" i="120"/>
  <c r="U71" i="120"/>
  <c r="V71" i="120"/>
  <c r="W71" i="120"/>
  <c r="U72" i="120"/>
  <c r="V72" i="120"/>
  <c r="W72" i="120"/>
  <c r="U73" i="120"/>
  <c r="V73" i="120"/>
  <c r="W73" i="120"/>
  <c r="U74" i="120"/>
  <c r="V74" i="120"/>
  <c r="W74" i="120"/>
  <c r="U75" i="120"/>
  <c r="V75" i="120"/>
  <c r="W75" i="120"/>
  <c r="U76" i="120"/>
  <c r="V76" i="120"/>
  <c r="W76" i="120"/>
  <c r="T76" i="120" s="1"/>
  <c r="U77" i="120"/>
  <c r="V77" i="120"/>
  <c r="W77" i="120"/>
  <c r="U78" i="120"/>
  <c r="V78" i="120"/>
  <c r="W78" i="120"/>
  <c r="U79" i="120"/>
  <c r="V79" i="120"/>
  <c r="W79" i="120"/>
  <c r="U80" i="120"/>
  <c r="V80" i="120"/>
  <c r="W80" i="120"/>
  <c r="U81" i="120"/>
  <c r="V81" i="120"/>
  <c r="W81" i="120"/>
  <c r="U82" i="120"/>
  <c r="V82" i="120"/>
  <c r="W82" i="120"/>
  <c r="U83" i="120"/>
  <c r="V83" i="120"/>
  <c r="W83" i="120"/>
  <c r="U84" i="120"/>
  <c r="V84" i="120"/>
  <c r="W84" i="120"/>
  <c r="U85" i="120"/>
  <c r="V85" i="120"/>
  <c r="W85" i="120"/>
  <c r="U86" i="120"/>
  <c r="V86" i="120"/>
  <c r="W86" i="120"/>
  <c r="T86" i="120" s="1"/>
  <c r="U87" i="120"/>
  <c r="V87" i="120"/>
  <c r="W87" i="120"/>
  <c r="U88" i="120"/>
  <c r="V88" i="120"/>
  <c r="W88" i="120"/>
  <c r="U89" i="120"/>
  <c r="V89" i="120"/>
  <c r="W89" i="120"/>
  <c r="U90" i="120"/>
  <c r="V90" i="120"/>
  <c r="W90" i="120"/>
  <c r="U91" i="120"/>
  <c r="V91" i="120"/>
  <c r="W91" i="120"/>
  <c r="U92" i="120"/>
  <c r="V92" i="120"/>
  <c r="W92" i="120"/>
  <c r="T92" i="120" s="1"/>
  <c r="U93" i="120"/>
  <c r="V93" i="120"/>
  <c r="W93" i="120"/>
  <c r="U94" i="120"/>
  <c r="V94" i="120"/>
  <c r="W94" i="120"/>
  <c r="U95" i="120"/>
  <c r="V95" i="120"/>
  <c r="W95" i="120"/>
  <c r="U96" i="120"/>
  <c r="V96" i="120"/>
  <c r="W96" i="120"/>
  <c r="U97" i="120"/>
  <c r="V97" i="120"/>
  <c r="W97" i="120"/>
  <c r="U98" i="120"/>
  <c r="V98" i="120"/>
  <c r="W98" i="120"/>
  <c r="U99" i="120"/>
  <c r="V99" i="120"/>
  <c r="W99" i="120"/>
  <c r="U100" i="120"/>
  <c r="V100" i="120"/>
  <c r="W100" i="120"/>
  <c r="U101" i="120"/>
  <c r="V101" i="120"/>
  <c r="W101" i="120"/>
  <c r="U102" i="120"/>
  <c r="V102" i="120"/>
  <c r="W102" i="120"/>
  <c r="T102" i="120" s="1"/>
  <c r="U103" i="120"/>
  <c r="V103" i="120"/>
  <c r="W103" i="120"/>
  <c r="U104" i="120"/>
  <c r="V104" i="120"/>
  <c r="W104" i="120"/>
  <c r="U105" i="120"/>
  <c r="V105" i="120"/>
  <c r="W105" i="120"/>
  <c r="U106" i="120"/>
  <c r="V106" i="120"/>
  <c r="W106" i="120"/>
  <c r="U107" i="120"/>
  <c r="V107" i="120"/>
  <c r="W107" i="120"/>
  <c r="U108" i="120"/>
  <c r="V108" i="120"/>
  <c r="W108" i="120"/>
  <c r="U109" i="120"/>
  <c r="V109" i="120"/>
  <c r="W109" i="120"/>
  <c r="U110" i="120"/>
  <c r="V110" i="120"/>
  <c r="W110" i="120"/>
  <c r="T110" i="120" s="1"/>
  <c r="U111" i="120"/>
  <c r="V111" i="120"/>
  <c r="W111" i="120"/>
  <c r="U112" i="120"/>
  <c r="V112" i="120"/>
  <c r="W112" i="120"/>
  <c r="U113" i="120"/>
  <c r="V113" i="120"/>
  <c r="W113" i="120"/>
  <c r="U114" i="120"/>
  <c r="V114" i="120"/>
  <c r="W114" i="120"/>
  <c r="U115" i="120"/>
  <c r="V115" i="120"/>
  <c r="W115" i="120"/>
  <c r="T115" i="120" s="1"/>
  <c r="U116" i="120"/>
  <c r="V116" i="120"/>
  <c r="W116" i="120"/>
  <c r="U117" i="120"/>
  <c r="V117" i="120"/>
  <c r="W117" i="120"/>
  <c r="U118" i="120"/>
  <c r="V118" i="120"/>
  <c r="W118" i="120"/>
  <c r="T118" i="120" s="1"/>
  <c r="U119" i="120"/>
  <c r="V119" i="120"/>
  <c r="W119" i="120"/>
  <c r="U120" i="120"/>
  <c r="V120" i="120"/>
  <c r="W120" i="120"/>
  <c r="U121" i="120"/>
  <c r="V121" i="120"/>
  <c r="W121" i="120"/>
  <c r="U122" i="120"/>
  <c r="V122" i="120"/>
  <c r="W122" i="120"/>
  <c r="U123" i="120"/>
  <c r="V123" i="120"/>
  <c r="W123" i="120"/>
  <c r="U124" i="120"/>
  <c r="V124" i="120"/>
  <c r="W124" i="120"/>
  <c r="T124" i="120" s="1"/>
  <c r="U125" i="120"/>
  <c r="V125" i="120"/>
  <c r="W125" i="120"/>
  <c r="U126" i="120"/>
  <c r="V126" i="120"/>
  <c r="W126" i="120"/>
  <c r="T126" i="120" s="1"/>
  <c r="U127" i="120"/>
  <c r="V127" i="120"/>
  <c r="W127" i="120"/>
  <c r="U128" i="120"/>
  <c r="V128" i="120"/>
  <c r="W128" i="120"/>
  <c r="U129" i="120"/>
  <c r="V129" i="120"/>
  <c r="W129" i="120"/>
  <c r="U130" i="120"/>
  <c r="V130" i="120"/>
  <c r="W130" i="120"/>
  <c r="U131" i="120"/>
  <c r="V131" i="120"/>
  <c r="W131" i="120"/>
  <c r="U132" i="120"/>
  <c r="V132" i="120"/>
  <c r="W132" i="120"/>
  <c r="U133" i="120"/>
  <c r="V133" i="120"/>
  <c r="W133" i="120"/>
  <c r="U134" i="120"/>
  <c r="V134" i="120"/>
  <c r="W134" i="120"/>
  <c r="U135" i="120"/>
  <c r="V135" i="120"/>
  <c r="W135" i="120"/>
  <c r="W9" i="120"/>
  <c r="V9" i="120"/>
  <c r="U9" i="120"/>
  <c r="Q135" i="120"/>
  <c r="R135" i="120"/>
  <c r="S135" i="120"/>
  <c r="Q10" i="120"/>
  <c r="R10" i="120"/>
  <c r="S10" i="120"/>
  <c r="Q11" i="120"/>
  <c r="R11" i="120"/>
  <c r="S11" i="120"/>
  <c r="Q12" i="120"/>
  <c r="R12" i="120"/>
  <c r="S12" i="120"/>
  <c r="Q13" i="120"/>
  <c r="R13" i="120"/>
  <c r="S13" i="120"/>
  <c r="Q14" i="120"/>
  <c r="R14" i="120"/>
  <c r="S14" i="120"/>
  <c r="Q15" i="120"/>
  <c r="R15" i="120"/>
  <c r="S15" i="120"/>
  <c r="Q16" i="120"/>
  <c r="R16" i="120"/>
  <c r="S16" i="120"/>
  <c r="Q17" i="120"/>
  <c r="R17" i="120"/>
  <c r="S17" i="120"/>
  <c r="Q18" i="120"/>
  <c r="R18" i="120"/>
  <c r="S18" i="120"/>
  <c r="Q19" i="120"/>
  <c r="R19" i="120"/>
  <c r="S19" i="120"/>
  <c r="Q20" i="120"/>
  <c r="R20" i="120"/>
  <c r="S20" i="120"/>
  <c r="Q21" i="120"/>
  <c r="R21" i="120"/>
  <c r="S21" i="120"/>
  <c r="Q22" i="120"/>
  <c r="R22" i="120"/>
  <c r="S22" i="120"/>
  <c r="Q23" i="120"/>
  <c r="R23" i="120"/>
  <c r="S23" i="120"/>
  <c r="Q24" i="120"/>
  <c r="R24" i="120"/>
  <c r="S24" i="120"/>
  <c r="Q25" i="120"/>
  <c r="R25" i="120"/>
  <c r="S25" i="120"/>
  <c r="Q27" i="120"/>
  <c r="R27" i="120"/>
  <c r="S27" i="120"/>
  <c r="Q28" i="120"/>
  <c r="R28" i="120"/>
  <c r="S28" i="120"/>
  <c r="Q29" i="120"/>
  <c r="R29" i="120"/>
  <c r="S29" i="120"/>
  <c r="Q30" i="120"/>
  <c r="R30" i="120"/>
  <c r="S30" i="120"/>
  <c r="Q31" i="120"/>
  <c r="R31" i="120"/>
  <c r="S31" i="120"/>
  <c r="Q32" i="120"/>
  <c r="R32" i="120"/>
  <c r="S32" i="120"/>
  <c r="Q33" i="120"/>
  <c r="R33" i="120"/>
  <c r="S33" i="120"/>
  <c r="Q34" i="120"/>
  <c r="R34" i="120"/>
  <c r="S34" i="120"/>
  <c r="Q35" i="120"/>
  <c r="R35" i="120"/>
  <c r="S35" i="120"/>
  <c r="Q36" i="120"/>
  <c r="R36" i="120"/>
  <c r="S36" i="120"/>
  <c r="Q37" i="120"/>
  <c r="R37" i="120"/>
  <c r="S37" i="120"/>
  <c r="Q38" i="120"/>
  <c r="R38" i="120"/>
  <c r="S38" i="120"/>
  <c r="Q39" i="120"/>
  <c r="R39" i="120"/>
  <c r="S39" i="120"/>
  <c r="Q40" i="120"/>
  <c r="R40" i="120"/>
  <c r="S40" i="120"/>
  <c r="Q41" i="120"/>
  <c r="R41" i="120"/>
  <c r="S41" i="120"/>
  <c r="Q42" i="120"/>
  <c r="R42" i="120"/>
  <c r="S42" i="120"/>
  <c r="Q43" i="120"/>
  <c r="R43" i="120"/>
  <c r="S43" i="120"/>
  <c r="Q44" i="120"/>
  <c r="R44" i="120"/>
  <c r="S44" i="120"/>
  <c r="Q45" i="120"/>
  <c r="R45" i="120"/>
  <c r="S45" i="120"/>
  <c r="Q46" i="120"/>
  <c r="R46" i="120"/>
  <c r="S46" i="120"/>
  <c r="Q47" i="120"/>
  <c r="R47" i="120"/>
  <c r="S47" i="120"/>
  <c r="Q48" i="120"/>
  <c r="R48" i="120"/>
  <c r="S48" i="120"/>
  <c r="Q49" i="120"/>
  <c r="R49" i="120"/>
  <c r="S49" i="120"/>
  <c r="Q50" i="120"/>
  <c r="R50" i="120"/>
  <c r="S50" i="120"/>
  <c r="Q51" i="120"/>
  <c r="R51" i="120"/>
  <c r="S51" i="120"/>
  <c r="Q52" i="120"/>
  <c r="R52" i="120"/>
  <c r="S52" i="120"/>
  <c r="Q53" i="120"/>
  <c r="R53" i="120"/>
  <c r="S53" i="120"/>
  <c r="Q54" i="120"/>
  <c r="R54" i="120"/>
  <c r="S54" i="120"/>
  <c r="Q55" i="120"/>
  <c r="R55" i="120"/>
  <c r="S55" i="120"/>
  <c r="Q56" i="120"/>
  <c r="R56" i="120"/>
  <c r="S56" i="120"/>
  <c r="Q57" i="120"/>
  <c r="R57" i="120"/>
  <c r="S57" i="120"/>
  <c r="Q58" i="120"/>
  <c r="R58" i="120"/>
  <c r="S58" i="120"/>
  <c r="Q59" i="120"/>
  <c r="R59" i="120"/>
  <c r="S59" i="120"/>
  <c r="Q60" i="120"/>
  <c r="R60" i="120"/>
  <c r="S60" i="120"/>
  <c r="Q61" i="120"/>
  <c r="R61" i="120"/>
  <c r="S61" i="120"/>
  <c r="Q62" i="120"/>
  <c r="R62" i="120"/>
  <c r="S62" i="120"/>
  <c r="Q63" i="120"/>
  <c r="R63" i="120"/>
  <c r="S63" i="120"/>
  <c r="Q64" i="120"/>
  <c r="R64" i="120"/>
  <c r="S64" i="120"/>
  <c r="Q65" i="120"/>
  <c r="R65" i="120"/>
  <c r="S65" i="120"/>
  <c r="Q66" i="120"/>
  <c r="R66" i="120"/>
  <c r="S66" i="120"/>
  <c r="Q67" i="120"/>
  <c r="R67" i="120"/>
  <c r="S67" i="120"/>
  <c r="Q68" i="120"/>
  <c r="R68" i="120"/>
  <c r="S68" i="120"/>
  <c r="Q69" i="120"/>
  <c r="R69" i="120"/>
  <c r="S69" i="120"/>
  <c r="Q70" i="120"/>
  <c r="R70" i="120"/>
  <c r="S70" i="120"/>
  <c r="Q71" i="120"/>
  <c r="R71" i="120"/>
  <c r="S71" i="120"/>
  <c r="Q72" i="120"/>
  <c r="R72" i="120"/>
  <c r="S72" i="120"/>
  <c r="Q73" i="120"/>
  <c r="R73" i="120"/>
  <c r="S73" i="120"/>
  <c r="Q74" i="120"/>
  <c r="R74" i="120"/>
  <c r="S74" i="120"/>
  <c r="Q75" i="120"/>
  <c r="R75" i="120"/>
  <c r="S75" i="120"/>
  <c r="Q76" i="120"/>
  <c r="R76" i="120"/>
  <c r="S76" i="120"/>
  <c r="Q77" i="120"/>
  <c r="R77" i="120"/>
  <c r="S77" i="120"/>
  <c r="Q78" i="120"/>
  <c r="R78" i="120"/>
  <c r="S78" i="120"/>
  <c r="Q79" i="120"/>
  <c r="R79" i="120"/>
  <c r="S79" i="120"/>
  <c r="Q80" i="120"/>
  <c r="R80" i="120"/>
  <c r="S80" i="120"/>
  <c r="Q81" i="120"/>
  <c r="R81" i="120"/>
  <c r="S81" i="120"/>
  <c r="Q82" i="120"/>
  <c r="R82" i="120"/>
  <c r="S82" i="120"/>
  <c r="Q83" i="120"/>
  <c r="R83" i="120"/>
  <c r="S83" i="120"/>
  <c r="Q84" i="120"/>
  <c r="R84" i="120"/>
  <c r="S84" i="120"/>
  <c r="Q85" i="120"/>
  <c r="R85" i="120"/>
  <c r="S85" i="120"/>
  <c r="Q86" i="120"/>
  <c r="R86" i="120"/>
  <c r="S86" i="120"/>
  <c r="Q87" i="120"/>
  <c r="R87" i="120"/>
  <c r="S87" i="120"/>
  <c r="Q88" i="120"/>
  <c r="R88" i="120"/>
  <c r="S88" i="120"/>
  <c r="Q89" i="120"/>
  <c r="R89" i="120"/>
  <c r="S89" i="120"/>
  <c r="Q90" i="120"/>
  <c r="R90" i="120"/>
  <c r="S90" i="120"/>
  <c r="Q91" i="120"/>
  <c r="R91" i="120"/>
  <c r="S91" i="120"/>
  <c r="Q92" i="120"/>
  <c r="R92" i="120"/>
  <c r="S92" i="120"/>
  <c r="Q93" i="120"/>
  <c r="R93" i="120"/>
  <c r="S93" i="120"/>
  <c r="Q94" i="120"/>
  <c r="R94" i="120"/>
  <c r="S94" i="120"/>
  <c r="Q95" i="120"/>
  <c r="R95" i="120"/>
  <c r="S95" i="120"/>
  <c r="Q96" i="120"/>
  <c r="R96" i="120"/>
  <c r="S96" i="120"/>
  <c r="Q97" i="120"/>
  <c r="R97" i="120"/>
  <c r="S97" i="120"/>
  <c r="Q98" i="120"/>
  <c r="R98" i="120"/>
  <c r="S98" i="120"/>
  <c r="Q99" i="120"/>
  <c r="R99" i="120"/>
  <c r="S99" i="120"/>
  <c r="Q100" i="120"/>
  <c r="R100" i="120"/>
  <c r="S100" i="120"/>
  <c r="Q101" i="120"/>
  <c r="R101" i="120"/>
  <c r="S101" i="120"/>
  <c r="Q102" i="120"/>
  <c r="R102" i="120"/>
  <c r="S102" i="120"/>
  <c r="Q103" i="120"/>
  <c r="R103" i="120"/>
  <c r="S103" i="120"/>
  <c r="Q104" i="120"/>
  <c r="R104" i="120"/>
  <c r="S104" i="120"/>
  <c r="Q105" i="120"/>
  <c r="R105" i="120"/>
  <c r="S105" i="120"/>
  <c r="Q106" i="120"/>
  <c r="R106" i="120"/>
  <c r="S106" i="120"/>
  <c r="Q107" i="120"/>
  <c r="R107" i="120"/>
  <c r="S107" i="120"/>
  <c r="Q108" i="120"/>
  <c r="R108" i="120"/>
  <c r="S108" i="120"/>
  <c r="Q109" i="120"/>
  <c r="R109" i="120"/>
  <c r="S109" i="120"/>
  <c r="Q110" i="120"/>
  <c r="R110" i="120"/>
  <c r="S110" i="120"/>
  <c r="Q111" i="120"/>
  <c r="R111" i="120"/>
  <c r="S111" i="120"/>
  <c r="Q112" i="120"/>
  <c r="R112" i="120"/>
  <c r="S112" i="120"/>
  <c r="Q113" i="120"/>
  <c r="R113" i="120"/>
  <c r="S113" i="120"/>
  <c r="Q114" i="120"/>
  <c r="R114" i="120"/>
  <c r="S114" i="120"/>
  <c r="Q115" i="120"/>
  <c r="R115" i="120"/>
  <c r="S115" i="120"/>
  <c r="Q116" i="120"/>
  <c r="R116" i="120"/>
  <c r="S116" i="120"/>
  <c r="Q117" i="120"/>
  <c r="R117" i="120"/>
  <c r="S117" i="120"/>
  <c r="Q118" i="120"/>
  <c r="R118" i="120"/>
  <c r="S118" i="120"/>
  <c r="Q119" i="120"/>
  <c r="R119" i="120"/>
  <c r="S119" i="120"/>
  <c r="Q120" i="120"/>
  <c r="R120" i="120"/>
  <c r="S120" i="120"/>
  <c r="Q121" i="120"/>
  <c r="R121" i="120"/>
  <c r="S121" i="120"/>
  <c r="Q122" i="120"/>
  <c r="R122" i="120"/>
  <c r="S122" i="120"/>
  <c r="Q123" i="120"/>
  <c r="R123" i="120"/>
  <c r="S123" i="120"/>
  <c r="Q124" i="120"/>
  <c r="R124" i="120"/>
  <c r="S124" i="120"/>
  <c r="Q125" i="120"/>
  <c r="R125" i="120"/>
  <c r="S125" i="120"/>
  <c r="Q126" i="120"/>
  <c r="R126" i="120"/>
  <c r="P126" i="120" s="1"/>
  <c r="S126" i="120"/>
  <c r="Q127" i="120"/>
  <c r="R127" i="120"/>
  <c r="S127" i="120"/>
  <c r="Q128" i="120"/>
  <c r="R128" i="120"/>
  <c r="S128" i="120"/>
  <c r="Q129" i="120"/>
  <c r="R129" i="120"/>
  <c r="S129" i="120"/>
  <c r="Q130" i="120"/>
  <c r="R130" i="120"/>
  <c r="S130" i="120"/>
  <c r="Q131" i="120"/>
  <c r="R131" i="120"/>
  <c r="S131" i="120"/>
  <c r="Q132" i="120"/>
  <c r="R132" i="120"/>
  <c r="S132" i="120"/>
  <c r="Q133" i="120"/>
  <c r="R133" i="120"/>
  <c r="S133" i="120"/>
  <c r="Q134" i="120"/>
  <c r="R134" i="120"/>
  <c r="S134" i="120"/>
  <c r="S9" i="120"/>
  <c r="R9" i="120"/>
  <c r="Q9" i="120"/>
  <c r="P9" i="120" s="1"/>
  <c r="M10" i="120"/>
  <c r="N10" i="120"/>
  <c r="O10" i="120"/>
  <c r="M11" i="120"/>
  <c r="N11" i="120"/>
  <c r="O11" i="120"/>
  <c r="M12" i="120"/>
  <c r="N12" i="120"/>
  <c r="O12" i="120"/>
  <c r="M13" i="120"/>
  <c r="N13" i="120"/>
  <c r="O13" i="120"/>
  <c r="M14" i="120"/>
  <c r="N14" i="120"/>
  <c r="O14" i="120"/>
  <c r="M15" i="120"/>
  <c r="N15" i="120"/>
  <c r="O15" i="120"/>
  <c r="M16" i="120"/>
  <c r="N16" i="120"/>
  <c r="O16" i="120"/>
  <c r="M17" i="120"/>
  <c r="N17" i="120"/>
  <c r="O17" i="120"/>
  <c r="M18" i="120"/>
  <c r="N18" i="120"/>
  <c r="O18" i="120"/>
  <c r="M19" i="120"/>
  <c r="N19" i="120"/>
  <c r="O19" i="120"/>
  <c r="M20" i="120"/>
  <c r="N20" i="120"/>
  <c r="O20" i="120"/>
  <c r="M21" i="120"/>
  <c r="N21" i="120"/>
  <c r="O21" i="120"/>
  <c r="M22" i="120"/>
  <c r="N22" i="120"/>
  <c r="O22" i="120"/>
  <c r="M23" i="120"/>
  <c r="N23" i="120"/>
  <c r="O23" i="120"/>
  <c r="M24" i="120"/>
  <c r="N24" i="120"/>
  <c r="O24" i="120"/>
  <c r="M25" i="120"/>
  <c r="N25" i="120"/>
  <c r="O25" i="120"/>
  <c r="M27" i="120"/>
  <c r="N27" i="120"/>
  <c r="O27" i="120"/>
  <c r="M28" i="120"/>
  <c r="N28" i="120"/>
  <c r="O28" i="120"/>
  <c r="M29" i="120"/>
  <c r="N29" i="120"/>
  <c r="O29" i="120"/>
  <c r="M30" i="120"/>
  <c r="N30" i="120"/>
  <c r="O30" i="120"/>
  <c r="M31" i="120"/>
  <c r="N31" i="120"/>
  <c r="O31" i="120"/>
  <c r="M32" i="120"/>
  <c r="N32" i="120"/>
  <c r="O32" i="120"/>
  <c r="M33" i="120"/>
  <c r="N33" i="120"/>
  <c r="O33" i="120"/>
  <c r="M34" i="120"/>
  <c r="N34" i="120"/>
  <c r="O34" i="120"/>
  <c r="M35" i="120"/>
  <c r="N35" i="120"/>
  <c r="O35" i="120"/>
  <c r="M36" i="120"/>
  <c r="N36" i="120"/>
  <c r="O36" i="120"/>
  <c r="M37" i="120"/>
  <c r="N37" i="120"/>
  <c r="O37" i="120"/>
  <c r="M38" i="120"/>
  <c r="N38" i="120"/>
  <c r="O38" i="120"/>
  <c r="M39" i="120"/>
  <c r="N39" i="120"/>
  <c r="O39" i="120"/>
  <c r="M40" i="120"/>
  <c r="N40" i="120"/>
  <c r="O40" i="120"/>
  <c r="M41" i="120"/>
  <c r="N41" i="120"/>
  <c r="O41" i="120"/>
  <c r="M42" i="120"/>
  <c r="N42" i="120"/>
  <c r="O42" i="120"/>
  <c r="M43" i="120"/>
  <c r="N43" i="120"/>
  <c r="O43" i="120"/>
  <c r="M44" i="120"/>
  <c r="N44" i="120"/>
  <c r="O44" i="120"/>
  <c r="M45" i="120"/>
  <c r="N45" i="120"/>
  <c r="O45" i="120"/>
  <c r="M46" i="120"/>
  <c r="N46" i="120"/>
  <c r="O46" i="120"/>
  <c r="M47" i="120"/>
  <c r="N47" i="120"/>
  <c r="O47" i="120"/>
  <c r="M48" i="120"/>
  <c r="N48" i="120"/>
  <c r="O48" i="120"/>
  <c r="M49" i="120"/>
  <c r="N49" i="120"/>
  <c r="O49" i="120"/>
  <c r="M50" i="120"/>
  <c r="N50" i="120"/>
  <c r="O50" i="120"/>
  <c r="M51" i="120"/>
  <c r="N51" i="120"/>
  <c r="O51" i="120"/>
  <c r="M52" i="120"/>
  <c r="N52" i="120"/>
  <c r="O52" i="120"/>
  <c r="M53" i="120"/>
  <c r="N53" i="120"/>
  <c r="O53" i="120"/>
  <c r="M54" i="120"/>
  <c r="N54" i="120"/>
  <c r="O54" i="120"/>
  <c r="M55" i="120"/>
  <c r="N55" i="120"/>
  <c r="O55" i="120"/>
  <c r="M56" i="120"/>
  <c r="N56" i="120"/>
  <c r="O56" i="120"/>
  <c r="M57" i="120"/>
  <c r="N57" i="120"/>
  <c r="O57" i="120"/>
  <c r="M58" i="120"/>
  <c r="N58" i="120"/>
  <c r="O58" i="120"/>
  <c r="M59" i="120"/>
  <c r="N59" i="120"/>
  <c r="O59" i="120"/>
  <c r="M60" i="120"/>
  <c r="N60" i="120"/>
  <c r="O60" i="120"/>
  <c r="M61" i="120"/>
  <c r="N61" i="120"/>
  <c r="O61" i="120"/>
  <c r="M62" i="120"/>
  <c r="N62" i="120"/>
  <c r="O62" i="120"/>
  <c r="M63" i="120"/>
  <c r="N63" i="120"/>
  <c r="O63" i="120"/>
  <c r="M64" i="120"/>
  <c r="N64" i="120"/>
  <c r="O64" i="120"/>
  <c r="M65" i="120"/>
  <c r="N65" i="120"/>
  <c r="O65" i="120"/>
  <c r="M66" i="120"/>
  <c r="N66" i="120"/>
  <c r="O66" i="120"/>
  <c r="M67" i="120"/>
  <c r="N67" i="120"/>
  <c r="O67" i="120"/>
  <c r="M68" i="120"/>
  <c r="N68" i="120"/>
  <c r="O68" i="120"/>
  <c r="M69" i="120"/>
  <c r="N69" i="120"/>
  <c r="O69" i="120"/>
  <c r="M70" i="120"/>
  <c r="N70" i="120"/>
  <c r="O70" i="120"/>
  <c r="M71" i="120"/>
  <c r="N71" i="120"/>
  <c r="O71" i="120"/>
  <c r="M72" i="120"/>
  <c r="N72" i="120"/>
  <c r="O72" i="120"/>
  <c r="M73" i="120"/>
  <c r="N73" i="120"/>
  <c r="O73" i="120"/>
  <c r="M74" i="120"/>
  <c r="N74" i="120"/>
  <c r="O74" i="120"/>
  <c r="M75" i="120"/>
  <c r="N75" i="120"/>
  <c r="O75" i="120"/>
  <c r="M76" i="120"/>
  <c r="L76" i="120" s="1"/>
  <c r="N76" i="120"/>
  <c r="O76" i="120"/>
  <c r="M77" i="120"/>
  <c r="N77" i="120"/>
  <c r="O77" i="120"/>
  <c r="M78" i="120"/>
  <c r="N78" i="120"/>
  <c r="O78" i="120"/>
  <c r="M79" i="120"/>
  <c r="N79" i="120"/>
  <c r="O79" i="120"/>
  <c r="M80" i="120"/>
  <c r="N80" i="120"/>
  <c r="O80" i="120"/>
  <c r="M81" i="120"/>
  <c r="N81" i="120"/>
  <c r="O81" i="120"/>
  <c r="M82" i="120"/>
  <c r="N82" i="120"/>
  <c r="O82" i="120"/>
  <c r="M83" i="120"/>
  <c r="N83" i="120"/>
  <c r="O83" i="120"/>
  <c r="M84" i="120"/>
  <c r="N84" i="120"/>
  <c r="O84" i="120"/>
  <c r="M85" i="120"/>
  <c r="N85" i="120"/>
  <c r="O85" i="120"/>
  <c r="M86" i="120"/>
  <c r="N86" i="120"/>
  <c r="O86" i="120"/>
  <c r="M87" i="120"/>
  <c r="N87" i="120"/>
  <c r="O87" i="120"/>
  <c r="M88" i="120"/>
  <c r="N88" i="120"/>
  <c r="O88" i="120"/>
  <c r="M89" i="120"/>
  <c r="N89" i="120"/>
  <c r="O89" i="120"/>
  <c r="M90" i="120"/>
  <c r="N90" i="120"/>
  <c r="O90" i="120"/>
  <c r="M91" i="120"/>
  <c r="N91" i="120"/>
  <c r="O91" i="120"/>
  <c r="M92" i="120"/>
  <c r="N92" i="120"/>
  <c r="O92" i="120"/>
  <c r="M93" i="120"/>
  <c r="N93" i="120"/>
  <c r="O93" i="120"/>
  <c r="M94" i="120"/>
  <c r="N94" i="120"/>
  <c r="O94" i="120"/>
  <c r="M95" i="120"/>
  <c r="N95" i="120"/>
  <c r="O95" i="120"/>
  <c r="M96" i="120"/>
  <c r="N96" i="120"/>
  <c r="O96" i="120"/>
  <c r="M97" i="120"/>
  <c r="N97" i="120"/>
  <c r="O97" i="120"/>
  <c r="M98" i="120"/>
  <c r="N98" i="120"/>
  <c r="O98" i="120"/>
  <c r="L98" i="120" s="1"/>
  <c r="M99" i="120"/>
  <c r="N99" i="120"/>
  <c r="O99" i="120"/>
  <c r="M100" i="120"/>
  <c r="N100" i="120"/>
  <c r="O100" i="120"/>
  <c r="M101" i="120"/>
  <c r="N101" i="120"/>
  <c r="O101" i="120"/>
  <c r="M102" i="120"/>
  <c r="N102" i="120"/>
  <c r="O102" i="120"/>
  <c r="M103" i="120"/>
  <c r="N103" i="120"/>
  <c r="O103" i="120"/>
  <c r="M104" i="120"/>
  <c r="N104" i="120"/>
  <c r="O104" i="120"/>
  <c r="M105" i="120"/>
  <c r="N105" i="120"/>
  <c r="O105" i="120"/>
  <c r="M106" i="120"/>
  <c r="N106" i="120"/>
  <c r="O106" i="120"/>
  <c r="M107" i="120"/>
  <c r="N107" i="120"/>
  <c r="O107" i="120"/>
  <c r="M108" i="120"/>
  <c r="N108" i="120"/>
  <c r="O108" i="120"/>
  <c r="M109" i="120"/>
  <c r="N109" i="120"/>
  <c r="O109" i="120"/>
  <c r="M110" i="120"/>
  <c r="N110" i="120"/>
  <c r="O110" i="120"/>
  <c r="M111" i="120"/>
  <c r="N111" i="120"/>
  <c r="O111" i="120"/>
  <c r="L111" i="120" s="1"/>
  <c r="M112" i="120"/>
  <c r="N112" i="120"/>
  <c r="O112" i="120"/>
  <c r="M113" i="120"/>
  <c r="N113" i="120"/>
  <c r="O113" i="120"/>
  <c r="M114" i="120"/>
  <c r="N114" i="120"/>
  <c r="O114" i="120"/>
  <c r="L114" i="120" s="1"/>
  <c r="M115" i="120"/>
  <c r="N115" i="120"/>
  <c r="O115" i="120"/>
  <c r="M116" i="120"/>
  <c r="L116" i="120" s="1"/>
  <c r="N116" i="120"/>
  <c r="O116" i="120"/>
  <c r="M117" i="120"/>
  <c r="N117" i="120"/>
  <c r="O117" i="120"/>
  <c r="M118" i="120"/>
  <c r="N118" i="120"/>
  <c r="O118" i="120"/>
  <c r="M119" i="120"/>
  <c r="N119" i="120"/>
  <c r="O119" i="120"/>
  <c r="M120" i="120"/>
  <c r="N120" i="120"/>
  <c r="O120" i="120"/>
  <c r="M121" i="120"/>
  <c r="N121" i="120"/>
  <c r="O121" i="120"/>
  <c r="M122" i="120"/>
  <c r="N122" i="120"/>
  <c r="O122" i="120"/>
  <c r="M123" i="120"/>
  <c r="N123" i="120"/>
  <c r="O123" i="120"/>
  <c r="M124" i="120"/>
  <c r="N124" i="120"/>
  <c r="O124" i="120"/>
  <c r="M125" i="120"/>
  <c r="N125" i="120"/>
  <c r="O125" i="120"/>
  <c r="M126" i="120"/>
  <c r="N126" i="120"/>
  <c r="O126" i="120"/>
  <c r="M127" i="120"/>
  <c r="N127" i="120"/>
  <c r="O127" i="120"/>
  <c r="M128" i="120"/>
  <c r="N128" i="120"/>
  <c r="O128" i="120"/>
  <c r="M129" i="120"/>
  <c r="N129" i="120"/>
  <c r="O129" i="120"/>
  <c r="M130" i="120"/>
  <c r="N130" i="120"/>
  <c r="O130" i="120"/>
  <c r="M131" i="120"/>
  <c r="N131" i="120"/>
  <c r="O131" i="120"/>
  <c r="M132" i="120"/>
  <c r="L132" i="120" s="1"/>
  <c r="N132" i="120"/>
  <c r="O132" i="120"/>
  <c r="M133" i="120"/>
  <c r="N133" i="120"/>
  <c r="O133" i="120"/>
  <c r="M134" i="120"/>
  <c r="N134" i="120"/>
  <c r="O134" i="120"/>
  <c r="M135" i="120"/>
  <c r="N135" i="120"/>
  <c r="O135" i="120"/>
  <c r="L135" i="120" s="1"/>
  <c r="O9" i="120"/>
  <c r="N9" i="120"/>
  <c r="M9" i="120"/>
  <c r="I10" i="120"/>
  <c r="J10" i="120"/>
  <c r="K10" i="120"/>
  <c r="I11" i="120"/>
  <c r="J11" i="120"/>
  <c r="K11" i="120"/>
  <c r="I12" i="120"/>
  <c r="J12" i="120"/>
  <c r="K12" i="120"/>
  <c r="I13" i="120"/>
  <c r="J13" i="120"/>
  <c r="K13" i="120"/>
  <c r="I14" i="120"/>
  <c r="J14" i="120"/>
  <c r="K14" i="120"/>
  <c r="I15" i="120"/>
  <c r="J15" i="120"/>
  <c r="K15" i="120"/>
  <c r="I16" i="120"/>
  <c r="J16" i="120"/>
  <c r="K16" i="120"/>
  <c r="I17" i="120"/>
  <c r="J17" i="120"/>
  <c r="K17" i="120"/>
  <c r="I18" i="120"/>
  <c r="J18" i="120"/>
  <c r="K18" i="120"/>
  <c r="I19" i="120"/>
  <c r="J19" i="120"/>
  <c r="K19" i="120"/>
  <c r="H19" i="120" s="1"/>
  <c r="I20" i="120"/>
  <c r="J20" i="120"/>
  <c r="K20" i="120"/>
  <c r="I21" i="120"/>
  <c r="H21" i="120" s="1"/>
  <c r="J21" i="120"/>
  <c r="K21" i="120"/>
  <c r="I22" i="120"/>
  <c r="J22" i="120"/>
  <c r="K22" i="120"/>
  <c r="I23" i="120"/>
  <c r="J23" i="120"/>
  <c r="K23" i="120"/>
  <c r="I24" i="120"/>
  <c r="J24" i="120"/>
  <c r="K24" i="120"/>
  <c r="I25" i="120"/>
  <c r="J25" i="120"/>
  <c r="K25" i="120"/>
  <c r="I27" i="120"/>
  <c r="J27" i="120"/>
  <c r="K27" i="120"/>
  <c r="I28" i="120"/>
  <c r="J28" i="120"/>
  <c r="K28" i="120"/>
  <c r="I29" i="120"/>
  <c r="J29" i="120"/>
  <c r="K29" i="120"/>
  <c r="I30" i="120"/>
  <c r="J30" i="120"/>
  <c r="K30" i="120"/>
  <c r="I31" i="120"/>
  <c r="J31" i="120"/>
  <c r="K31" i="120"/>
  <c r="I32" i="120"/>
  <c r="J32" i="120"/>
  <c r="K32" i="120"/>
  <c r="I33" i="120"/>
  <c r="J33" i="120"/>
  <c r="K33" i="120"/>
  <c r="I34" i="120"/>
  <c r="J34" i="120"/>
  <c r="K34" i="120"/>
  <c r="I35" i="120"/>
  <c r="J35" i="120"/>
  <c r="K35" i="120"/>
  <c r="I36" i="120"/>
  <c r="J36" i="120"/>
  <c r="K36" i="120"/>
  <c r="I37" i="120"/>
  <c r="J37" i="120"/>
  <c r="K37" i="120"/>
  <c r="I38" i="120"/>
  <c r="H38" i="120" s="1"/>
  <c r="J38" i="120"/>
  <c r="K38" i="120"/>
  <c r="I39" i="120"/>
  <c r="J39" i="120"/>
  <c r="K39" i="120"/>
  <c r="I40" i="120"/>
  <c r="J40" i="120"/>
  <c r="K40" i="120"/>
  <c r="I41" i="120"/>
  <c r="J41" i="120"/>
  <c r="K41" i="120"/>
  <c r="I42" i="120"/>
  <c r="J42" i="120"/>
  <c r="K42" i="120"/>
  <c r="I43" i="120"/>
  <c r="J43" i="120"/>
  <c r="K43" i="120"/>
  <c r="I44" i="120"/>
  <c r="J44" i="120"/>
  <c r="K44" i="120"/>
  <c r="I45" i="120"/>
  <c r="J45" i="120"/>
  <c r="K45" i="120"/>
  <c r="I46" i="120"/>
  <c r="H46" i="120" s="1"/>
  <c r="J46" i="120"/>
  <c r="K46" i="120"/>
  <c r="I47" i="120"/>
  <c r="J47" i="120"/>
  <c r="K47" i="120"/>
  <c r="I48" i="120"/>
  <c r="J48" i="120"/>
  <c r="K48" i="120"/>
  <c r="I49" i="120"/>
  <c r="J49" i="120"/>
  <c r="K49" i="120"/>
  <c r="I50" i="120"/>
  <c r="J50" i="120"/>
  <c r="K50" i="120"/>
  <c r="I51" i="120"/>
  <c r="J51" i="120"/>
  <c r="K51" i="120"/>
  <c r="I52" i="120"/>
  <c r="J52" i="120"/>
  <c r="K52" i="120"/>
  <c r="I53" i="120"/>
  <c r="J53" i="120"/>
  <c r="K53" i="120"/>
  <c r="I54" i="120"/>
  <c r="J54" i="120"/>
  <c r="K54" i="120"/>
  <c r="I55" i="120"/>
  <c r="J55" i="120"/>
  <c r="K55" i="120"/>
  <c r="I56" i="120"/>
  <c r="J56" i="120"/>
  <c r="K56" i="120"/>
  <c r="I57" i="120"/>
  <c r="J57" i="120"/>
  <c r="K57" i="120"/>
  <c r="I58" i="120"/>
  <c r="J58" i="120"/>
  <c r="K58" i="120"/>
  <c r="I59" i="120"/>
  <c r="J59" i="120"/>
  <c r="K59" i="120"/>
  <c r="I60" i="120"/>
  <c r="J60" i="120"/>
  <c r="K60" i="120"/>
  <c r="I61" i="120"/>
  <c r="J61" i="120"/>
  <c r="K61" i="120"/>
  <c r="I62" i="120"/>
  <c r="J62" i="120"/>
  <c r="K62" i="120"/>
  <c r="I63" i="120"/>
  <c r="J63" i="120"/>
  <c r="K63" i="120"/>
  <c r="I64" i="120"/>
  <c r="J64" i="120"/>
  <c r="K64" i="120"/>
  <c r="I65" i="120"/>
  <c r="J65" i="120"/>
  <c r="K65" i="120"/>
  <c r="I66" i="120"/>
  <c r="J66" i="120"/>
  <c r="K66" i="120"/>
  <c r="I67" i="120"/>
  <c r="J67" i="120"/>
  <c r="K67" i="120"/>
  <c r="I68" i="120"/>
  <c r="J68" i="120"/>
  <c r="K68" i="120"/>
  <c r="H68" i="120" s="1"/>
  <c r="I69" i="120"/>
  <c r="J69" i="120"/>
  <c r="K69" i="120"/>
  <c r="I70" i="120"/>
  <c r="J70" i="120"/>
  <c r="K70" i="120"/>
  <c r="I71" i="120"/>
  <c r="J71" i="120"/>
  <c r="K71" i="120"/>
  <c r="I72" i="120"/>
  <c r="J72" i="120"/>
  <c r="K72" i="120"/>
  <c r="I73" i="120"/>
  <c r="J73" i="120"/>
  <c r="K73" i="120"/>
  <c r="I74" i="120"/>
  <c r="J74" i="120"/>
  <c r="K74" i="120"/>
  <c r="I75" i="120"/>
  <c r="J75" i="120"/>
  <c r="K75" i="120"/>
  <c r="I76" i="120"/>
  <c r="J76" i="120"/>
  <c r="K76" i="120"/>
  <c r="H76" i="120" s="1"/>
  <c r="I77" i="120"/>
  <c r="J77" i="120"/>
  <c r="K77" i="120"/>
  <c r="I78" i="120"/>
  <c r="J78" i="120"/>
  <c r="K78" i="120"/>
  <c r="I79" i="120"/>
  <c r="J79" i="120"/>
  <c r="K79" i="120"/>
  <c r="I80" i="120"/>
  <c r="J80" i="120"/>
  <c r="K80" i="120"/>
  <c r="I81" i="120"/>
  <c r="J81" i="120"/>
  <c r="K81" i="120"/>
  <c r="I82" i="120"/>
  <c r="J82" i="120"/>
  <c r="K82" i="120"/>
  <c r="I83" i="120"/>
  <c r="J83" i="120"/>
  <c r="K83" i="120"/>
  <c r="I84" i="120"/>
  <c r="J84" i="120"/>
  <c r="K84" i="120"/>
  <c r="H84" i="120" s="1"/>
  <c r="I85" i="120"/>
  <c r="J85" i="120"/>
  <c r="K85" i="120"/>
  <c r="I86" i="120"/>
  <c r="J86" i="120"/>
  <c r="K86" i="120"/>
  <c r="I87" i="120"/>
  <c r="J87" i="120"/>
  <c r="K87" i="120"/>
  <c r="I88" i="120"/>
  <c r="J88" i="120"/>
  <c r="K88" i="120"/>
  <c r="I89" i="120"/>
  <c r="J89" i="120"/>
  <c r="K89" i="120"/>
  <c r="I90" i="120"/>
  <c r="J90" i="120"/>
  <c r="K90" i="120"/>
  <c r="I91" i="120"/>
  <c r="J91" i="120"/>
  <c r="K91" i="120"/>
  <c r="I92" i="120"/>
  <c r="J92" i="120"/>
  <c r="K92" i="120"/>
  <c r="H92" i="120" s="1"/>
  <c r="I93" i="120"/>
  <c r="J93" i="120"/>
  <c r="K93" i="120"/>
  <c r="I94" i="120"/>
  <c r="J94" i="120"/>
  <c r="K94" i="120"/>
  <c r="I95" i="120"/>
  <c r="J95" i="120"/>
  <c r="K95" i="120"/>
  <c r="I96" i="120"/>
  <c r="J96" i="120"/>
  <c r="K96" i="120"/>
  <c r="I97" i="120"/>
  <c r="J97" i="120"/>
  <c r="K97" i="120"/>
  <c r="I98" i="120"/>
  <c r="J98" i="120"/>
  <c r="K98" i="120"/>
  <c r="I99" i="120"/>
  <c r="J99" i="120"/>
  <c r="K99" i="120"/>
  <c r="I100" i="120"/>
  <c r="J100" i="120"/>
  <c r="K100" i="120"/>
  <c r="I101" i="120"/>
  <c r="J101" i="120"/>
  <c r="K101" i="120"/>
  <c r="I102" i="120"/>
  <c r="H102" i="120" s="1"/>
  <c r="J102" i="120"/>
  <c r="K102" i="120"/>
  <c r="I103" i="120"/>
  <c r="J103" i="120"/>
  <c r="K103" i="120"/>
  <c r="I104" i="120"/>
  <c r="J104" i="120"/>
  <c r="K104" i="120"/>
  <c r="I105" i="120"/>
  <c r="J105" i="120"/>
  <c r="K105" i="120"/>
  <c r="H105" i="120" s="1"/>
  <c r="I106" i="120"/>
  <c r="J106" i="120"/>
  <c r="K106" i="120"/>
  <c r="I107" i="120"/>
  <c r="J107" i="120"/>
  <c r="K107" i="120"/>
  <c r="I108" i="120"/>
  <c r="J108" i="120"/>
  <c r="K108" i="120"/>
  <c r="H108" i="120" s="1"/>
  <c r="I109" i="120"/>
  <c r="J109" i="120"/>
  <c r="K109" i="120"/>
  <c r="I110" i="120"/>
  <c r="J110" i="120"/>
  <c r="K110" i="120"/>
  <c r="I111" i="120"/>
  <c r="J111" i="120"/>
  <c r="K111" i="120"/>
  <c r="I112" i="120"/>
  <c r="J112" i="120"/>
  <c r="K112" i="120"/>
  <c r="I113" i="120"/>
  <c r="J113" i="120"/>
  <c r="K113" i="120"/>
  <c r="I114" i="120"/>
  <c r="J114" i="120"/>
  <c r="K114" i="120"/>
  <c r="I115" i="120"/>
  <c r="J115" i="120"/>
  <c r="K115" i="120"/>
  <c r="I116" i="120"/>
  <c r="J116" i="120"/>
  <c r="K116" i="120"/>
  <c r="H116" i="120" s="1"/>
  <c r="I117" i="120"/>
  <c r="J117" i="120"/>
  <c r="K117" i="120"/>
  <c r="I118" i="120"/>
  <c r="J118" i="120"/>
  <c r="K118" i="120"/>
  <c r="I119" i="120"/>
  <c r="J119" i="120"/>
  <c r="K119" i="120"/>
  <c r="I120" i="120"/>
  <c r="J120" i="120"/>
  <c r="K120" i="120"/>
  <c r="I121" i="120"/>
  <c r="J121" i="120"/>
  <c r="K121" i="120"/>
  <c r="I122" i="120"/>
  <c r="J122" i="120"/>
  <c r="K122" i="120"/>
  <c r="I123" i="120"/>
  <c r="J123" i="120"/>
  <c r="K123" i="120"/>
  <c r="I124" i="120"/>
  <c r="J124" i="120"/>
  <c r="K124" i="120"/>
  <c r="I125" i="120"/>
  <c r="J125" i="120"/>
  <c r="K125" i="120"/>
  <c r="I126" i="120"/>
  <c r="J126" i="120"/>
  <c r="K126" i="120"/>
  <c r="I127" i="120"/>
  <c r="J127" i="120"/>
  <c r="K127" i="120"/>
  <c r="I128" i="120"/>
  <c r="J128" i="120"/>
  <c r="K128" i="120"/>
  <c r="I129" i="120"/>
  <c r="J129" i="120"/>
  <c r="K129" i="120"/>
  <c r="I130" i="120"/>
  <c r="J130" i="120"/>
  <c r="K130" i="120"/>
  <c r="I131" i="120"/>
  <c r="J131" i="120"/>
  <c r="K131" i="120"/>
  <c r="I132" i="120"/>
  <c r="J132" i="120"/>
  <c r="K132" i="120"/>
  <c r="I133" i="120"/>
  <c r="J133" i="120"/>
  <c r="K133" i="120"/>
  <c r="I134" i="120"/>
  <c r="H134" i="120" s="1"/>
  <c r="J134" i="120"/>
  <c r="K134" i="120"/>
  <c r="I135" i="120"/>
  <c r="J135" i="120"/>
  <c r="K135" i="120"/>
  <c r="K9" i="120"/>
  <c r="J9" i="120"/>
  <c r="I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78" i="120"/>
  <c r="G79" i="120"/>
  <c r="G80" i="120"/>
  <c r="G81" i="120"/>
  <c r="G82" i="120"/>
  <c r="G83" i="120"/>
  <c r="G84" i="120"/>
  <c r="G85" i="120"/>
  <c r="G86" i="120"/>
  <c r="G87" i="120"/>
  <c r="G88" i="120"/>
  <c r="G89" i="120"/>
  <c r="G90" i="120"/>
  <c r="G91" i="120"/>
  <c r="G92" i="120"/>
  <c r="G93" i="120"/>
  <c r="G94" i="120"/>
  <c r="G95" i="120"/>
  <c r="G96" i="120"/>
  <c r="G97" i="120"/>
  <c r="G98" i="120"/>
  <c r="G99" i="120"/>
  <c r="G100" i="120"/>
  <c r="G101" i="120"/>
  <c r="G102" i="120"/>
  <c r="G103" i="120"/>
  <c r="G104" i="120"/>
  <c r="G105" i="120"/>
  <c r="G106" i="120"/>
  <c r="G107" i="120"/>
  <c r="G108" i="120"/>
  <c r="G109" i="120"/>
  <c r="G110" i="120"/>
  <c r="G111" i="120"/>
  <c r="G112" i="120"/>
  <c r="G113" i="120"/>
  <c r="G114" i="120"/>
  <c r="G115" i="120"/>
  <c r="G116" i="120"/>
  <c r="G117" i="120"/>
  <c r="G118" i="120"/>
  <c r="G119" i="120"/>
  <c r="G120" i="120"/>
  <c r="G121" i="120"/>
  <c r="G122" i="120"/>
  <c r="G123" i="120"/>
  <c r="G124" i="120"/>
  <c r="G125" i="120"/>
  <c r="G126" i="120"/>
  <c r="G127" i="120"/>
  <c r="G128" i="120"/>
  <c r="G129" i="120"/>
  <c r="G130" i="120"/>
  <c r="G131" i="120"/>
  <c r="G132" i="120"/>
  <c r="G133" i="120"/>
  <c r="G134" i="120"/>
  <c r="G135" i="120"/>
  <c r="G9" i="120"/>
  <c r="L122" i="120"/>
  <c r="T117" i="120"/>
  <c r="H113" i="120"/>
  <c r="T70" i="120"/>
  <c r="T62" i="120"/>
  <c r="T54" i="120"/>
  <c r="H16" i="120"/>
  <c r="T9" i="120"/>
  <c r="F120" i="117"/>
  <c r="G125" i="108" s="1"/>
  <c r="F103" i="117"/>
  <c r="F80" i="117"/>
  <c r="G85" i="108" s="1"/>
  <c r="E74" i="115"/>
  <c r="E74" i="114"/>
  <c r="E74" i="113"/>
  <c r="W19" i="108"/>
  <c r="V19" i="108"/>
  <c r="U19" i="108"/>
  <c r="S19" i="108"/>
  <c r="R19" i="108"/>
  <c r="Q19" i="108"/>
  <c r="O19" i="108"/>
  <c r="N19" i="108"/>
  <c r="M19" i="108"/>
  <c r="K19" i="108"/>
  <c r="J19" i="108"/>
  <c r="I19" i="108"/>
  <c r="G19" i="108"/>
  <c r="G19" i="95"/>
  <c r="I19" i="95"/>
  <c r="J19" i="95"/>
  <c r="K19" i="95"/>
  <c r="M19" i="95"/>
  <c r="N19" i="95"/>
  <c r="O19" i="95"/>
  <c r="Q19" i="95"/>
  <c r="R19" i="95"/>
  <c r="S19" i="95"/>
  <c r="S20" i="95"/>
  <c r="U19" i="95"/>
  <c r="U20" i="95"/>
  <c r="V19" i="95"/>
  <c r="V20" i="95"/>
  <c r="W19" i="95"/>
  <c r="W20" i="95"/>
  <c r="E74" i="112"/>
  <c r="N79" i="108" s="1"/>
  <c r="E74" i="111"/>
  <c r="E74" i="110"/>
  <c r="K79" i="108" s="1"/>
  <c r="E74" i="109"/>
  <c r="J74" i="119"/>
  <c r="J74" i="118"/>
  <c r="J74" i="117"/>
  <c r="J74" i="116"/>
  <c r="J74" i="115"/>
  <c r="J74" i="114"/>
  <c r="J74" i="113"/>
  <c r="J74" i="112"/>
  <c r="J74" i="111"/>
  <c r="I10" i="108"/>
  <c r="J10" i="108"/>
  <c r="K10" i="108"/>
  <c r="M10" i="108"/>
  <c r="N10" i="108"/>
  <c r="O10" i="108"/>
  <c r="Q10" i="108"/>
  <c r="R10" i="108"/>
  <c r="S10" i="108"/>
  <c r="U10" i="108"/>
  <c r="V10" i="108"/>
  <c r="W10" i="108"/>
  <c r="I11" i="108"/>
  <c r="J11" i="108"/>
  <c r="K11" i="108"/>
  <c r="M11" i="108"/>
  <c r="N11" i="108"/>
  <c r="O11" i="108"/>
  <c r="Q11" i="108"/>
  <c r="R11" i="108"/>
  <c r="S11" i="108"/>
  <c r="U11" i="108"/>
  <c r="V11" i="108"/>
  <c r="W11" i="108"/>
  <c r="I12" i="108"/>
  <c r="J12" i="108"/>
  <c r="K12" i="108"/>
  <c r="M12" i="108"/>
  <c r="N12" i="108"/>
  <c r="O12" i="108"/>
  <c r="Q12" i="108"/>
  <c r="R12" i="108"/>
  <c r="S12" i="108"/>
  <c r="U12" i="108"/>
  <c r="V12" i="108"/>
  <c r="W12" i="108"/>
  <c r="I13" i="108"/>
  <c r="J13" i="108"/>
  <c r="K13" i="108"/>
  <c r="M13" i="108"/>
  <c r="N13" i="108"/>
  <c r="O13" i="108"/>
  <c r="Q13" i="108"/>
  <c r="R13" i="108"/>
  <c r="S13" i="108"/>
  <c r="U13" i="108"/>
  <c r="V13" i="108"/>
  <c r="W13" i="108"/>
  <c r="I14" i="108"/>
  <c r="J14" i="108"/>
  <c r="K14" i="108"/>
  <c r="M14" i="108"/>
  <c r="N14" i="108"/>
  <c r="O14" i="108"/>
  <c r="Q14" i="108"/>
  <c r="R14" i="108"/>
  <c r="S14" i="108"/>
  <c r="U14" i="108"/>
  <c r="V14" i="108"/>
  <c r="W14" i="108"/>
  <c r="I15" i="108"/>
  <c r="J15" i="108"/>
  <c r="K15" i="108"/>
  <c r="M15" i="108"/>
  <c r="N15" i="108"/>
  <c r="O15" i="108"/>
  <c r="Q15" i="108"/>
  <c r="R15" i="108"/>
  <c r="S15" i="108"/>
  <c r="U15" i="108"/>
  <c r="V15" i="108"/>
  <c r="W15" i="108"/>
  <c r="I16" i="108"/>
  <c r="J16" i="108"/>
  <c r="K16" i="108"/>
  <c r="M16" i="108"/>
  <c r="N16" i="108"/>
  <c r="O16" i="108"/>
  <c r="Q16" i="108"/>
  <c r="R16" i="108"/>
  <c r="S16" i="108"/>
  <c r="U16" i="108"/>
  <c r="V16" i="108"/>
  <c r="W16" i="108"/>
  <c r="I17" i="108"/>
  <c r="J17" i="108"/>
  <c r="K17" i="108"/>
  <c r="M17" i="108"/>
  <c r="N17" i="108"/>
  <c r="O17" i="108"/>
  <c r="Q17" i="108"/>
  <c r="R17" i="108"/>
  <c r="S17" i="108"/>
  <c r="U17" i="108"/>
  <c r="V17" i="108"/>
  <c r="W17" i="108"/>
  <c r="I18" i="108"/>
  <c r="J18" i="108"/>
  <c r="K18" i="108"/>
  <c r="M18" i="108"/>
  <c r="N18" i="108"/>
  <c r="O18" i="108"/>
  <c r="Q18" i="108"/>
  <c r="R18" i="108"/>
  <c r="S18" i="108"/>
  <c r="U18" i="108"/>
  <c r="V18" i="108"/>
  <c r="W18" i="108"/>
  <c r="I20" i="108"/>
  <c r="J20" i="108"/>
  <c r="K20" i="108"/>
  <c r="M20" i="108"/>
  <c r="N20" i="108"/>
  <c r="O20" i="108"/>
  <c r="Q20" i="108"/>
  <c r="R20" i="108"/>
  <c r="S20" i="108"/>
  <c r="U20" i="108"/>
  <c r="V20" i="108"/>
  <c r="W20" i="108"/>
  <c r="I21" i="108"/>
  <c r="J21" i="108"/>
  <c r="K21" i="108"/>
  <c r="M21" i="108"/>
  <c r="N21" i="108"/>
  <c r="O21" i="108"/>
  <c r="Q21" i="108"/>
  <c r="R21" i="108"/>
  <c r="S21" i="108"/>
  <c r="U21" i="108"/>
  <c r="V21" i="108"/>
  <c r="W21" i="108"/>
  <c r="I22" i="108"/>
  <c r="J22" i="108"/>
  <c r="K22" i="108"/>
  <c r="M22" i="108"/>
  <c r="N22" i="108"/>
  <c r="O22" i="108"/>
  <c r="Q22" i="108"/>
  <c r="R22" i="108"/>
  <c r="S22" i="108"/>
  <c r="U22" i="108"/>
  <c r="V22" i="108"/>
  <c r="W22" i="108"/>
  <c r="I23" i="108"/>
  <c r="J23" i="108"/>
  <c r="K23" i="108"/>
  <c r="M23" i="108"/>
  <c r="N23" i="108"/>
  <c r="O23" i="108"/>
  <c r="Q23" i="108"/>
  <c r="R23" i="108"/>
  <c r="S23" i="108"/>
  <c r="U23" i="108"/>
  <c r="V23" i="108"/>
  <c r="W23" i="108"/>
  <c r="I24" i="108"/>
  <c r="J24" i="108"/>
  <c r="K24" i="108"/>
  <c r="M24" i="108"/>
  <c r="N24" i="108"/>
  <c r="O24" i="108"/>
  <c r="Q24" i="108"/>
  <c r="R24" i="108"/>
  <c r="S24" i="108"/>
  <c r="U24" i="108"/>
  <c r="V24" i="108"/>
  <c r="W24" i="108"/>
  <c r="I25" i="108"/>
  <c r="J25" i="108"/>
  <c r="K25" i="108"/>
  <c r="M25" i="108"/>
  <c r="N25" i="108"/>
  <c r="O25" i="108"/>
  <c r="Q25" i="108"/>
  <c r="R25" i="108"/>
  <c r="S25" i="108"/>
  <c r="U25" i="108"/>
  <c r="V25" i="108"/>
  <c r="W25" i="108"/>
  <c r="I26" i="108"/>
  <c r="J26" i="108"/>
  <c r="K26" i="108"/>
  <c r="M26" i="108"/>
  <c r="N26" i="108"/>
  <c r="O26" i="108"/>
  <c r="Q26" i="108"/>
  <c r="R26" i="108"/>
  <c r="S26" i="108"/>
  <c r="U26" i="108"/>
  <c r="V26" i="108"/>
  <c r="W26" i="108"/>
  <c r="I27" i="108"/>
  <c r="J27" i="108"/>
  <c r="K27" i="108"/>
  <c r="M27" i="108"/>
  <c r="N27" i="108"/>
  <c r="O27" i="108"/>
  <c r="Q27" i="108"/>
  <c r="R27" i="108"/>
  <c r="S27" i="108"/>
  <c r="U27" i="108"/>
  <c r="V27" i="108"/>
  <c r="W27" i="108"/>
  <c r="I28" i="108"/>
  <c r="J28" i="108"/>
  <c r="K28" i="108"/>
  <c r="M28" i="108"/>
  <c r="N28" i="108"/>
  <c r="O28" i="108"/>
  <c r="Q28" i="108"/>
  <c r="R28" i="108"/>
  <c r="S28" i="108"/>
  <c r="U28" i="108"/>
  <c r="V28" i="108"/>
  <c r="W28" i="108"/>
  <c r="I29" i="108"/>
  <c r="J29" i="108"/>
  <c r="K29" i="108"/>
  <c r="M29" i="108"/>
  <c r="N29" i="108"/>
  <c r="O29" i="108"/>
  <c r="Q29" i="108"/>
  <c r="R29" i="108"/>
  <c r="S29" i="108"/>
  <c r="U29" i="108"/>
  <c r="V29" i="108"/>
  <c r="W29" i="108"/>
  <c r="I30" i="108"/>
  <c r="J30" i="108"/>
  <c r="K30" i="108"/>
  <c r="M30" i="108"/>
  <c r="N30" i="108"/>
  <c r="O30" i="108"/>
  <c r="Q30" i="108"/>
  <c r="R30" i="108"/>
  <c r="S30" i="108"/>
  <c r="U30" i="108"/>
  <c r="V30" i="108"/>
  <c r="W30" i="108"/>
  <c r="I31" i="108"/>
  <c r="J31" i="108"/>
  <c r="K31" i="108"/>
  <c r="M31" i="108"/>
  <c r="N31" i="108"/>
  <c r="O31" i="108"/>
  <c r="Q31" i="108"/>
  <c r="R31" i="108"/>
  <c r="S31" i="108"/>
  <c r="U31" i="108"/>
  <c r="V31" i="108"/>
  <c r="W31" i="108"/>
  <c r="I32" i="108"/>
  <c r="J32" i="108"/>
  <c r="K32" i="108"/>
  <c r="M32" i="108"/>
  <c r="N32" i="108"/>
  <c r="O32" i="108"/>
  <c r="Q32" i="108"/>
  <c r="R32" i="108"/>
  <c r="S32" i="108"/>
  <c r="U32" i="108"/>
  <c r="V32" i="108"/>
  <c r="W32" i="108"/>
  <c r="I33" i="108"/>
  <c r="J33" i="108"/>
  <c r="K33" i="108"/>
  <c r="M33" i="108"/>
  <c r="N33" i="108"/>
  <c r="O33" i="108"/>
  <c r="Q33" i="108"/>
  <c r="R33" i="108"/>
  <c r="S33" i="108"/>
  <c r="U33" i="108"/>
  <c r="V33" i="108"/>
  <c r="W33" i="108"/>
  <c r="I34" i="108"/>
  <c r="J34" i="108"/>
  <c r="K34" i="108"/>
  <c r="M34" i="108"/>
  <c r="N34" i="108"/>
  <c r="O34" i="108"/>
  <c r="Q34" i="108"/>
  <c r="R34" i="108"/>
  <c r="S34" i="108"/>
  <c r="U34" i="108"/>
  <c r="V34" i="108"/>
  <c r="W34" i="108"/>
  <c r="I35" i="108"/>
  <c r="J35" i="108"/>
  <c r="K35" i="108"/>
  <c r="M35" i="108"/>
  <c r="N35" i="108"/>
  <c r="O35" i="108"/>
  <c r="Q35" i="108"/>
  <c r="R35" i="108"/>
  <c r="S35" i="108"/>
  <c r="U35" i="108"/>
  <c r="V35" i="108"/>
  <c r="W35" i="108"/>
  <c r="I36" i="108"/>
  <c r="J36" i="108"/>
  <c r="K36" i="108"/>
  <c r="M36" i="108"/>
  <c r="N36" i="108"/>
  <c r="O36" i="108"/>
  <c r="Q36" i="108"/>
  <c r="R36" i="108"/>
  <c r="S36" i="108"/>
  <c r="U36" i="108"/>
  <c r="V36" i="108"/>
  <c r="W36" i="108"/>
  <c r="I37" i="108"/>
  <c r="J37" i="108"/>
  <c r="K37" i="108"/>
  <c r="M37" i="108"/>
  <c r="N37" i="108"/>
  <c r="O37" i="108"/>
  <c r="Q37" i="108"/>
  <c r="R37" i="108"/>
  <c r="S37" i="108"/>
  <c r="U37" i="108"/>
  <c r="V37" i="108"/>
  <c r="W37" i="108"/>
  <c r="I38" i="108"/>
  <c r="J38" i="108"/>
  <c r="K38" i="108"/>
  <c r="M38" i="108"/>
  <c r="N38" i="108"/>
  <c r="O38" i="108"/>
  <c r="Q38" i="108"/>
  <c r="R38" i="108"/>
  <c r="S38" i="108"/>
  <c r="U38" i="108"/>
  <c r="V38" i="108"/>
  <c r="W38" i="108"/>
  <c r="I39" i="108"/>
  <c r="J39" i="108"/>
  <c r="K39" i="108"/>
  <c r="M39" i="108"/>
  <c r="N39" i="108"/>
  <c r="O39" i="108"/>
  <c r="Q39" i="108"/>
  <c r="R39" i="108"/>
  <c r="S39" i="108"/>
  <c r="U39" i="108"/>
  <c r="V39" i="108"/>
  <c r="W39" i="108"/>
  <c r="I40" i="108"/>
  <c r="J40" i="108"/>
  <c r="K40" i="108"/>
  <c r="M40" i="108"/>
  <c r="N40" i="108"/>
  <c r="O40" i="108"/>
  <c r="Q40" i="108"/>
  <c r="R40" i="108"/>
  <c r="S40" i="108"/>
  <c r="U40" i="108"/>
  <c r="V40" i="108"/>
  <c r="W40" i="108"/>
  <c r="I41" i="108"/>
  <c r="J41" i="108"/>
  <c r="K41" i="108"/>
  <c r="M41" i="108"/>
  <c r="N41" i="108"/>
  <c r="O41" i="108"/>
  <c r="Q41" i="108"/>
  <c r="R41" i="108"/>
  <c r="S41" i="108"/>
  <c r="U41" i="108"/>
  <c r="V41" i="108"/>
  <c r="W41" i="108"/>
  <c r="I42" i="108"/>
  <c r="J42" i="108"/>
  <c r="K42" i="108"/>
  <c r="H42" i="108"/>
  <c r="M42" i="108"/>
  <c r="N42" i="108"/>
  <c r="O42" i="108"/>
  <c r="Q42" i="108"/>
  <c r="R42" i="108"/>
  <c r="S42" i="108"/>
  <c r="P42" i="108" s="1"/>
  <c r="U42" i="108"/>
  <c r="V42" i="108"/>
  <c r="W42" i="108"/>
  <c r="I43" i="108"/>
  <c r="J43" i="108"/>
  <c r="K43" i="108"/>
  <c r="M43" i="108"/>
  <c r="N43" i="108"/>
  <c r="O43" i="108"/>
  <c r="Q43" i="108"/>
  <c r="R43" i="108"/>
  <c r="S43" i="108"/>
  <c r="P43" i="108" s="1"/>
  <c r="U43" i="108"/>
  <c r="V43" i="108"/>
  <c r="W43" i="108"/>
  <c r="I44" i="108"/>
  <c r="J44" i="108"/>
  <c r="K44" i="108"/>
  <c r="H44" i="108" s="1"/>
  <c r="M44" i="108"/>
  <c r="N44" i="108"/>
  <c r="O44" i="108"/>
  <c r="Q44" i="108"/>
  <c r="R44" i="108"/>
  <c r="S44" i="108"/>
  <c r="U44" i="108"/>
  <c r="V44" i="108"/>
  <c r="W44" i="108"/>
  <c r="I45" i="108"/>
  <c r="J45" i="108"/>
  <c r="K45" i="108"/>
  <c r="M45" i="108"/>
  <c r="N45" i="108"/>
  <c r="O45" i="108"/>
  <c r="Q45" i="108"/>
  <c r="R45" i="108"/>
  <c r="S45" i="108"/>
  <c r="U45" i="108"/>
  <c r="V45" i="108"/>
  <c r="W45" i="108"/>
  <c r="I46" i="108"/>
  <c r="J46" i="108"/>
  <c r="K46" i="108"/>
  <c r="M46" i="108"/>
  <c r="N46" i="108"/>
  <c r="O46" i="108"/>
  <c r="Q46" i="108"/>
  <c r="R46" i="108"/>
  <c r="S46" i="108"/>
  <c r="P46" i="108" s="1"/>
  <c r="U46" i="108"/>
  <c r="V46" i="108"/>
  <c r="W46" i="108"/>
  <c r="I47" i="108"/>
  <c r="J47" i="108"/>
  <c r="K47" i="108"/>
  <c r="M47" i="108"/>
  <c r="N47" i="108"/>
  <c r="O47" i="108"/>
  <c r="Q47" i="108"/>
  <c r="R47" i="108"/>
  <c r="S47" i="108"/>
  <c r="P47" i="108" s="1"/>
  <c r="U47" i="108"/>
  <c r="V47" i="108"/>
  <c r="W47" i="108"/>
  <c r="I48" i="108"/>
  <c r="J48" i="108"/>
  <c r="K48" i="108"/>
  <c r="M48" i="108"/>
  <c r="N48" i="108"/>
  <c r="O48" i="108"/>
  <c r="Q48" i="108"/>
  <c r="R48" i="108"/>
  <c r="S48" i="108"/>
  <c r="P48" i="108" s="1"/>
  <c r="U48" i="108"/>
  <c r="V48" i="108"/>
  <c r="W48" i="108"/>
  <c r="I49" i="108"/>
  <c r="J49" i="108"/>
  <c r="K49" i="108"/>
  <c r="H49" i="108" s="1"/>
  <c r="M49" i="108"/>
  <c r="N49" i="108"/>
  <c r="O49" i="108"/>
  <c r="Q49" i="108"/>
  <c r="R49" i="108"/>
  <c r="S49" i="108"/>
  <c r="U49" i="108"/>
  <c r="V49" i="108"/>
  <c r="W49" i="108"/>
  <c r="I50" i="108"/>
  <c r="J50" i="108"/>
  <c r="K50" i="108"/>
  <c r="M50" i="108"/>
  <c r="N50" i="108"/>
  <c r="O50" i="108"/>
  <c r="Q50" i="108"/>
  <c r="R50" i="108"/>
  <c r="S50" i="108"/>
  <c r="U50" i="108"/>
  <c r="V50" i="108"/>
  <c r="W50" i="108"/>
  <c r="I51" i="108"/>
  <c r="J51" i="108"/>
  <c r="K51" i="108"/>
  <c r="M51" i="108"/>
  <c r="N51" i="108"/>
  <c r="O51" i="108"/>
  <c r="Q51" i="108"/>
  <c r="R51" i="108"/>
  <c r="S51" i="108"/>
  <c r="U51" i="108"/>
  <c r="V51" i="108"/>
  <c r="W51" i="108"/>
  <c r="I52" i="108"/>
  <c r="J52" i="108"/>
  <c r="K52" i="108"/>
  <c r="M52" i="108"/>
  <c r="N52" i="108"/>
  <c r="O52" i="108"/>
  <c r="Q52" i="108"/>
  <c r="R52" i="108"/>
  <c r="S52" i="108"/>
  <c r="U52" i="108"/>
  <c r="V52" i="108"/>
  <c r="W52" i="108"/>
  <c r="I53" i="108"/>
  <c r="J53" i="108"/>
  <c r="K53" i="108"/>
  <c r="M53" i="108"/>
  <c r="N53" i="108"/>
  <c r="O53" i="108"/>
  <c r="Q53" i="108"/>
  <c r="R53" i="108"/>
  <c r="S53" i="108"/>
  <c r="U53" i="108"/>
  <c r="V53" i="108"/>
  <c r="W53" i="108"/>
  <c r="I54" i="108"/>
  <c r="J54" i="108"/>
  <c r="K54" i="108"/>
  <c r="M54" i="108"/>
  <c r="N54" i="108"/>
  <c r="O54" i="108"/>
  <c r="Q54" i="108"/>
  <c r="R54" i="108"/>
  <c r="S54" i="108"/>
  <c r="U54" i="108"/>
  <c r="V54" i="108"/>
  <c r="W54" i="108"/>
  <c r="I55" i="108"/>
  <c r="J55" i="108"/>
  <c r="K55" i="108"/>
  <c r="M55" i="108"/>
  <c r="N55" i="108"/>
  <c r="O55" i="108"/>
  <c r="Q55" i="108"/>
  <c r="R55" i="108"/>
  <c r="S55" i="108"/>
  <c r="U55" i="108"/>
  <c r="V55" i="108"/>
  <c r="W55" i="108"/>
  <c r="I56" i="108"/>
  <c r="J56" i="108"/>
  <c r="K56" i="108"/>
  <c r="M56" i="108"/>
  <c r="N56" i="108"/>
  <c r="O56" i="108"/>
  <c r="Q56" i="108"/>
  <c r="R56" i="108"/>
  <c r="S56" i="108"/>
  <c r="U56" i="108"/>
  <c r="V56" i="108"/>
  <c r="W56" i="108"/>
  <c r="I57" i="108"/>
  <c r="J57" i="108"/>
  <c r="K57" i="108"/>
  <c r="M57" i="108"/>
  <c r="N57" i="108"/>
  <c r="O57" i="108"/>
  <c r="Q57" i="108"/>
  <c r="R57" i="108"/>
  <c r="S57" i="108"/>
  <c r="U57" i="108"/>
  <c r="V57" i="108"/>
  <c r="W57" i="108"/>
  <c r="I58" i="108"/>
  <c r="J58" i="108"/>
  <c r="K58" i="108"/>
  <c r="M58" i="108"/>
  <c r="N58" i="108"/>
  <c r="O58" i="108"/>
  <c r="Q58" i="108"/>
  <c r="R58" i="108"/>
  <c r="S58" i="108"/>
  <c r="U58" i="108"/>
  <c r="V58" i="108"/>
  <c r="W58" i="108"/>
  <c r="I59" i="108"/>
  <c r="J59" i="108"/>
  <c r="K59" i="108"/>
  <c r="M59" i="108"/>
  <c r="N59" i="108"/>
  <c r="O59" i="108"/>
  <c r="Q59" i="108"/>
  <c r="R59" i="108"/>
  <c r="S59" i="108"/>
  <c r="U59" i="108"/>
  <c r="V59" i="108"/>
  <c r="W59" i="108"/>
  <c r="I60" i="108"/>
  <c r="J60" i="108"/>
  <c r="K60" i="108"/>
  <c r="M60" i="108"/>
  <c r="N60" i="108"/>
  <c r="O60" i="108"/>
  <c r="Q60" i="108"/>
  <c r="R60" i="108"/>
  <c r="S60" i="108"/>
  <c r="P60" i="108" s="1"/>
  <c r="U60" i="108"/>
  <c r="V60" i="108"/>
  <c r="W60" i="108"/>
  <c r="I61" i="108"/>
  <c r="J61" i="108"/>
  <c r="K61" i="108"/>
  <c r="M61" i="108"/>
  <c r="N61" i="108"/>
  <c r="O61" i="108"/>
  <c r="Q61" i="108"/>
  <c r="R61" i="108"/>
  <c r="S61" i="108"/>
  <c r="P61" i="108" s="1"/>
  <c r="U61" i="108"/>
  <c r="V61" i="108"/>
  <c r="W61" i="108"/>
  <c r="I62" i="108"/>
  <c r="J62" i="108"/>
  <c r="K62" i="108"/>
  <c r="M62" i="108"/>
  <c r="N62" i="108"/>
  <c r="O62" i="108"/>
  <c r="Q62" i="108"/>
  <c r="R62" i="108"/>
  <c r="S62" i="108"/>
  <c r="P62" i="108" s="1"/>
  <c r="U62" i="108"/>
  <c r="V62" i="108"/>
  <c r="W62" i="108"/>
  <c r="I63" i="108"/>
  <c r="J63" i="108"/>
  <c r="K63" i="108"/>
  <c r="M63" i="108"/>
  <c r="N63" i="108"/>
  <c r="O63" i="108"/>
  <c r="Q63" i="108"/>
  <c r="R63" i="108"/>
  <c r="S63" i="108"/>
  <c r="U63" i="108"/>
  <c r="V63" i="108"/>
  <c r="W63" i="108"/>
  <c r="I64" i="108"/>
  <c r="J64" i="108"/>
  <c r="K64" i="108"/>
  <c r="M64" i="108"/>
  <c r="N64" i="108"/>
  <c r="O64" i="108"/>
  <c r="Q64" i="108"/>
  <c r="R64" i="108"/>
  <c r="S64" i="108"/>
  <c r="P64" i="108" s="1"/>
  <c r="U64" i="108"/>
  <c r="V64" i="108"/>
  <c r="W64" i="108"/>
  <c r="I65" i="108"/>
  <c r="J65" i="108"/>
  <c r="K65" i="108"/>
  <c r="M65" i="108"/>
  <c r="N65" i="108"/>
  <c r="O65" i="108"/>
  <c r="L65" i="108"/>
  <c r="Q65" i="108"/>
  <c r="R65" i="108"/>
  <c r="S65" i="108"/>
  <c r="U65" i="108"/>
  <c r="V65" i="108"/>
  <c r="W65" i="108"/>
  <c r="I66" i="108"/>
  <c r="J66" i="108"/>
  <c r="K66" i="108"/>
  <c r="H66" i="108"/>
  <c r="M66" i="108"/>
  <c r="N66" i="108"/>
  <c r="O66" i="108"/>
  <c r="L66" i="108"/>
  <c r="Q66" i="108"/>
  <c r="R66" i="108"/>
  <c r="S66" i="108"/>
  <c r="U66" i="108"/>
  <c r="V66" i="108"/>
  <c r="W66" i="108"/>
  <c r="I67" i="108"/>
  <c r="J67" i="108"/>
  <c r="K67" i="108"/>
  <c r="H67" i="108"/>
  <c r="M67" i="108"/>
  <c r="N67" i="108"/>
  <c r="O67" i="108"/>
  <c r="L67" i="108"/>
  <c r="Q67" i="108"/>
  <c r="R67" i="108"/>
  <c r="S67" i="108"/>
  <c r="U67" i="108"/>
  <c r="V67" i="108"/>
  <c r="W67" i="108"/>
  <c r="I68" i="108"/>
  <c r="J68" i="108"/>
  <c r="K68" i="108"/>
  <c r="M68" i="108"/>
  <c r="N68" i="108"/>
  <c r="O68" i="108"/>
  <c r="Q68" i="108"/>
  <c r="R68" i="108"/>
  <c r="S68" i="108"/>
  <c r="U68" i="108"/>
  <c r="V68" i="108"/>
  <c r="W68" i="108"/>
  <c r="I69" i="108"/>
  <c r="J69" i="108"/>
  <c r="K69" i="108"/>
  <c r="M69" i="108"/>
  <c r="N69" i="108"/>
  <c r="O69" i="108"/>
  <c r="Q69" i="108"/>
  <c r="R69" i="108"/>
  <c r="S69" i="108"/>
  <c r="U69" i="108"/>
  <c r="V69" i="108"/>
  <c r="W69" i="108"/>
  <c r="I70" i="108"/>
  <c r="J70" i="108"/>
  <c r="K70" i="108"/>
  <c r="M70" i="108"/>
  <c r="N70" i="108"/>
  <c r="O70" i="108"/>
  <c r="Q70" i="108"/>
  <c r="R70" i="108"/>
  <c r="S70" i="108"/>
  <c r="U70" i="108"/>
  <c r="V70" i="108"/>
  <c r="W70" i="108"/>
  <c r="I71" i="108"/>
  <c r="J71" i="108"/>
  <c r="K71" i="108"/>
  <c r="M71" i="108"/>
  <c r="N71" i="108"/>
  <c r="O71" i="108"/>
  <c r="Q71" i="108"/>
  <c r="R71" i="108"/>
  <c r="S71" i="108"/>
  <c r="U71" i="108"/>
  <c r="V71" i="108"/>
  <c r="W71" i="108"/>
  <c r="I72" i="108"/>
  <c r="J72" i="108"/>
  <c r="K72" i="108"/>
  <c r="M72" i="108"/>
  <c r="N72" i="108"/>
  <c r="O72" i="108"/>
  <c r="Q72" i="108"/>
  <c r="R72" i="108"/>
  <c r="S72" i="108"/>
  <c r="U72" i="108"/>
  <c r="V72" i="108"/>
  <c r="W72" i="108"/>
  <c r="I73" i="108"/>
  <c r="J73" i="108"/>
  <c r="K73" i="108"/>
  <c r="M73" i="108"/>
  <c r="N73" i="108"/>
  <c r="O73" i="108"/>
  <c r="Q73" i="108"/>
  <c r="R73" i="108"/>
  <c r="S73" i="108"/>
  <c r="U73" i="108"/>
  <c r="V73" i="108"/>
  <c r="W73" i="108"/>
  <c r="I74" i="108"/>
  <c r="J74" i="108"/>
  <c r="K74" i="108"/>
  <c r="M74" i="108"/>
  <c r="N74" i="108"/>
  <c r="O74" i="108"/>
  <c r="Q74" i="108"/>
  <c r="R74" i="108"/>
  <c r="S74" i="108"/>
  <c r="U74" i="108"/>
  <c r="V74" i="108"/>
  <c r="W74" i="108"/>
  <c r="I75" i="108"/>
  <c r="J75" i="108"/>
  <c r="K75" i="108"/>
  <c r="M75" i="108"/>
  <c r="N75" i="108"/>
  <c r="O75" i="108"/>
  <c r="Q75" i="108"/>
  <c r="R75" i="108"/>
  <c r="S75" i="108"/>
  <c r="U75" i="108"/>
  <c r="V75" i="108"/>
  <c r="W75" i="108"/>
  <c r="I76" i="108"/>
  <c r="J76" i="108"/>
  <c r="K76" i="108"/>
  <c r="M76" i="108"/>
  <c r="N76" i="108"/>
  <c r="O76" i="108"/>
  <c r="Q76" i="108"/>
  <c r="R76" i="108"/>
  <c r="S76" i="108"/>
  <c r="U76" i="108"/>
  <c r="V76" i="108"/>
  <c r="W76" i="108"/>
  <c r="I77" i="108"/>
  <c r="J77" i="108"/>
  <c r="K77" i="108"/>
  <c r="M77" i="108"/>
  <c r="N77" i="108"/>
  <c r="O77" i="108"/>
  <c r="Q77" i="108"/>
  <c r="R77" i="108"/>
  <c r="S77" i="108"/>
  <c r="U77" i="108"/>
  <c r="V77" i="108"/>
  <c r="W77" i="108"/>
  <c r="I78" i="108"/>
  <c r="J78" i="108"/>
  <c r="K78" i="108"/>
  <c r="M78" i="108"/>
  <c r="N78" i="108"/>
  <c r="O78" i="108"/>
  <c r="Q78" i="108"/>
  <c r="R78" i="108"/>
  <c r="S78" i="108"/>
  <c r="U78" i="108"/>
  <c r="V78" i="108"/>
  <c r="W78" i="108"/>
  <c r="J79" i="108"/>
  <c r="M79" i="108"/>
  <c r="O79" i="108"/>
  <c r="Q79" i="108"/>
  <c r="R79" i="108"/>
  <c r="S79" i="108"/>
  <c r="U79" i="108"/>
  <c r="V79" i="108"/>
  <c r="W79" i="108"/>
  <c r="I80" i="108"/>
  <c r="J80" i="108"/>
  <c r="K80" i="108"/>
  <c r="M80" i="108"/>
  <c r="N80" i="108"/>
  <c r="O80" i="108"/>
  <c r="Q80" i="108"/>
  <c r="R80" i="108"/>
  <c r="S80" i="108"/>
  <c r="P80" i="108" s="1"/>
  <c r="U80" i="108"/>
  <c r="V80" i="108"/>
  <c r="W80" i="108"/>
  <c r="I81" i="108"/>
  <c r="J81" i="108"/>
  <c r="K81" i="108"/>
  <c r="M81" i="108"/>
  <c r="N81" i="108"/>
  <c r="O81" i="108"/>
  <c r="Q81" i="108"/>
  <c r="R81" i="108"/>
  <c r="S81" i="108"/>
  <c r="P81" i="108" s="1"/>
  <c r="U81" i="108"/>
  <c r="V81" i="108"/>
  <c r="W81" i="108"/>
  <c r="I82" i="108"/>
  <c r="J82" i="108"/>
  <c r="K82" i="108"/>
  <c r="M82" i="108"/>
  <c r="N82" i="108"/>
  <c r="O82" i="108"/>
  <c r="L82" i="108"/>
  <c r="Q82" i="108"/>
  <c r="R82" i="108"/>
  <c r="S82" i="108"/>
  <c r="U82" i="108"/>
  <c r="V82" i="108"/>
  <c r="W82" i="108"/>
  <c r="I83" i="108"/>
  <c r="J83" i="108"/>
  <c r="K83" i="108"/>
  <c r="M83" i="108"/>
  <c r="N83" i="108"/>
  <c r="O83" i="108"/>
  <c r="Q83" i="108"/>
  <c r="R83" i="108"/>
  <c r="S83" i="108"/>
  <c r="U83" i="108"/>
  <c r="V83" i="108"/>
  <c r="W83" i="108"/>
  <c r="I84" i="108"/>
  <c r="J84" i="108"/>
  <c r="K84" i="108"/>
  <c r="M84" i="108"/>
  <c r="N84" i="108"/>
  <c r="O84" i="108"/>
  <c r="Q84" i="108"/>
  <c r="R84" i="108"/>
  <c r="S84" i="108"/>
  <c r="U84" i="108"/>
  <c r="V84" i="108"/>
  <c r="W84" i="108"/>
  <c r="I85" i="108"/>
  <c r="J85" i="108"/>
  <c r="K85" i="108"/>
  <c r="M85" i="108"/>
  <c r="N85" i="108"/>
  <c r="O85" i="108"/>
  <c r="Q85" i="108"/>
  <c r="R85" i="108"/>
  <c r="S85" i="108"/>
  <c r="U85" i="108"/>
  <c r="V85" i="108"/>
  <c r="W85" i="108"/>
  <c r="I86" i="108"/>
  <c r="J86" i="108"/>
  <c r="K86" i="108"/>
  <c r="M86" i="108"/>
  <c r="N86" i="108"/>
  <c r="O86" i="108"/>
  <c r="Q86" i="108"/>
  <c r="R86" i="108"/>
  <c r="S86" i="108"/>
  <c r="U86" i="108"/>
  <c r="V86" i="108"/>
  <c r="W86" i="108"/>
  <c r="I87" i="108"/>
  <c r="J87" i="108"/>
  <c r="K87" i="108"/>
  <c r="M87" i="108"/>
  <c r="N87" i="108"/>
  <c r="O87" i="108"/>
  <c r="Q87" i="108"/>
  <c r="R87" i="108"/>
  <c r="S87" i="108"/>
  <c r="U87" i="108"/>
  <c r="V87" i="108"/>
  <c r="W87" i="108"/>
  <c r="I88" i="108"/>
  <c r="J88" i="108"/>
  <c r="K88" i="108"/>
  <c r="M88" i="108"/>
  <c r="N88" i="108"/>
  <c r="O88" i="108"/>
  <c r="Q88" i="108"/>
  <c r="R88" i="108"/>
  <c r="S88" i="108"/>
  <c r="U88" i="108"/>
  <c r="V88" i="108"/>
  <c r="W88" i="108"/>
  <c r="I89" i="108"/>
  <c r="J89" i="108"/>
  <c r="K89" i="108"/>
  <c r="M89" i="108"/>
  <c r="N89" i="108"/>
  <c r="O89" i="108"/>
  <c r="L89" i="108" s="1"/>
  <c r="Q89" i="108"/>
  <c r="R89" i="108"/>
  <c r="S89" i="108"/>
  <c r="U89" i="108"/>
  <c r="V89" i="108"/>
  <c r="W89" i="108"/>
  <c r="I90" i="108"/>
  <c r="J90" i="108"/>
  <c r="K90" i="108"/>
  <c r="M90" i="108"/>
  <c r="N90" i="108"/>
  <c r="O90" i="108"/>
  <c r="Q90" i="108"/>
  <c r="R90" i="108"/>
  <c r="S90" i="108"/>
  <c r="U90" i="108"/>
  <c r="V90" i="108"/>
  <c r="W90" i="108"/>
  <c r="I91" i="108"/>
  <c r="J91" i="108"/>
  <c r="K91" i="108"/>
  <c r="M91" i="108"/>
  <c r="N91" i="108"/>
  <c r="O91" i="108"/>
  <c r="Q91" i="108"/>
  <c r="R91" i="108"/>
  <c r="S91" i="108"/>
  <c r="U91" i="108"/>
  <c r="V91" i="108"/>
  <c r="W91" i="108"/>
  <c r="I92" i="108"/>
  <c r="J92" i="108"/>
  <c r="K92" i="108"/>
  <c r="M92" i="108"/>
  <c r="N92" i="108"/>
  <c r="O92" i="108"/>
  <c r="Q92" i="108"/>
  <c r="R92" i="108"/>
  <c r="S92" i="108"/>
  <c r="U92" i="108"/>
  <c r="V92" i="108"/>
  <c r="W92" i="108"/>
  <c r="I93" i="108"/>
  <c r="J93" i="108"/>
  <c r="K93" i="108"/>
  <c r="M93" i="108"/>
  <c r="N93" i="108"/>
  <c r="O93" i="108"/>
  <c r="Q93" i="108"/>
  <c r="R93" i="108"/>
  <c r="S93" i="108"/>
  <c r="U93" i="108"/>
  <c r="V93" i="108"/>
  <c r="W93" i="108"/>
  <c r="I94" i="108"/>
  <c r="J94" i="108"/>
  <c r="K94" i="108"/>
  <c r="M94" i="108"/>
  <c r="N94" i="108"/>
  <c r="O94" i="108"/>
  <c r="Q94" i="108"/>
  <c r="R94" i="108"/>
  <c r="S94" i="108"/>
  <c r="U94" i="108"/>
  <c r="V94" i="108"/>
  <c r="W94" i="108"/>
  <c r="I95" i="108"/>
  <c r="J95" i="108"/>
  <c r="K95" i="108"/>
  <c r="M95" i="108"/>
  <c r="N95" i="108"/>
  <c r="O95" i="108"/>
  <c r="Q95" i="108"/>
  <c r="R95" i="108"/>
  <c r="S95" i="108"/>
  <c r="U95" i="108"/>
  <c r="V95" i="108"/>
  <c r="W95" i="108"/>
  <c r="I96" i="108"/>
  <c r="J96" i="108"/>
  <c r="K96" i="108"/>
  <c r="M96" i="108"/>
  <c r="N96" i="108"/>
  <c r="O96" i="108"/>
  <c r="Q96" i="108"/>
  <c r="R96" i="108"/>
  <c r="S96" i="108"/>
  <c r="U96" i="108"/>
  <c r="V96" i="108"/>
  <c r="W96" i="108"/>
  <c r="I97" i="108"/>
  <c r="J97" i="108"/>
  <c r="K97" i="108"/>
  <c r="M97" i="108"/>
  <c r="N97" i="108"/>
  <c r="O97" i="108"/>
  <c r="Q97" i="108"/>
  <c r="R97" i="108"/>
  <c r="S97" i="108"/>
  <c r="U97" i="108"/>
  <c r="V97" i="108"/>
  <c r="W97" i="108"/>
  <c r="I98" i="108"/>
  <c r="J98" i="108"/>
  <c r="K98" i="108"/>
  <c r="M98" i="108"/>
  <c r="N98" i="108"/>
  <c r="O98" i="108"/>
  <c r="Q98" i="108"/>
  <c r="R98" i="108"/>
  <c r="S98" i="108"/>
  <c r="U98" i="108"/>
  <c r="V98" i="108"/>
  <c r="W98" i="108"/>
  <c r="I99" i="108"/>
  <c r="J99" i="108"/>
  <c r="K99" i="108"/>
  <c r="M99" i="108"/>
  <c r="N99" i="108"/>
  <c r="O99" i="108"/>
  <c r="Q99" i="108"/>
  <c r="R99" i="108"/>
  <c r="S99" i="108"/>
  <c r="U99" i="108"/>
  <c r="V99" i="108"/>
  <c r="W99" i="108"/>
  <c r="I100" i="108"/>
  <c r="J100" i="108"/>
  <c r="K100" i="108"/>
  <c r="M100" i="108"/>
  <c r="N100" i="108"/>
  <c r="O100" i="108"/>
  <c r="Q100" i="108"/>
  <c r="R100" i="108"/>
  <c r="S100" i="108"/>
  <c r="U100" i="108"/>
  <c r="V100" i="108"/>
  <c r="W100" i="108"/>
  <c r="I101" i="108"/>
  <c r="J101" i="108"/>
  <c r="K101" i="108"/>
  <c r="M101" i="108"/>
  <c r="N101" i="108"/>
  <c r="O101" i="108"/>
  <c r="Q101" i="108"/>
  <c r="R101" i="108"/>
  <c r="S101" i="108"/>
  <c r="U101" i="108"/>
  <c r="V101" i="108"/>
  <c r="W101" i="108"/>
  <c r="I102" i="108"/>
  <c r="J102" i="108"/>
  <c r="K102" i="108"/>
  <c r="M102" i="108"/>
  <c r="N102" i="108"/>
  <c r="O102" i="108"/>
  <c r="Q102" i="108"/>
  <c r="R102" i="108"/>
  <c r="S102" i="108"/>
  <c r="U102" i="108"/>
  <c r="V102" i="108"/>
  <c r="W102" i="108"/>
  <c r="I103" i="108"/>
  <c r="J103" i="108"/>
  <c r="K103" i="108"/>
  <c r="M103" i="108"/>
  <c r="N103" i="108"/>
  <c r="O103" i="108"/>
  <c r="Q103" i="108"/>
  <c r="R103" i="108"/>
  <c r="S103" i="108"/>
  <c r="U103" i="108"/>
  <c r="V103" i="108"/>
  <c r="W103" i="108"/>
  <c r="I104" i="108"/>
  <c r="J104" i="108"/>
  <c r="K104" i="108"/>
  <c r="M104" i="108"/>
  <c r="N104" i="108"/>
  <c r="O104" i="108"/>
  <c r="Q104" i="108"/>
  <c r="R104" i="108"/>
  <c r="S104" i="108"/>
  <c r="U104" i="108"/>
  <c r="V104" i="108"/>
  <c r="W104" i="108"/>
  <c r="I105" i="108"/>
  <c r="J105" i="108"/>
  <c r="K105" i="108"/>
  <c r="M105" i="108"/>
  <c r="N105" i="108"/>
  <c r="O105" i="108"/>
  <c r="Q105" i="108"/>
  <c r="R105" i="108"/>
  <c r="S105" i="108"/>
  <c r="U105" i="108"/>
  <c r="V105" i="108"/>
  <c r="W105" i="108"/>
  <c r="I106" i="108"/>
  <c r="J106" i="108"/>
  <c r="K106" i="108"/>
  <c r="M106" i="108"/>
  <c r="N106" i="108"/>
  <c r="O106" i="108"/>
  <c r="Q106" i="108"/>
  <c r="R106" i="108"/>
  <c r="S106" i="108"/>
  <c r="U106" i="108"/>
  <c r="V106" i="108"/>
  <c r="W106" i="108"/>
  <c r="I107" i="108"/>
  <c r="J107" i="108"/>
  <c r="K107" i="108"/>
  <c r="M107" i="108"/>
  <c r="N107" i="108"/>
  <c r="O107" i="108"/>
  <c r="Q107" i="108"/>
  <c r="R107" i="108"/>
  <c r="S107" i="108"/>
  <c r="U107" i="108"/>
  <c r="V107" i="108"/>
  <c r="W107" i="108"/>
  <c r="I108" i="108"/>
  <c r="J108" i="108"/>
  <c r="K108" i="108"/>
  <c r="M108" i="108"/>
  <c r="N108" i="108"/>
  <c r="O108" i="108"/>
  <c r="Q108" i="108"/>
  <c r="R108" i="108"/>
  <c r="S108" i="108"/>
  <c r="U108" i="108"/>
  <c r="V108" i="108"/>
  <c r="W108" i="108"/>
  <c r="I109" i="108"/>
  <c r="J109" i="108"/>
  <c r="K109" i="108"/>
  <c r="M109" i="108"/>
  <c r="N109" i="108"/>
  <c r="O109" i="108"/>
  <c r="Q109" i="108"/>
  <c r="R109" i="108"/>
  <c r="S109" i="108"/>
  <c r="U109" i="108"/>
  <c r="V109" i="108"/>
  <c r="W109" i="108"/>
  <c r="I110" i="108"/>
  <c r="J110" i="108"/>
  <c r="K110" i="108"/>
  <c r="M110" i="108"/>
  <c r="N110" i="108"/>
  <c r="O110" i="108"/>
  <c r="Q110" i="108"/>
  <c r="R110" i="108"/>
  <c r="S110" i="108"/>
  <c r="U110" i="108"/>
  <c r="V110" i="108"/>
  <c r="W110" i="108"/>
  <c r="I111" i="108"/>
  <c r="J111" i="108"/>
  <c r="K111" i="108"/>
  <c r="M111" i="108"/>
  <c r="N111" i="108"/>
  <c r="O111" i="108"/>
  <c r="Q111" i="108"/>
  <c r="R111" i="108"/>
  <c r="S111" i="108"/>
  <c r="U111" i="108"/>
  <c r="V111" i="108"/>
  <c r="W111" i="108"/>
  <c r="I112" i="108"/>
  <c r="J112" i="108"/>
  <c r="K112" i="108"/>
  <c r="M112" i="108"/>
  <c r="N112" i="108"/>
  <c r="O112" i="108"/>
  <c r="Q112" i="108"/>
  <c r="R112" i="108"/>
  <c r="S112" i="108"/>
  <c r="U112" i="108"/>
  <c r="V112" i="108"/>
  <c r="W112" i="108"/>
  <c r="I113" i="108"/>
  <c r="J113" i="108"/>
  <c r="K113" i="108"/>
  <c r="M113" i="108"/>
  <c r="N113" i="108"/>
  <c r="O113" i="108"/>
  <c r="Q113" i="108"/>
  <c r="R113" i="108"/>
  <c r="S113" i="108"/>
  <c r="U113" i="108"/>
  <c r="V113" i="108"/>
  <c r="W113" i="108"/>
  <c r="I114" i="108"/>
  <c r="J114" i="108"/>
  <c r="K114" i="108"/>
  <c r="M114" i="108"/>
  <c r="N114" i="108"/>
  <c r="O114" i="108"/>
  <c r="Q114" i="108"/>
  <c r="R114" i="108"/>
  <c r="S114" i="108"/>
  <c r="U114" i="108"/>
  <c r="V114" i="108"/>
  <c r="W114" i="108"/>
  <c r="I115" i="108"/>
  <c r="J115" i="108"/>
  <c r="K115" i="108"/>
  <c r="M115" i="108"/>
  <c r="N115" i="108"/>
  <c r="O115" i="108"/>
  <c r="Q115" i="108"/>
  <c r="R115" i="108"/>
  <c r="S115" i="108"/>
  <c r="U115" i="108"/>
  <c r="V115" i="108"/>
  <c r="W115" i="108"/>
  <c r="I116" i="108"/>
  <c r="J116" i="108"/>
  <c r="K116" i="108"/>
  <c r="M116" i="108"/>
  <c r="N116" i="108"/>
  <c r="O116" i="108"/>
  <c r="Q116" i="108"/>
  <c r="R116" i="108"/>
  <c r="S116" i="108"/>
  <c r="U116" i="108"/>
  <c r="V116" i="108"/>
  <c r="W116" i="108"/>
  <c r="I117" i="108"/>
  <c r="J117" i="108"/>
  <c r="K117" i="108"/>
  <c r="M117" i="108"/>
  <c r="N117" i="108"/>
  <c r="O117" i="108"/>
  <c r="Q117" i="108"/>
  <c r="R117" i="108"/>
  <c r="S117" i="108"/>
  <c r="U117" i="108"/>
  <c r="V117" i="108"/>
  <c r="W117" i="108"/>
  <c r="I118" i="108"/>
  <c r="J118" i="108"/>
  <c r="K118" i="108"/>
  <c r="M118" i="108"/>
  <c r="N118" i="108"/>
  <c r="O118" i="108"/>
  <c r="Q118" i="108"/>
  <c r="R118" i="108"/>
  <c r="S118" i="108"/>
  <c r="U118" i="108"/>
  <c r="V118" i="108"/>
  <c r="W118" i="108"/>
  <c r="I119" i="108"/>
  <c r="J119" i="108"/>
  <c r="K119" i="108"/>
  <c r="M119" i="108"/>
  <c r="N119" i="108"/>
  <c r="O119" i="108"/>
  <c r="Q119" i="108"/>
  <c r="R119" i="108"/>
  <c r="S119" i="108"/>
  <c r="U119" i="108"/>
  <c r="V119" i="108"/>
  <c r="W119" i="108"/>
  <c r="I120" i="108"/>
  <c r="J120" i="108"/>
  <c r="K120" i="108"/>
  <c r="M120" i="108"/>
  <c r="N120" i="108"/>
  <c r="O120" i="108"/>
  <c r="Q120" i="108"/>
  <c r="R120" i="108"/>
  <c r="S120" i="108"/>
  <c r="U120" i="108"/>
  <c r="V120" i="108"/>
  <c r="W120" i="108"/>
  <c r="I121" i="108"/>
  <c r="J121" i="108"/>
  <c r="K121" i="108"/>
  <c r="H121" i="108" s="1"/>
  <c r="M121" i="108"/>
  <c r="N121" i="108"/>
  <c r="O121" i="108"/>
  <c r="Q121" i="108"/>
  <c r="R121" i="108"/>
  <c r="S121" i="108"/>
  <c r="P121" i="108" s="1"/>
  <c r="U121" i="108"/>
  <c r="V121" i="108"/>
  <c r="W121" i="108"/>
  <c r="I122" i="108"/>
  <c r="J122" i="108"/>
  <c r="K122" i="108"/>
  <c r="M122" i="108"/>
  <c r="N122" i="108"/>
  <c r="O122" i="108"/>
  <c r="L122" i="108"/>
  <c r="Q122" i="108"/>
  <c r="R122" i="108"/>
  <c r="S122" i="108"/>
  <c r="U122" i="108"/>
  <c r="V122" i="108"/>
  <c r="W122" i="108"/>
  <c r="I123" i="108"/>
  <c r="J123" i="108"/>
  <c r="K123" i="108"/>
  <c r="M123" i="108"/>
  <c r="N123" i="108"/>
  <c r="O123" i="108"/>
  <c r="Q123" i="108"/>
  <c r="R123" i="108"/>
  <c r="S123" i="108"/>
  <c r="U123" i="108"/>
  <c r="V123" i="108"/>
  <c r="W123" i="108"/>
  <c r="I124" i="108"/>
  <c r="J124" i="108"/>
  <c r="K124" i="108"/>
  <c r="M124" i="108"/>
  <c r="N124" i="108"/>
  <c r="O124" i="108"/>
  <c r="Q124" i="108"/>
  <c r="R124" i="108"/>
  <c r="S124" i="108"/>
  <c r="U124" i="108"/>
  <c r="V124" i="108"/>
  <c r="W124" i="108"/>
  <c r="I125" i="108"/>
  <c r="J125" i="108"/>
  <c r="K125" i="108"/>
  <c r="M125" i="108"/>
  <c r="N125" i="108"/>
  <c r="O125" i="108"/>
  <c r="Q125" i="108"/>
  <c r="R125" i="108"/>
  <c r="S125" i="108"/>
  <c r="U125" i="108"/>
  <c r="V125" i="108"/>
  <c r="W125" i="108"/>
  <c r="I126" i="108"/>
  <c r="J126" i="108"/>
  <c r="K126" i="108"/>
  <c r="M126" i="108"/>
  <c r="N126" i="108"/>
  <c r="O126" i="108"/>
  <c r="Q126" i="108"/>
  <c r="R126" i="108"/>
  <c r="S126" i="108"/>
  <c r="U126" i="108"/>
  <c r="V126" i="108"/>
  <c r="W126" i="108"/>
  <c r="I127" i="108"/>
  <c r="J127" i="108"/>
  <c r="K127" i="108"/>
  <c r="M127" i="108"/>
  <c r="N127" i="108"/>
  <c r="O127" i="108"/>
  <c r="Q127" i="108"/>
  <c r="R127" i="108"/>
  <c r="S127" i="108"/>
  <c r="U127" i="108"/>
  <c r="V127" i="108"/>
  <c r="W127" i="108"/>
  <c r="I128" i="108"/>
  <c r="J128" i="108"/>
  <c r="K128" i="108"/>
  <c r="M128" i="108"/>
  <c r="N128" i="108"/>
  <c r="O128" i="108"/>
  <c r="Q128" i="108"/>
  <c r="R128" i="108"/>
  <c r="S128" i="108"/>
  <c r="U128" i="108"/>
  <c r="V128" i="108"/>
  <c r="W128" i="108"/>
  <c r="I129" i="108"/>
  <c r="J129" i="108"/>
  <c r="K129" i="108"/>
  <c r="M129" i="108"/>
  <c r="N129" i="108"/>
  <c r="O129" i="108"/>
  <c r="Q129" i="108"/>
  <c r="R129" i="108"/>
  <c r="S129" i="108"/>
  <c r="U129" i="108"/>
  <c r="V129" i="108"/>
  <c r="W129" i="108"/>
  <c r="I130" i="108"/>
  <c r="J130" i="108"/>
  <c r="K130" i="108"/>
  <c r="M130" i="108"/>
  <c r="N130" i="108"/>
  <c r="O130" i="108"/>
  <c r="Q130" i="108"/>
  <c r="R130" i="108"/>
  <c r="S130" i="108"/>
  <c r="U130" i="108"/>
  <c r="V130" i="108"/>
  <c r="W130" i="108"/>
  <c r="I131" i="108"/>
  <c r="J131" i="108"/>
  <c r="K131" i="108"/>
  <c r="M131" i="108"/>
  <c r="N131" i="108"/>
  <c r="O131" i="108"/>
  <c r="Q131" i="108"/>
  <c r="R131" i="108"/>
  <c r="S131" i="108"/>
  <c r="U131" i="108"/>
  <c r="V131" i="108"/>
  <c r="W131" i="108"/>
  <c r="I132" i="108"/>
  <c r="J132" i="108"/>
  <c r="K132" i="108"/>
  <c r="M132" i="108"/>
  <c r="N132" i="108"/>
  <c r="O132" i="108"/>
  <c r="Q132" i="108"/>
  <c r="R132" i="108"/>
  <c r="S132" i="108"/>
  <c r="U132" i="108"/>
  <c r="V132" i="108"/>
  <c r="W132" i="108"/>
  <c r="I133" i="108"/>
  <c r="J133" i="108"/>
  <c r="K133" i="108"/>
  <c r="M133" i="108"/>
  <c r="N133" i="108"/>
  <c r="O133" i="108"/>
  <c r="Q133" i="108"/>
  <c r="R133" i="108"/>
  <c r="S133" i="108"/>
  <c r="U133" i="108"/>
  <c r="V133" i="108"/>
  <c r="W133" i="108"/>
  <c r="I134" i="108"/>
  <c r="J134" i="108"/>
  <c r="K134" i="108"/>
  <c r="M134" i="108"/>
  <c r="N134" i="108"/>
  <c r="O134" i="108"/>
  <c r="Q134" i="108"/>
  <c r="R134" i="108"/>
  <c r="S134" i="108"/>
  <c r="U134" i="108"/>
  <c r="V134" i="108"/>
  <c r="W134" i="108"/>
  <c r="J74" i="110"/>
  <c r="J74" i="109"/>
  <c r="W9" i="108"/>
  <c r="V9" i="108"/>
  <c r="U9" i="108"/>
  <c r="S9" i="108"/>
  <c r="R9" i="108"/>
  <c r="Q9" i="108"/>
  <c r="O9" i="108"/>
  <c r="N9" i="108"/>
  <c r="M9" i="108"/>
  <c r="K9" i="108"/>
  <c r="J9" i="108"/>
  <c r="I9" i="108"/>
  <c r="G10" i="108"/>
  <c r="G11" i="108"/>
  <c r="G12" i="108"/>
  <c r="G13" i="108"/>
  <c r="G14" i="108"/>
  <c r="G15" i="108"/>
  <c r="G16" i="108"/>
  <c r="G17" i="108"/>
  <c r="G18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7" i="108"/>
  <c r="G58" i="108"/>
  <c r="G59" i="108"/>
  <c r="G60" i="108"/>
  <c r="G61" i="108"/>
  <c r="G62" i="108"/>
  <c r="G63" i="108"/>
  <c r="G64" i="108"/>
  <c r="G65" i="108"/>
  <c r="G66" i="108"/>
  <c r="G67" i="108"/>
  <c r="G68" i="108"/>
  <c r="G69" i="108"/>
  <c r="G70" i="108"/>
  <c r="G71" i="108"/>
  <c r="G72" i="108"/>
  <c r="G73" i="108"/>
  <c r="G74" i="108"/>
  <c r="G75" i="108"/>
  <c r="G76" i="108"/>
  <c r="G77" i="108"/>
  <c r="G78" i="108"/>
  <c r="G79" i="108"/>
  <c r="G80" i="108"/>
  <c r="G81" i="108"/>
  <c r="G82" i="108"/>
  <c r="G83" i="108"/>
  <c r="G84" i="108"/>
  <c r="G86" i="108"/>
  <c r="G87" i="108"/>
  <c r="G88" i="108"/>
  <c r="G89" i="108"/>
  <c r="G90" i="108"/>
  <c r="G91" i="108"/>
  <c r="G92" i="108"/>
  <c r="G93" i="108"/>
  <c r="G94" i="108"/>
  <c r="G95" i="108"/>
  <c r="G96" i="108"/>
  <c r="G97" i="108"/>
  <c r="G98" i="108"/>
  <c r="G99" i="108"/>
  <c r="G100" i="108"/>
  <c r="G101" i="108"/>
  <c r="G102" i="108"/>
  <c r="G103" i="108"/>
  <c r="G104" i="108"/>
  <c r="G105" i="108"/>
  <c r="G106" i="108"/>
  <c r="G107" i="108"/>
  <c r="G108" i="108"/>
  <c r="G109" i="108"/>
  <c r="G110" i="108"/>
  <c r="G111" i="108"/>
  <c r="G112" i="108"/>
  <c r="G113" i="108"/>
  <c r="G114" i="108"/>
  <c r="G115" i="108"/>
  <c r="G116" i="108"/>
  <c r="G117" i="108"/>
  <c r="G118" i="108"/>
  <c r="G119" i="108"/>
  <c r="G120" i="108"/>
  <c r="G121" i="108"/>
  <c r="G122" i="108"/>
  <c r="G123" i="108"/>
  <c r="G124" i="108"/>
  <c r="G126" i="108"/>
  <c r="G127" i="108"/>
  <c r="G128" i="108"/>
  <c r="G129" i="108"/>
  <c r="G130" i="108"/>
  <c r="G131" i="108"/>
  <c r="G132" i="108"/>
  <c r="G133" i="108"/>
  <c r="G134" i="108"/>
  <c r="G9" i="108"/>
  <c r="H48" i="108"/>
  <c r="H14" i="108"/>
  <c r="E74" i="107"/>
  <c r="I79" i="108" s="1"/>
  <c r="E74" i="106"/>
  <c r="W79" i="95" s="1"/>
  <c r="E74" i="105"/>
  <c r="P40" i="108"/>
  <c r="L18" i="108"/>
  <c r="H30" i="108"/>
  <c r="E74" i="104"/>
  <c r="U79" i="95" s="1"/>
  <c r="E74" i="103"/>
  <c r="W30" i="95"/>
  <c r="W31" i="95"/>
  <c r="W32" i="95"/>
  <c r="W33" i="95"/>
  <c r="W34" i="95"/>
  <c r="V30" i="95"/>
  <c r="V31" i="95"/>
  <c r="V32" i="95"/>
  <c r="V33" i="95"/>
  <c r="V34" i="95"/>
  <c r="V35" i="95"/>
  <c r="U31" i="95"/>
  <c r="U32" i="95"/>
  <c r="S31" i="95"/>
  <c r="S32" i="95"/>
  <c r="S33" i="95"/>
  <c r="R31" i="95"/>
  <c r="R32" i="95"/>
  <c r="R33" i="95"/>
  <c r="R34" i="95"/>
  <c r="Q31" i="95"/>
  <c r="Q32" i="95"/>
  <c r="P32" i="95"/>
  <c r="O31" i="95"/>
  <c r="N31" i="95"/>
  <c r="N32" i="95"/>
  <c r="M31" i="95"/>
  <c r="M32" i="95"/>
  <c r="E74" i="102"/>
  <c r="R79" i="95" s="1"/>
  <c r="E74" i="101"/>
  <c r="E74" i="100"/>
  <c r="O79" i="95" s="1"/>
  <c r="E74" i="99"/>
  <c r="E74" i="98"/>
  <c r="E74" i="97"/>
  <c r="K10" i="95"/>
  <c r="K11" i="95"/>
  <c r="K12" i="95"/>
  <c r="K13" i="95"/>
  <c r="K14" i="95"/>
  <c r="K15" i="95"/>
  <c r="K16" i="95"/>
  <c r="K17" i="95"/>
  <c r="K18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9" i="95"/>
  <c r="G31" i="95"/>
  <c r="I31" i="95"/>
  <c r="J31" i="95"/>
  <c r="I26" i="94"/>
  <c r="I26" i="96" s="1"/>
  <c r="I26" i="97" s="1"/>
  <c r="I26" i="98" s="1"/>
  <c r="I26" i="99" s="1"/>
  <c r="I26" i="100" s="1"/>
  <c r="I26" i="101" s="1"/>
  <c r="I26" i="102" s="1"/>
  <c r="I26" i="103" s="1"/>
  <c r="I26" i="104" s="1"/>
  <c r="I26" i="105" s="1"/>
  <c r="I26" i="106" s="1"/>
  <c r="I26" i="107" s="1"/>
  <c r="I26" i="109" s="1"/>
  <c r="I26" i="110" s="1"/>
  <c r="I26" i="111" s="1"/>
  <c r="I26" i="112" s="1"/>
  <c r="I26" i="113" s="1"/>
  <c r="I26" i="114" s="1"/>
  <c r="I26" i="115" s="1"/>
  <c r="I26" i="116" s="1"/>
  <c r="I26" i="117" s="1"/>
  <c r="I26" i="118" s="1"/>
  <c r="I26" i="119" s="1"/>
  <c r="I27" i="121" s="1"/>
  <c r="I27" i="122" s="1"/>
  <c r="I27" i="123" s="1"/>
  <c r="I27" i="124" s="1"/>
  <c r="I27" i="125" s="1"/>
  <c r="I27" i="126" s="1"/>
  <c r="I27" i="127" s="1"/>
  <c r="I27" i="128" s="1"/>
  <c r="I27" i="129" s="1"/>
  <c r="I27" i="130" s="1"/>
  <c r="I27" i="131" s="1"/>
  <c r="I27" i="132" s="1"/>
  <c r="E74" i="96"/>
  <c r="J79" i="95" s="1"/>
  <c r="G10" i="95"/>
  <c r="G11" i="95"/>
  <c r="G12" i="95"/>
  <c r="G13" i="95"/>
  <c r="G14" i="95"/>
  <c r="G15" i="95"/>
  <c r="G16" i="95"/>
  <c r="G17" i="95"/>
  <c r="G18" i="95"/>
  <c r="G20" i="95"/>
  <c r="G21" i="95"/>
  <c r="G22" i="95"/>
  <c r="G23" i="95"/>
  <c r="G24" i="95"/>
  <c r="G25" i="95"/>
  <c r="G26" i="95"/>
  <c r="G27" i="95"/>
  <c r="G28" i="95"/>
  <c r="G29" i="95"/>
  <c r="G30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4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34" i="95"/>
  <c r="G9" i="95"/>
  <c r="W10" i="95"/>
  <c r="W11" i="95"/>
  <c r="W12" i="95"/>
  <c r="W13" i="95"/>
  <c r="W14" i="95"/>
  <c r="W15" i="95"/>
  <c r="W16" i="95"/>
  <c r="W17" i="95"/>
  <c r="W18" i="95"/>
  <c r="W21" i="95"/>
  <c r="W22" i="95"/>
  <c r="W23" i="95"/>
  <c r="W24" i="95"/>
  <c r="W25" i="95"/>
  <c r="W26" i="95"/>
  <c r="W27" i="95"/>
  <c r="W28" i="95"/>
  <c r="W29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W49" i="95"/>
  <c r="W50" i="95"/>
  <c r="W51" i="95"/>
  <c r="W52" i="95"/>
  <c r="W53" i="95"/>
  <c r="W54" i="95"/>
  <c r="W55" i="95"/>
  <c r="W56" i="95"/>
  <c r="W57" i="95"/>
  <c r="W58" i="95"/>
  <c r="W59" i="95"/>
  <c r="W60" i="95"/>
  <c r="W61" i="95"/>
  <c r="W62" i="95"/>
  <c r="W63" i="95"/>
  <c r="W64" i="95"/>
  <c r="W65" i="95"/>
  <c r="W66" i="95"/>
  <c r="W67" i="95"/>
  <c r="W68" i="95"/>
  <c r="W69" i="95"/>
  <c r="W70" i="95"/>
  <c r="W71" i="95"/>
  <c r="W72" i="95"/>
  <c r="W73" i="95"/>
  <c r="W74" i="95"/>
  <c r="W75" i="95"/>
  <c r="W76" i="95"/>
  <c r="W77" i="95"/>
  <c r="W78" i="95"/>
  <c r="W80" i="95"/>
  <c r="W81" i="95"/>
  <c r="W82" i="95"/>
  <c r="W83" i="95"/>
  <c r="W84" i="95"/>
  <c r="W85" i="95"/>
  <c r="W86" i="95"/>
  <c r="W87" i="95"/>
  <c r="W88" i="95"/>
  <c r="W89" i="95"/>
  <c r="W90" i="95"/>
  <c r="W91" i="95"/>
  <c r="W92" i="95"/>
  <c r="W93" i="95"/>
  <c r="W94" i="95"/>
  <c r="W95" i="95"/>
  <c r="W96" i="95"/>
  <c r="W97" i="95"/>
  <c r="W98" i="95"/>
  <c r="W99" i="95"/>
  <c r="W100" i="95"/>
  <c r="W101" i="95"/>
  <c r="W102" i="95"/>
  <c r="W103" i="95"/>
  <c r="W104" i="95"/>
  <c r="W105" i="95"/>
  <c r="W106" i="95"/>
  <c r="W107" i="95"/>
  <c r="W108" i="95"/>
  <c r="W109" i="95"/>
  <c r="W110" i="95"/>
  <c r="W111" i="95"/>
  <c r="W112" i="95"/>
  <c r="W113" i="95"/>
  <c r="W114" i="95"/>
  <c r="W115" i="95"/>
  <c r="W116" i="95"/>
  <c r="W117" i="95"/>
  <c r="W118" i="95"/>
  <c r="W119" i="95"/>
  <c r="W120" i="95"/>
  <c r="W121" i="95"/>
  <c r="W122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9" i="95"/>
  <c r="V10" i="95"/>
  <c r="V11" i="95"/>
  <c r="V12" i="95"/>
  <c r="V13" i="95"/>
  <c r="V14" i="95"/>
  <c r="V15" i="95"/>
  <c r="V16" i="95"/>
  <c r="V17" i="95"/>
  <c r="V18" i="95"/>
  <c r="V21" i="95"/>
  <c r="V22" i="95"/>
  <c r="V23" i="95"/>
  <c r="V24" i="95"/>
  <c r="V25" i="95"/>
  <c r="V26" i="95"/>
  <c r="V27" i="95"/>
  <c r="V28" i="95"/>
  <c r="V29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9" i="95"/>
  <c r="U10" i="95"/>
  <c r="U11" i="95"/>
  <c r="U12" i="95"/>
  <c r="U13" i="95"/>
  <c r="U14" i="95"/>
  <c r="T14" i="95" s="1"/>
  <c r="U15" i="95"/>
  <c r="U16" i="95"/>
  <c r="T16" i="95" s="1"/>
  <c r="U17" i="95"/>
  <c r="T17" i="95"/>
  <c r="U18" i="95"/>
  <c r="U21" i="95"/>
  <c r="T21" i="95" s="1"/>
  <c r="U22" i="95"/>
  <c r="U23" i="95"/>
  <c r="T23" i="95" s="1"/>
  <c r="U24" i="95"/>
  <c r="U25" i="95"/>
  <c r="T25" i="95" s="1"/>
  <c r="U26" i="95"/>
  <c r="T26" i="95"/>
  <c r="U27" i="95"/>
  <c r="U28" i="95"/>
  <c r="T28" i="95" s="1"/>
  <c r="U29" i="95"/>
  <c r="T29" i="95"/>
  <c r="U30" i="95"/>
  <c r="T30" i="95"/>
  <c r="U33" i="95"/>
  <c r="T33" i="95"/>
  <c r="U34" i="95"/>
  <c r="U35" i="95"/>
  <c r="T35" i="95" s="1"/>
  <c r="U36" i="95"/>
  <c r="U37" i="95"/>
  <c r="T37" i="95" s="1"/>
  <c r="U38" i="95"/>
  <c r="T38" i="95"/>
  <c r="U39" i="95"/>
  <c r="U40" i="95"/>
  <c r="T40" i="95" s="1"/>
  <c r="U41" i="95"/>
  <c r="U42" i="95"/>
  <c r="T42" i="95" s="1"/>
  <c r="U43" i="95"/>
  <c r="U44" i="95"/>
  <c r="U45" i="95"/>
  <c r="T45" i="95" s="1"/>
  <c r="U46" i="95"/>
  <c r="U47" i="95"/>
  <c r="U48" i="95"/>
  <c r="U49" i="95"/>
  <c r="U50" i="95"/>
  <c r="U51" i="95"/>
  <c r="U52" i="95"/>
  <c r="U53" i="95"/>
  <c r="T53" i="95" s="1"/>
  <c r="U54" i="95"/>
  <c r="U55" i="95"/>
  <c r="T55" i="95" s="1"/>
  <c r="U56" i="95"/>
  <c r="U57" i="95"/>
  <c r="U58" i="95"/>
  <c r="U59" i="95"/>
  <c r="T59" i="95" s="1"/>
  <c r="U60" i="95"/>
  <c r="T60" i="95"/>
  <c r="U61" i="95"/>
  <c r="U62" i="95"/>
  <c r="U63" i="95"/>
  <c r="U64" i="95"/>
  <c r="T64" i="95" s="1"/>
  <c r="U65" i="95"/>
  <c r="U66" i="95"/>
  <c r="U67" i="95"/>
  <c r="U68" i="95"/>
  <c r="T68" i="95" s="1"/>
  <c r="U69" i="95"/>
  <c r="U70" i="95"/>
  <c r="U71" i="95"/>
  <c r="T71" i="95" s="1"/>
  <c r="U72" i="95"/>
  <c r="U73" i="95"/>
  <c r="T73" i="95" s="1"/>
  <c r="U74" i="95"/>
  <c r="U75" i="95"/>
  <c r="U76" i="95"/>
  <c r="U77" i="95"/>
  <c r="U78" i="95"/>
  <c r="U80" i="95"/>
  <c r="T80" i="95" s="1"/>
  <c r="U81" i="95"/>
  <c r="U82" i="95"/>
  <c r="U83" i="95"/>
  <c r="U84" i="95"/>
  <c r="T84" i="95" s="1"/>
  <c r="U85" i="95"/>
  <c r="U86" i="95"/>
  <c r="U87" i="95"/>
  <c r="U88" i="95"/>
  <c r="U89" i="95"/>
  <c r="T89" i="95"/>
  <c r="U90" i="95"/>
  <c r="U91" i="95"/>
  <c r="U92" i="95"/>
  <c r="U93" i="95"/>
  <c r="U94" i="95"/>
  <c r="U95" i="95"/>
  <c r="U96" i="95"/>
  <c r="U97" i="95"/>
  <c r="T97" i="95" s="1"/>
  <c r="U98" i="95"/>
  <c r="U99" i="95"/>
  <c r="U100" i="95"/>
  <c r="U101" i="95"/>
  <c r="T101" i="95" s="1"/>
  <c r="U102" i="95"/>
  <c r="U103" i="95"/>
  <c r="U104" i="95"/>
  <c r="U105" i="95"/>
  <c r="T105" i="95" s="1"/>
  <c r="U106" i="95"/>
  <c r="U107" i="95"/>
  <c r="T107" i="95" s="1"/>
  <c r="U108" i="95"/>
  <c r="U109" i="95"/>
  <c r="T109" i="95" s="1"/>
  <c r="U110" i="95"/>
  <c r="U111" i="95"/>
  <c r="U112" i="95"/>
  <c r="U113" i="95"/>
  <c r="T113" i="95" s="1"/>
  <c r="U114" i="95"/>
  <c r="T114" i="95"/>
  <c r="U115" i="95"/>
  <c r="U116" i="95"/>
  <c r="T116" i="95" s="1"/>
  <c r="U117" i="95"/>
  <c r="T117" i="95" s="1"/>
  <c r="U118" i="95"/>
  <c r="U119" i="95"/>
  <c r="U120" i="95"/>
  <c r="T120" i="95" s="1"/>
  <c r="U121" i="95"/>
  <c r="T121" i="95" s="1"/>
  <c r="U122" i="95"/>
  <c r="T122" i="95" s="1"/>
  <c r="U123" i="95"/>
  <c r="U124" i="95"/>
  <c r="T124" i="95" s="1"/>
  <c r="U125" i="95"/>
  <c r="U126" i="95"/>
  <c r="U127" i="95"/>
  <c r="U128" i="95"/>
  <c r="U129" i="95"/>
  <c r="T129" i="95"/>
  <c r="U130" i="95"/>
  <c r="U131" i="95"/>
  <c r="T131" i="95" s="1"/>
  <c r="U132" i="95"/>
  <c r="U133" i="95"/>
  <c r="U134" i="95"/>
  <c r="U9" i="95"/>
  <c r="S10" i="95"/>
  <c r="S11" i="95"/>
  <c r="S12" i="95"/>
  <c r="S13" i="95"/>
  <c r="S14" i="95"/>
  <c r="S15" i="95"/>
  <c r="S16" i="95"/>
  <c r="S17" i="95"/>
  <c r="S18" i="95"/>
  <c r="S21" i="95"/>
  <c r="S22" i="95"/>
  <c r="S23" i="95"/>
  <c r="S24" i="95"/>
  <c r="S25" i="95"/>
  <c r="S26" i="95"/>
  <c r="S27" i="95"/>
  <c r="S28" i="95"/>
  <c r="S29" i="95"/>
  <c r="S30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S51" i="95"/>
  <c r="S52" i="95"/>
  <c r="S53" i="95"/>
  <c r="S54" i="95"/>
  <c r="S55" i="95"/>
  <c r="S56" i="95"/>
  <c r="S57" i="95"/>
  <c r="S58" i="95"/>
  <c r="S59" i="95"/>
  <c r="S60" i="95"/>
  <c r="S61" i="95"/>
  <c r="S62" i="95"/>
  <c r="S63" i="95"/>
  <c r="S64" i="95"/>
  <c r="S65" i="95"/>
  <c r="S66" i="95"/>
  <c r="S67" i="95"/>
  <c r="S68" i="95"/>
  <c r="S69" i="95"/>
  <c r="S70" i="95"/>
  <c r="S71" i="95"/>
  <c r="S72" i="95"/>
  <c r="S73" i="95"/>
  <c r="S74" i="95"/>
  <c r="S75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9" i="95"/>
  <c r="R10" i="95"/>
  <c r="R11" i="95"/>
  <c r="R12" i="95"/>
  <c r="R13" i="95"/>
  <c r="R14" i="95"/>
  <c r="R15" i="95"/>
  <c r="R16" i="95"/>
  <c r="R17" i="95"/>
  <c r="R18" i="95"/>
  <c r="R20" i="95"/>
  <c r="R21" i="95"/>
  <c r="R22" i="95"/>
  <c r="R23" i="95"/>
  <c r="R24" i="95"/>
  <c r="R25" i="95"/>
  <c r="R26" i="95"/>
  <c r="R27" i="95"/>
  <c r="R28" i="95"/>
  <c r="R29" i="95"/>
  <c r="R30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9" i="95"/>
  <c r="Q10" i="95"/>
  <c r="Q11" i="95"/>
  <c r="Q12" i="95"/>
  <c r="P12" i="95" s="1"/>
  <c r="Q13" i="95"/>
  <c r="Q14" i="95"/>
  <c r="P14" i="95" s="1"/>
  <c r="Q15" i="95"/>
  <c r="P15" i="95"/>
  <c r="Q16" i="95"/>
  <c r="Q17" i="95"/>
  <c r="P17" i="95" s="1"/>
  <c r="Q18" i="95"/>
  <c r="Q20" i="95"/>
  <c r="P20" i="95" s="1"/>
  <c r="Q21" i="95"/>
  <c r="Q22" i="95"/>
  <c r="Q23" i="95"/>
  <c r="Q24" i="95"/>
  <c r="P24" i="95" s="1"/>
  <c r="Q25" i="95"/>
  <c r="P25" i="95" s="1"/>
  <c r="Q26" i="95"/>
  <c r="Q27" i="95"/>
  <c r="Q28" i="95"/>
  <c r="Q29" i="95"/>
  <c r="Q30" i="95"/>
  <c r="Q33" i="95"/>
  <c r="Q34" i="95"/>
  <c r="Q35" i="95"/>
  <c r="Q36" i="95"/>
  <c r="Q37" i="95"/>
  <c r="P37" i="95" s="1"/>
  <c r="Q38" i="95"/>
  <c r="Q39" i="95"/>
  <c r="P39" i="95" s="1"/>
  <c r="Q40" i="95"/>
  <c r="Q41" i="95"/>
  <c r="P41" i="95" s="1"/>
  <c r="Q42" i="95"/>
  <c r="P42" i="95" s="1"/>
  <c r="Q43" i="95"/>
  <c r="Q44" i="95"/>
  <c r="P44" i="95" s="1"/>
  <c r="Q45" i="95"/>
  <c r="Q46" i="95"/>
  <c r="P46" i="95" s="1"/>
  <c r="Q47" i="95"/>
  <c r="Q48" i="95"/>
  <c r="P48" i="95" s="1"/>
  <c r="Q49" i="95"/>
  <c r="P49" i="95"/>
  <c r="Q50" i="95"/>
  <c r="Q51" i="95"/>
  <c r="P51" i="95" s="1"/>
  <c r="Q52" i="95"/>
  <c r="Q53" i="95"/>
  <c r="P53" i="95" s="1"/>
  <c r="Q54" i="95"/>
  <c r="P54" i="95" s="1"/>
  <c r="Q55" i="95"/>
  <c r="P55" i="95" s="1"/>
  <c r="Q56" i="95"/>
  <c r="Q57" i="95"/>
  <c r="Q58" i="95"/>
  <c r="Q59" i="95"/>
  <c r="P59" i="95"/>
  <c r="Q60" i="95"/>
  <c r="Q61" i="95"/>
  <c r="P61" i="95" s="1"/>
  <c r="Q62" i="95"/>
  <c r="Q63" i="95"/>
  <c r="P63" i="95" s="1"/>
  <c r="Q64" i="95"/>
  <c r="Q65" i="95"/>
  <c r="P65" i="95" s="1"/>
  <c r="Q66" i="95"/>
  <c r="P66" i="95" s="1"/>
  <c r="Q67" i="95"/>
  <c r="Q68" i="95"/>
  <c r="P68" i="95" s="1"/>
  <c r="Q69" i="95"/>
  <c r="P69" i="95"/>
  <c r="Q70" i="95"/>
  <c r="P70" i="95"/>
  <c r="Q71" i="95"/>
  <c r="P71" i="95"/>
  <c r="Q72" i="95"/>
  <c r="Q73" i="95"/>
  <c r="P73" i="95" s="1"/>
  <c r="Q74" i="95"/>
  <c r="Q75" i="95"/>
  <c r="P75" i="95" s="1"/>
  <c r="Q76" i="95"/>
  <c r="P76" i="95" s="1"/>
  <c r="Q77" i="95"/>
  <c r="Q78" i="95"/>
  <c r="P78" i="95" s="1"/>
  <c r="Q79" i="95"/>
  <c r="Q80" i="95"/>
  <c r="Q81" i="95"/>
  <c r="P81" i="95"/>
  <c r="Q82" i="95"/>
  <c r="Q83" i="95"/>
  <c r="P83" i="95" s="1"/>
  <c r="Q84" i="95"/>
  <c r="Q85" i="95"/>
  <c r="P85" i="95" s="1"/>
  <c r="Q86" i="95"/>
  <c r="P86" i="95" s="1"/>
  <c r="Q87" i="95"/>
  <c r="P87" i="95" s="1"/>
  <c r="Q88" i="95"/>
  <c r="P88" i="95" s="1"/>
  <c r="Q89" i="95"/>
  <c r="Q90" i="95"/>
  <c r="P90" i="95" s="1"/>
  <c r="Q91" i="95"/>
  <c r="P91" i="95"/>
  <c r="Q92" i="95"/>
  <c r="Q93" i="95"/>
  <c r="P93" i="95" s="1"/>
  <c r="Q94" i="95"/>
  <c r="Q95" i="95"/>
  <c r="P95" i="95" s="1"/>
  <c r="Q96" i="95"/>
  <c r="Q97" i="95"/>
  <c r="P97" i="95" s="1"/>
  <c r="Q98" i="95"/>
  <c r="Q99" i="95"/>
  <c r="Q100" i="95"/>
  <c r="Q101" i="95"/>
  <c r="P101" i="95"/>
  <c r="Q102" i="95"/>
  <c r="Q103" i="95"/>
  <c r="P103" i="95"/>
  <c r="Q104" i="95"/>
  <c r="Q105" i="95"/>
  <c r="P105" i="95" s="1"/>
  <c r="Q106" i="95"/>
  <c r="Q107" i="95"/>
  <c r="P107" i="95" s="1"/>
  <c r="Q108" i="95"/>
  <c r="P108" i="95" s="1"/>
  <c r="Q109" i="95"/>
  <c r="Q110" i="95"/>
  <c r="P110" i="95" s="1"/>
  <c r="Q111" i="95"/>
  <c r="Q112" i="95"/>
  <c r="P112" i="95" s="1"/>
  <c r="Q113" i="95"/>
  <c r="P113" i="95"/>
  <c r="Q114" i="95"/>
  <c r="Q115" i="95"/>
  <c r="P115" i="95" s="1"/>
  <c r="Q116" i="95"/>
  <c r="Q117" i="95"/>
  <c r="P117" i="95" s="1"/>
  <c r="Q118" i="95"/>
  <c r="Q119" i="95"/>
  <c r="P119" i="95" s="1"/>
  <c r="Q120" i="95"/>
  <c r="Q121" i="95"/>
  <c r="Q122" i="95"/>
  <c r="Q123" i="95"/>
  <c r="P123" i="95"/>
  <c r="Q124" i="95"/>
  <c r="Q125" i="95"/>
  <c r="P125" i="95" s="1"/>
  <c r="Q126" i="95"/>
  <c r="Q127" i="95"/>
  <c r="P127" i="95" s="1"/>
  <c r="Q128" i="95"/>
  <c r="P128" i="95" s="1"/>
  <c r="Q129" i="95"/>
  <c r="Q130" i="95"/>
  <c r="P130" i="95" s="1"/>
  <c r="Q131" i="95"/>
  <c r="P131" i="95"/>
  <c r="Q132" i="95"/>
  <c r="Q133" i="95"/>
  <c r="P133" i="95" s="1"/>
  <c r="Q134" i="95"/>
  <c r="Q9" i="95"/>
  <c r="P9" i="95" s="1"/>
  <c r="O10" i="95"/>
  <c r="O11" i="95"/>
  <c r="O12" i="95"/>
  <c r="O13" i="95"/>
  <c r="O14" i="95"/>
  <c r="O15" i="95"/>
  <c r="O16" i="95"/>
  <c r="O17" i="95"/>
  <c r="O18" i="95"/>
  <c r="O20" i="95"/>
  <c r="O21" i="95"/>
  <c r="O22" i="95"/>
  <c r="O23" i="95"/>
  <c r="O24" i="95"/>
  <c r="O25" i="95"/>
  <c r="O26" i="95"/>
  <c r="O27" i="95"/>
  <c r="O28" i="95"/>
  <c r="O29" i="95"/>
  <c r="O30" i="95"/>
  <c r="O32" i="95"/>
  <c r="L32" i="95" s="1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O52" i="95"/>
  <c r="O53" i="95"/>
  <c r="O54" i="95"/>
  <c r="O55" i="95"/>
  <c r="O56" i="95"/>
  <c r="O57" i="95"/>
  <c r="O58" i="95"/>
  <c r="O59" i="95"/>
  <c r="O60" i="95"/>
  <c r="O61" i="95"/>
  <c r="O62" i="95"/>
  <c r="O63" i="95"/>
  <c r="O64" i="95"/>
  <c r="O65" i="95"/>
  <c r="O66" i="95"/>
  <c r="O67" i="95"/>
  <c r="O68" i="95"/>
  <c r="O69" i="95"/>
  <c r="O70" i="95"/>
  <c r="O71" i="95"/>
  <c r="O72" i="95"/>
  <c r="O73" i="95"/>
  <c r="O74" i="95"/>
  <c r="O75" i="95"/>
  <c r="O76" i="95"/>
  <c r="O77" i="95"/>
  <c r="O78" i="95"/>
  <c r="O80" i="95"/>
  <c r="O81" i="95"/>
  <c r="O82" i="95"/>
  <c r="O83" i="95"/>
  <c r="O84" i="95"/>
  <c r="O85" i="95"/>
  <c r="O86" i="95"/>
  <c r="O87" i="95"/>
  <c r="O88" i="95"/>
  <c r="O89" i="95"/>
  <c r="O90" i="95"/>
  <c r="O91" i="95"/>
  <c r="O92" i="95"/>
  <c r="O93" i="95"/>
  <c r="O94" i="95"/>
  <c r="O95" i="95"/>
  <c r="O96" i="95"/>
  <c r="O97" i="95"/>
  <c r="O98" i="95"/>
  <c r="O99" i="95"/>
  <c r="O100" i="95"/>
  <c r="O101" i="95"/>
  <c r="O102" i="95"/>
  <c r="O103" i="95"/>
  <c r="O104" i="95"/>
  <c r="O105" i="95"/>
  <c r="O106" i="95"/>
  <c r="O107" i="95"/>
  <c r="O108" i="95"/>
  <c r="O109" i="95"/>
  <c r="O110" i="95"/>
  <c r="O111" i="95"/>
  <c r="O112" i="95"/>
  <c r="O113" i="95"/>
  <c r="O114" i="95"/>
  <c r="O115" i="95"/>
  <c r="O116" i="95"/>
  <c r="O117" i="95"/>
  <c r="O118" i="95"/>
  <c r="O119" i="95"/>
  <c r="O120" i="95"/>
  <c r="O121" i="95"/>
  <c r="O122" i="95"/>
  <c r="O123" i="95"/>
  <c r="O124" i="95"/>
  <c r="O125" i="95"/>
  <c r="O126" i="95"/>
  <c r="O127" i="95"/>
  <c r="O128" i="95"/>
  <c r="O129" i="95"/>
  <c r="O130" i="95"/>
  <c r="O131" i="95"/>
  <c r="O132" i="95"/>
  <c r="O133" i="95"/>
  <c r="O134" i="95"/>
  <c r="O9" i="95"/>
  <c r="N10" i="95"/>
  <c r="N11" i="95"/>
  <c r="N12" i="95"/>
  <c r="N13" i="95"/>
  <c r="N14" i="95"/>
  <c r="N15" i="95"/>
  <c r="N16" i="95"/>
  <c r="N17" i="95"/>
  <c r="N18" i="95"/>
  <c r="N20" i="95"/>
  <c r="N21" i="95"/>
  <c r="N22" i="95"/>
  <c r="N23" i="95"/>
  <c r="N24" i="95"/>
  <c r="N25" i="95"/>
  <c r="N26" i="95"/>
  <c r="N27" i="95"/>
  <c r="N28" i="95"/>
  <c r="N29" i="95"/>
  <c r="N30" i="95"/>
  <c r="N33" i="95"/>
  <c r="N34" i="95"/>
  <c r="N35" i="95"/>
  <c r="N36" i="95"/>
  <c r="N37" i="95"/>
  <c r="N38" i="95"/>
  <c r="N39" i="95"/>
  <c r="N40" i="95"/>
  <c r="N41" i="95"/>
  <c r="N42" i="95"/>
  <c r="N43" i="95"/>
  <c r="N44" i="95"/>
  <c r="N45" i="95"/>
  <c r="N46" i="95"/>
  <c r="N47" i="95"/>
  <c r="N48" i="95"/>
  <c r="N49" i="95"/>
  <c r="N50" i="95"/>
  <c r="N51" i="95"/>
  <c r="N52" i="95"/>
  <c r="N53" i="95"/>
  <c r="N54" i="95"/>
  <c r="N55" i="95"/>
  <c r="N56" i="95"/>
  <c r="N57" i="95"/>
  <c r="N58" i="95"/>
  <c r="N59" i="95"/>
  <c r="N60" i="95"/>
  <c r="N61" i="95"/>
  <c r="N62" i="95"/>
  <c r="N63" i="95"/>
  <c r="N64" i="95"/>
  <c r="N65" i="95"/>
  <c r="N66" i="95"/>
  <c r="N67" i="95"/>
  <c r="N68" i="95"/>
  <c r="N69" i="95"/>
  <c r="N70" i="95"/>
  <c r="N71" i="95"/>
  <c r="N72" i="95"/>
  <c r="N73" i="95"/>
  <c r="N74" i="95"/>
  <c r="N75" i="95"/>
  <c r="N76" i="95"/>
  <c r="N77" i="95"/>
  <c r="N78" i="95"/>
  <c r="N79" i="95"/>
  <c r="N80" i="95"/>
  <c r="N81" i="95"/>
  <c r="N82" i="95"/>
  <c r="N83" i="95"/>
  <c r="N84" i="95"/>
  <c r="N85" i="95"/>
  <c r="N86" i="95"/>
  <c r="N87" i="95"/>
  <c r="N88" i="95"/>
  <c r="N89" i="95"/>
  <c r="N90" i="95"/>
  <c r="N91" i="95"/>
  <c r="N92" i="95"/>
  <c r="N93" i="95"/>
  <c r="N94" i="95"/>
  <c r="N95" i="95"/>
  <c r="N96" i="95"/>
  <c r="N97" i="95"/>
  <c r="N98" i="95"/>
  <c r="N99" i="95"/>
  <c r="N100" i="95"/>
  <c r="N101" i="95"/>
  <c r="N102" i="95"/>
  <c r="N103" i="95"/>
  <c r="N104" i="95"/>
  <c r="N105" i="95"/>
  <c r="N106" i="95"/>
  <c r="N107" i="95"/>
  <c r="N108" i="95"/>
  <c r="N109" i="95"/>
  <c r="N110" i="95"/>
  <c r="N111" i="95"/>
  <c r="N112" i="95"/>
  <c r="N113" i="95"/>
  <c r="N114" i="95"/>
  <c r="N115" i="95"/>
  <c r="N116" i="95"/>
  <c r="N117" i="95"/>
  <c r="N118" i="95"/>
  <c r="N119" i="95"/>
  <c r="N120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9" i="95"/>
  <c r="M10" i="95"/>
  <c r="M11" i="95"/>
  <c r="L11" i="95" s="1"/>
  <c r="M12" i="95"/>
  <c r="M13" i="95"/>
  <c r="L13" i="95" s="1"/>
  <c r="M14" i="95"/>
  <c r="M15" i="95"/>
  <c r="L15" i="95" s="1"/>
  <c r="M16" i="95"/>
  <c r="L16" i="95"/>
  <c r="M17" i="95"/>
  <c r="L17" i="95"/>
  <c r="M18" i="95"/>
  <c r="M20" i="95"/>
  <c r="L20" i="95" s="1"/>
  <c r="M21" i="95"/>
  <c r="M22" i="95"/>
  <c r="L22" i="95" s="1"/>
  <c r="M23" i="95"/>
  <c r="M24" i="95"/>
  <c r="M25" i="95"/>
  <c r="M26" i="95"/>
  <c r="L26" i="95" s="1"/>
  <c r="M27" i="95"/>
  <c r="M28" i="95"/>
  <c r="L28" i="95" s="1"/>
  <c r="M29" i="95"/>
  <c r="L29" i="95"/>
  <c r="M30" i="95"/>
  <c r="L30" i="95"/>
  <c r="M33" i="95"/>
  <c r="M34" i="95"/>
  <c r="L34" i="95"/>
  <c r="M35" i="95"/>
  <c r="M36" i="95"/>
  <c r="M37" i="95"/>
  <c r="M38" i="95"/>
  <c r="M39" i="95"/>
  <c r="M40" i="95"/>
  <c r="L40" i="95"/>
  <c r="M41" i="95"/>
  <c r="M42" i="95"/>
  <c r="L42" i="95" s="1"/>
  <c r="M43" i="95"/>
  <c r="M44" i="95"/>
  <c r="L44" i="95" s="1"/>
  <c r="M45" i="95"/>
  <c r="M46" i="95"/>
  <c r="L46" i="95" s="1"/>
  <c r="M47" i="95"/>
  <c r="M48" i="95"/>
  <c r="M49" i="95"/>
  <c r="M50" i="95"/>
  <c r="L50" i="95" s="1"/>
  <c r="M51" i="95"/>
  <c r="L51" i="95" s="1"/>
  <c r="M52" i="95"/>
  <c r="L52" i="95" s="1"/>
  <c r="M53" i="95"/>
  <c r="M54" i="95"/>
  <c r="L54" i="95" s="1"/>
  <c r="M55" i="95"/>
  <c r="M56" i="95"/>
  <c r="L56" i="95" s="1"/>
  <c r="M57" i="95"/>
  <c r="M58" i="95"/>
  <c r="L58" i="95" s="1"/>
  <c r="M59" i="95"/>
  <c r="L59" i="95" s="1"/>
  <c r="M60" i="95"/>
  <c r="L60" i="95" s="1"/>
  <c r="M61" i="95"/>
  <c r="L61" i="95" s="1"/>
  <c r="M62" i="95"/>
  <c r="L62" i="95" s="1"/>
  <c r="M63" i="95"/>
  <c r="L63" i="95" s="1"/>
  <c r="M64" i="95"/>
  <c r="M65" i="95"/>
  <c r="M66" i="95"/>
  <c r="L66" i="95"/>
  <c r="M67" i="95"/>
  <c r="L67" i="95"/>
  <c r="M68" i="95"/>
  <c r="L68" i="95"/>
  <c r="M69" i="95"/>
  <c r="L69" i="95"/>
  <c r="M70" i="95"/>
  <c r="L70" i="95"/>
  <c r="M71" i="95"/>
  <c r="L71" i="95"/>
  <c r="M72" i="95"/>
  <c r="M73" i="95"/>
  <c r="L73" i="95" s="1"/>
  <c r="M74" i="95"/>
  <c r="L74" i="95"/>
  <c r="M75" i="95"/>
  <c r="L75" i="95"/>
  <c r="M76" i="95"/>
  <c r="M77" i="95"/>
  <c r="L77" i="95" s="1"/>
  <c r="M78" i="95"/>
  <c r="M79" i="95"/>
  <c r="L79" i="95" s="1"/>
  <c r="M80" i="95"/>
  <c r="M81" i="95"/>
  <c r="L81" i="95" s="1"/>
  <c r="M82" i="95"/>
  <c r="L82" i="95"/>
  <c r="M83" i="95"/>
  <c r="L83" i="95"/>
  <c r="M84" i="95"/>
  <c r="M85" i="95"/>
  <c r="M86" i="95"/>
  <c r="L86" i="95"/>
  <c r="M87" i="95"/>
  <c r="L87" i="95"/>
  <c r="M88" i="95"/>
  <c r="M89" i="95"/>
  <c r="L89" i="95" s="1"/>
  <c r="M90" i="95"/>
  <c r="L90" i="95"/>
  <c r="M91" i="95"/>
  <c r="L91" i="95"/>
  <c r="M92" i="95"/>
  <c r="L92" i="95"/>
  <c r="M93" i="95"/>
  <c r="M94" i="95"/>
  <c r="L94" i="95" s="1"/>
  <c r="M95" i="95"/>
  <c r="M96" i="95"/>
  <c r="L96" i="95" s="1"/>
  <c r="M97" i="95"/>
  <c r="M98" i="95"/>
  <c r="L98" i="95" s="1"/>
  <c r="M99" i="95"/>
  <c r="M100" i="95"/>
  <c r="M101" i="95"/>
  <c r="M102" i="95"/>
  <c r="L102" i="95" s="1"/>
  <c r="M103" i="95"/>
  <c r="M104" i="95"/>
  <c r="M105" i="95"/>
  <c r="M106" i="95"/>
  <c r="L106" i="95" s="1"/>
  <c r="M107" i="95"/>
  <c r="M108" i="95"/>
  <c r="L108" i="95" s="1"/>
  <c r="M109" i="95"/>
  <c r="M110" i="95"/>
  <c r="L110" i="95" s="1"/>
  <c r="M111" i="95"/>
  <c r="M112" i="95"/>
  <c r="L112" i="95" s="1"/>
  <c r="M113" i="95"/>
  <c r="M114" i="95"/>
  <c r="L114" i="95" s="1"/>
  <c r="M115" i="95"/>
  <c r="M116" i="95"/>
  <c r="L116" i="95" s="1"/>
  <c r="M117" i="95"/>
  <c r="M118" i="95"/>
  <c r="L118" i="95" s="1"/>
  <c r="M119" i="95"/>
  <c r="M120" i="95"/>
  <c r="L120" i="95" s="1"/>
  <c r="M121" i="95"/>
  <c r="M122" i="95"/>
  <c r="L122" i="95" s="1"/>
  <c r="M123" i="95"/>
  <c r="M124" i="95"/>
  <c r="L124" i="95" s="1"/>
  <c r="M125" i="95"/>
  <c r="M126" i="95"/>
  <c r="L126" i="95" s="1"/>
  <c r="M127" i="95"/>
  <c r="M128" i="95"/>
  <c r="L128" i="95" s="1"/>
  <c r="M129" i="95"/>
  <c r="M130" i="95"/>
  <c r="L130" i="95" s="1"/>
  <c r="M131" i="95"/>
  <c r="M132" i="95"/>
  <c r="L132" i="95" s="1"/>
  <c r="M133" i="95"/>
  <c r="M134" i="95"/>
  <c r="L134" i="95" s="1"/>
  <c r="M9" i="95"/>
  <c r="J10" i="95"/>
  <c r="J11" i="95"/>
  <c r="J12" i="95"/>
  <c r="J13" i="95"/>
  <c r="J14" i="95"/>
  <c r="J15" i="95"/>
  <c r="J16" i="95"/>
  <c r="J17" i="95"/>
  <c r="J18" i="95"/>
  <c r="J20" i="95"/>
  <c r="J21" i="95"/>
  <c r="J22" i="95"/>
  <c r="J23" i="95"/>
  <c r="J24" i="95"/>
  <c r="J25" i="95"/>
  <c r="J26" i="95"/>
  <c r="J27" i="95"/>
  <c r="J28" i="95"/>
  <c r="J29" i="95"/>
  <c r="J30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J106" i="95"/>
  <c r="J107" i="95"/>
  <c r="J108" i="95"/>
  <c r="J109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9" i="95"/>
  <c r="I10" i="95"/>
  <c r="I11" i="95"/>
  <c r="I12" i="95"/>
  <c r="I13" i="95"/>
  <c r="H13" i="95" s="1"/>
  <c r="I14" i="95"/>
  <c r="I15" i="95"/>
  <c r="H15" i="95" s="1"/>
  <c r="I16" i="95"/>
  <c r="I17" i="95"/>
  <c r="I18" i="95"/>
  <c r="I20" i="95"/>
  <c r="H20" i="95"/>
  <c r="I21" i="95"/>
  <c r="I22" i="95"/>
  <c r="I23" i="95"/>
  <c r="I24" i="95"/>
  <c r="H24" i="95" s="1"/>
  <c r="I25" i="95"/>
  <c r="I26" i="95"/>
  <c r="I27" i="95"/>
  <c r="I28" i="95"/>
  <c r="H28" i="95" s="1"/>
  <c r="I29" i="95"/>
  <c r="H29" i="95" s="1"/>
  <c r="I30" i="95"/>
  <c r="H30" i="95" s="1"/>
  <c r="I32" i="95"/>
  <c r="I33" i="95"/>
  <c r="I34" i="95"/>
  <c r="H34" i="95" s="1"/>
  <c r="I35" i="95"/>
  <c r="I36" i="95"/>
  <c r="H36" i="95" s="1"/>
  <c r="I37" i="95"/>
  <c r="I38" i="95"/>
  <c r="H38" i="95" s="1"/>
  <c r="I39" i="95"/>
  <c r="I40" i="95"/>
  <c r="I41" i="95"/>
  <c r="I42" i="95"/>
  <c r="H42" i="95" s="1"/>
  <c r="I43" i="95"/>
  <c r="I44" i="95"/>
  <c r="I45" i="95"/>
  <c r="I46" i="95"/>
  <c r="I47" i="95"/>
  <c r="I48" i="95"/>
  <c r="I49" i="95"/>
  <c r="I50" i="95"/>
  <c r="I51" i="95"/>
  <c r="I52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H71" i="95" s="1"/>
  <c r="I72" i="95"/>
  <c r="I73" i="95"/>
  <c r="H73" i="95" s="1"/>
  <c r="I74" i="95"/>
  <c r="I75" i="95"/>
  <c r="H75" i="95" s="1"/>
  <c r="I76" i="95"/>
  <c r="I77" i="95"/>
  <c r="H77" i="95" s="1"/>
  <c r="I78" i="95"/>
  <c r="I80" i="95"/>
  <c r="H80" i="95" s="1"/>
  <c r="I81" i="95"/>
  <c r="I82" i="95"/>
  <c r="H82" i="95" s="1"/>
  <c r="I83" i="95"/>
  <c r="I84" i="95"/>
  <c r="H84" i="95" s="1"/>
  <c r="I85" i="95"/>
  <c r="H85" i="95"/>
  <c r="I86" i="95"/>
  <c r="I87" i="95"/>
  <c r="H87" i="95" s="1"/>
  <c r="I88" i="95"/>
  <c r="I89" i="95"/>
  <c r="H89" i="95" s="1"/>
  <c r="I90" i="95"/>
  <c r="I91" i="95"/>
  <c r="I92" i="95"/>
  <c r="I93" i="95"/>
  <c r="H93" i="95" s="1"/>
  <c r="I94" i="95"/>
  <c r="H94" i="95" s="1"/>
  <c r="I95" i="95"/>
  <c r="I96" i="95"/>
  <c r="I97" i="95"/>
  <c r="I98" i="95"/>
  <c r="H98" i="95" s="1"/>
  <c r="I99" i="95"/>
  <c r="I100" i="95"/>
  <c r="I101" i="95"/>
  <c r="I102" i="95"/>
  <c r="I103" i="95"/>
  <c r="I104" i="95"/>
  <c r="I105" i="95"/>
  <c r="I106" i="95"/>
  <c r="H106" i="95" s="1"/>
  <c r="I107" i="95"/>
  <c r="I108" i="95"/>
  <c r="H108" i="95" s="1"/>
  <c r="I109" i="95"/>
  <c r="I110" i="95"/>
  <c r="H110" i="95" s="1"/>
  <c r="I111" i="95"/>
  <c r="I112" i="95"/>
  <c r="I113" i="95"/>
  <c r="H113" i="95"/>
  <c r="I114" i="95"/>
  <c r="I115" i="95"/>
  <c r="H115" i="95" s="1"/>
  <c r="I116" i="95"/>
  <c r="I117" i="95"/>
  <c r="H117" i="95" s="1"/>
  <c r="I118" i="95"/>
  <c r="H118" i="95" s="1"/>
  <c r="I119" i="95"/>
  <c r="I120" i="95"/>
  <c r="I121" i="95"/>
  <c r="I122" i="95"/>
  <c r="I123" i="95"/>
  <c r="I124" i="95"/>
  <c r="I125" i="95"/>
  <c r="I126" i="95"/>
  <c r="I127" i="95"/>
  <c r="I128" i="95"/>
  <c r="I129" i="95"/>
  <c r="I130" i="95"/>
  <c r="H130" i="95" s="1"/>
  <c r="I131" i="95"/>
  <c r="I132" i="95"/>
  <c r="H132" i="95" s="1"/>
  <c r="I133" i="95"/>
  <c r="H133" i="95"/>
  <c r="I134" i="95"/>
  <c r="I9" i="95"/>
  <c r="P120" i="95"/>
  <c r="L104" i="95"/>
  <c r="P80" i="95"/>
  <c r="P72" i="95"/>
  <c r="H72" i="95"/>
  <c r="H64" i="95"/>
  <c r="P60" i="95"/>
  <c r="P56" i="95"/>
  <c r="P52" i="95"/>
  <c r="H52" i="95"/>
  <c r="L48" i="95"/>
  <c r="L47" i="95"/>
  <c r="H44" i="95"/>
  <c r="L36" i="95"/>
  <c r="P35" i="95"/>
  <c r="P30" i="95"/>
  <c r="H26" i="95"/>
  <c r="P22" i="95"/>
  <c r="H17" i="95"/>
  <c r="H11" i="95"/>
  <c r="E74" i="94"/>
  <c r="I79" i="95" s="1"/>
  <c r="E72" i="91"/>
  <c r="W77" i="92" s="1"/>
  <c r="E72" i="90"/>
  <c r="E72" i="89"/>
  <c r="U77" i="92" s="1"/>
  <c r="E72" i="88"/>
  <c r="P27" i="95"/>
  <c r="P23" i="95"/>
  <c r="P18" i="95"/>
  <c r="P11" i="95"/>
  <c r="T79" i="95"/>
  <c r="T63" i="95"/>
  <c r="T47" i="95"/>
  <c r="T39" i="95"/>
  <c r="T24" i="95"/>
  <c r="T15" i="95"/>
  <c r="T11" i="95"/>
  <c r="T65" i="95"/>
  <c r="T93" i="95"/>
  <c r="T85" i="95"/>
  <c r="T81" i="95"/>
  <c r="T77" i="95"/>
  <c r="T69" i="95"/>
  <c r="T61" i="95"/>
  <c r="T57" i="95"/>
  <c r="T49" i="95"/>
  <c r="T41" i="95"/>
  <c r="T27" i="95"/>
  <c r="T10" i="95"/>
  <c r="T133" i="95"/>
  <c r="T125" i="95"/>
  <c r="T9" i="95"/>
  <c r="T127" i="95"/>
  <c r="T123" i="95"/>
  <c r="T119" i="95"/>
  <c r="T115" i="95"/>
  <c r="T111" i="95"/>
  <c r="T103" i="95"/>
  <c r="T99" i="95"/>
  <c r="T95" i="95"/>
  <c r="T91" i="95"/>
  <c r="T87" i="95"/>
  <c r="T83" i="95"/>
  <c r="T75" i="95"/>
  <c r="T67" i="95"/>
  <c r="T51" i="95"/>
  <c r="T43" i="95"/>
  <c r="H91" i="95"/>
  <c r="H14" i="95"/>
  <c r="H22" i="95"/>
  <c r="L55" i="95"/>
  <c r="L100" i="95"/>
  <c r="L76" i="95"/>
  <c r="H53" i="95"/>
  <c r="L97" i="95"/>
  <c r="L65" i="95"/>
  <c r="L24" i="95"/>
  <c r="L85" i="95"/>
  <c r="L43" i="95"/>
  <c r="H9" i="95"/>
  <c r="H99" i="95"/>
  <c r="H111" i="95"/>
  <c r="H83" i="95"/>
  <c r="P134" i="95"/>
  <c r="P116" i="95"/>
  <c r="P100" i="95"/>
  <c r="P84" i="95"/>
  <c r="P74" i="95"/>
  <c r="P58" i="95"/>
  <c r="P36" i="95"/>
  <c r="P34" i="95"/>
  <c r="P29" i="95"/>
  <c r="P21" i="95"/>
  <c r="P10" i="95"/>
  <c r="H128" i="95"/>
  <c r="H124" i="95"/>
  <c r="H120" i="95"/>
  <c r="H116" i="95"/>
  <c r="H112" i="95"/>
  <c r="H104" i="95"/>
  <c r="H100" i="95"/>
  <c r="H96" i="95"/>
  <c r="H92" i="95"/>
  <c r="H88" i="95"/>
  <c r="H32" i="95"/>
  <c r="H23" i="95"/>
  <c r="L9" i="95"/>
  <c r="E72" i="87"/>
  <c r="E72" i="86"/>
  <c r="Q77" i="92" s="1"/>
  <c r="E72" i="85"/>
  <c r="E72" i="84"/>
  <c r="N77" i="92" s="1"/>
  <c r="E72" i="83"/>
  <c r="G78" i="92"/>
  <c r="H78" i="92"/>
  <c r="M78" i="92"/>
  <c r="N78" i="92"/>
  <c r="O78" i="92"/>
  <c r="Q78" i="92"/>
  <c r="R78" i="92"/>
  <c r="S78" i="92"/>
  <c r="U78" i="92"/>
  <c r="V78" i="92"/>
  <c r="W78" i="92"/>
  <c r="G79" i="92"/>
  <c r="I79" i="92"/>
  <c r="J79" i="92"/>
  <c r="K79" i="92"/>
  <c r="M79" i="92"/>
  <c r="N79" i="92"/>
  <c r="O79" i="92"/>
  <c r="Q79" i="92"/>
  <c r="R79" i="92"/>
  <c r="S79" i="92"/>
  <c r="U79" i="92"/>
  <c r="V79" i="92"/>
  <c r="W79" i="92"/>
  <c r="I73" i="81"/>
  <c r="I73" i="82" s="1"/>
  <c r="I73" i="83" s="1"/>
  <c r="I73" i="84" s="1"/>
  <c r="I73" i="85" s="1"/>
  <c r="I73" i="86" s="1"/>
  <c r="I73" i="87" s="1"/>
  <c r="I73" i="88" s="1"/>
  <c r="I73" i="89" s="1"/>
  <c r="I73" i="90" s="1"/>
  <c r="I73" i="91" s="1"/>
  <c r="I75" i="94" s="1"/>
  <c r="I75" i="96" s="1"/>
  <c r="I75" i="97" s="1"/>
  <c r="I75" i="98" s="1"/>
  <c r="I75" i="99" s="1"/>
  <c r="I75" i="100" s="1"/>
  <c r="I75" i="101" s="1"/>
  <c r="I75" i="102" s="1"/>
  <c r="I75" i="103" s="1"/>
  <c r="I75" i="104" s="1"/>
  <c r="I75" i="105" s="1"/>
  <c r="I75" i="106" s="1"/>
  <c r="I75" i="107" s="1"/>
  <c r="I75" i="109" s="1"/>
  <c r="I75" i="110" s="1"/>
  <c r="I75" i="111" s="1"/>
  <c r="I75" i="112" s="1"/>
  <c r="I75" i="113" s="1"/>
  <c r="I75" i="114" s="1"/>
  <c r="I75" i="115" s="1"/>
  <c r="I75" i="116" s="1"/>
  <c r="I75" i="117" s="1"/>
  <c r="I75" i="118" s="1"/>
  <c r="I75" i="119" s="1"/>
  <c r="I76" i="121" s="1"/>
  <c r="I76" i="122" s="1"/>
  <c r="I76" i="123" s="1"/>
  <c r="I76" i="124" s="1"/>
  <c r="I76" i="125" s="1"/>
  <c r="I76" i="126" s="1"/>
  <c r="I76" i="127" s="1"/>
  <c r="I76" i="128" s="1"/>
  <c r="I76" i="129" s="1"/>
  <c r="I76" i="130" s="1"/>
  <c r="I76" i="131" s="1"/>
  <c r="I76" i="132" s="1"/>
  <c r="M10" i="92"/>
  <c r="M11" i="92"/>
  <c r="M12" i="92"/>
  <c r="M13" i="92"/>
  <c r="M14" i="92"/>
  <c r="M15" i="92"/>
  <c r="M16" i="92"/>
  <c r="M17" i="92"/>
  <c r="M18" i="92"/>
  <c r="M19" i="92"/>
  <c r="M20" i="92"/>
  <c r="M21" i="92"/>
  <c r="M22" i="92"/>
  <c r="M23" i="92"/>
  <c r="M24" i="92"/>
  <c r="M25" i="92"/>
  <c r="M26" i="92"/>
  <c r="M27" i="92"/>
  <c r="M28" i="92"/>
  <c r="M29" i="92"/>
  <c r="M30" i="92"/>
  <c r="M31" i="92"/>
  <c r="M32" i="92"/>
  <c r="M33" i="92"/>
  <c r="M34" i="92"/>
  <c r="M35" i="92"/>
  <c r="M36" i="92"/>
  <c r="M37" i="92"/>
  <c r="M38" i="92"/>
  <c r="M39" i="92"/>
  <c r="M40" i="92"/>
  <c r="M41" i="92"/>
  <c r="M42" i="92"/>
  <c r="M43" i="92"/>
  <c r="M44" i="92"/>
  <c r="M45" i="92"/>
  <c r="M46" i="92"/>
  <c r="M47" i="92"/>
  <c r="M48" i="92"/>
  <c r="M49" i="92"/>
  <c r="M50" i="92"/>
  <c r="M51" i="92"/>
  <c r="M52" i="92"/>
  <c r="M53" i="92"/>
  <c r="M54" i="92"/>
  <c r="M55" i="92"/>
  <c r="M56" i="92"/>
  <c r="M57" i="92"/>
  <c r="M58" i="92"/>
  <c r="M59" i="92"/>
  <c r="M60" i="92"/>
  <c r="M61" i="92"/>
  <c r="M62" i="92"/>
  <c r="M63" i="92"/>
  <c r="M64" i="92"/>
  <c r="M65" i="92"/>
  <c r="M66" i="92"/>
  <c r="M67" i="92"/>
  <c r="M68" i="92"/>
  <c r="M69" i="92"/>
  <c r="M70" i="92"/>
  <c r="M71" i="92"/>
  <c r="M72" i="92"/>
  <c r="M73" i="92"/>
  <c r="M74" i="92"/>
  <c r="M75" i="92"/>
  <c r="M76" i="92"/>
  <c r="M77" i="92"/>
  <c r="M80" i="92"/>
  <c r="M81" i="92"/>
  <c r="M82" i="92"/>
  <c r="M83" i="92"/>
  <c r="M84" i="92"/>
  <c r="M85" i="92"/>
  <c r="M86" i="92"/>
  <c r="M87" i="92"/>
  <c r="M88" i="92"/>
  <c r="M89" i="92"/>
  <c r="M90" i="92"/>
  <c r="M91" i="92"/>
  <c r="M92" i="92"/>
  <c r="M93" i="92"/>
  <c r="M94" i="92"/>
  <c r="M95" i="92"/>
  <c r="M96" i="92"/>
  <c r="M97" i="92"/>
  <c r="M98" i="92"/>
  <c r="M99" i="92"/>
  <c r="M100" i="92"/>
  <c r="M101" i="92"/>
  <c r="M102" i="92"/>
  <c r="M103" i="92"/>
  <c r="M104" i="92"/>
  <c r="M105" i="92"/>
  <c r="M106" i="92"/>
  <c r="M107" i="92"/>
  <c r="M108" i="92"/>
  <c r="M109" i="92"/>
  <c r="M110" i="92"/>
  <c r="M111" i="92"/>
  <c r="M112" i="92"/>
  <c r="M113" i="92"/>
  <c r="M114" i="92"/>
  <c r="M115" i="92"/>
  <c r="M116" i="92"/>
  <c r="M117" i="92"/>
  <c r="M118" i="92"/>
  <c r="M119" i="92"/>
  <c r="M120" i="92"/>
  <c r="M121" i="92"/>
  <c r="M122" i="92"/>
  <c r="M123" i="92"/>
  <c r="M124" i="92"/>
  <c r="M125" i="92"/>
  <c r="M126" i="92"/>
  <c r="M127" i="92"/>
  <c r="M128" i="92"/>
  <c r="M129" i="92"/>
  <c r="M130" i="92"/>
  <c r="M131" i="92"/>
  <c r="M132" i="92"/>
  <c r="M9" i="92"/>
  <c r="K10" i="92"/>
  <c r="K11" i="92"/>
  <c r="K12" i="92"/>
  <c r="K13" i="92"/>
  <c r="K14" i="92"/>
  <c r="K15" i="92"/>
  <c r="K16" i="92"/>
  <c r="K17" i="92"/>
  <c r="K18" i="92"/>
  <c r="K19" i="92"/>
  <c r="K20" i="92"/>
  <c r="K21" i="92"/>
  <c r="K22" i="92"/>
  <c r="K23" i="92"/>
  <c r="K24" i="92"/>
  <c r="K25" i="92"/>
  <c r="K26" i="92"/>
  <c r="K27" i="92"/>
  <c r="K28" i="92"/>
  <c r="K29" i="92"/>
  <c r="K30" i="92"/>
  <c r="K31" i="92"/>
  <c r="K32" i="92"/>
  <c r="K33" i="92"/>
  <c r="K34" i="92"/>
  <c r="K35" i="92"/>
  <c r="K36" i="92"/>
  <c r="K37" i="92"/>
  <c r="K38" i="92"/>
  <c r="K39" i="92"/>
  <c r="K40" i="92"/>
  <c r="K41" i="92"/>
  <c r="K42" i="92"/>
  <c r="K43" i="92"/>
  <c r="K44" i="92"/>
  <c r="K45" i="92"/>
  <c r="K46" i="92"/>
  <c r="K47" i="92"/>
  <c r="K48" i="92"/>
  <c r="K49" i="92"/>
  <c r="K50" i="92"/>
  <c r="K51" i="92"/>
  <c r="K52" i="92"/>
  <c r="K53" i="92"/>
  <c r="K54" i="92"/>
  <c r="K55" i="92"/>
  <c r="K56" i="92"/>
  <c r="K57" i="92"/>
  <c r="K58" i="92"/>
  <c r="K59" i="92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4" i="92"/>
  <c r="K75" i="92"/>
  <c r="K76" i="92"/>
  <c r="K80" i="92"/>
  <c r="K81" i="92"/>
  <c r="K82" i="92"/>
  <c r="K83" i="92"/>
  <c r="K84" i="92"/>
  <c r="K85" i="92"/>
  <c r="K86" i="92"/>
  <c r="K87" i="92"/>
  <c r="K88" i="92"/>
  <c r="K89" i="92"/>
  <c r="K90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6" i="92"/>
  <c r="K107" i="92"/>
  <c r="K108" i="92"/>
  <c r="K109" i="92"/>
  <c r="K110" i="92"/>
  <c r="K111" i="92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0" i="92"/>
  <c r="K131" i="92"/>
  <c r="K132" i="92"/>
  <c r="K9" i="92"/>
  <c r="H79" i="92"/>
  <c r="P78" i="92"/>
  <c r="E72" i="82"/>
  <c r="E72" i="81"/>
  <c r="K77" i="92" s="1"/>
  <c r="U10" i="92"/>
  <c r="V10" i="92"/>
  <c r="W10" i="92"/>
  <c r="U11" i="92"/>
  <c r="V11" i="92"/>
  <c r="W11" i="92"/>
  <c r="U12" i="92"/>
  <c r="V12" i="92"/>
  <c r="W12" i="92"/>
  <c r="U13" i="92"/>
  <c r="V13" i="92"/>
  <c r="W13" i="92"/>
  <c r="U14" i="92"/>
  <c r="V14" i="92"/>
  <c r="W14" i="92"/>
  <c r="U15" i="92"/>
  <c r="V15" i="92"/>
  <c r="W15" i="92"/>
  <c r="U16" i="92"/>
  <c r="V16" i="92"/>
  <c r="W16" i="92"/>
  <c r="U17" i="92"/>
  <c r="V17" i="92"/>
  <c r="W17" i="92"/>
  <c r="U18" i="92"/>
  <c r="V18" i="92"/>
  <c r="W18" i="92"/>
  <c r="U19" i="92"/>
  <c r="V19" i="92"/>
  <c r="W19" i="92"/>
  <c r="U20" i="92"/>
  <c r="V20" i="92"/>
  <c r="W20" i="92"/>
  <c r="U21" i="92"/>
  <c r="V21" i="92"/>
  <c r="W21" i="92"/>
  <c r="U22" i="92"/>
  <c r="V22" i="92"/>
  <c r="W22" i="92"/>
  <c r="U23" i="92"/>
  <c r="V23" i="92"/>
  <c r="W23" i="92"/>
  <c r="U24" i="92"/>
  <c r="V24" i="92"/>
  <c r="W24" i="92"/>
  <c r="U25" i="92"/>
  <c r="V25" i="92"/>
  <c r="W25" i="92"/>
  <c r="U26" i="92"/>
  <c r="V26" i="92"/>
  <c r="W26" i="92"/>
  <c r="U27" i="92"/>
  <c r="V27" i="92"/>
  <c r="W27" i="92"/>
  <c r="U28" i="92"/>
  <c r="V28" i="92"/>
  <c r="W28" i="92"/>
  <c r="U29" i="92"/>
  <c r="V29" i="92"/>
  <c r="W29" i="92"/>
  <c r="U30" i="92"/>
  <c r="V30" i="92"/>
  <c r="W30" i="92"/>
  <c r="U31" i="92"/>
  <c r="V31" i="92"/>
  <c r="W31" i="92"/>
  <c r="U32" i="92"/>
  <c r="V32" i="92"/>
  <c r="W32" i="92"/>
  <c r="U33" i="92"/>
  <c r="V33" i="92"/>
  <c r="W33" i="92"/>
  <c r="U34" i="92"/>
  <c r="V34" i="92"/>
  <c r="W34" i="92"/>
  <c r="U35" i="92"/>
  <c r="V35" i="92"/>
  <c r="W35" i="92"/>
  <c r="U36" i="92"/>
  <c r="V36" i="92"/>
  <c r="W36" i="92"/>
  <c r="U37" i="92"/>
  <c r="V37" i="92"/>
  <c r="W37" i="92"/>
  <c r="U38" i="92"/>
  <c r="V38" i="92"/>
  <c r="W38" i="92"/>
  <c r="U39" i="92"/>
  <c r="V39" i="92"/>
  <c r="W39" i="92"/>
  <c r="U40" i="92"/>
  <c r="V40" i="92"/>
  <c r="W40" i="92"/>
  <c r="U41" i="92"/>
  <c r="V41" i="92"/>
  <c r="W41" i="92"/>
  <c r="U42" i="92"/>
  <c r="V42" i="92"/>
  <c r="W42" i="92"/>
  <c r="U43" i="92"/>
  <c r="V43" i="92"/>
  <c r="W43" i="92"/>
  <c r="U44" i="92"/>
  <c r="V44" i="92"/>
  <c r="W44" i="92"/>
  <c r="U45" i="92"/>
  <c r="V45" i="92"/>
  <c r="W45" i="92"/>
  <c r="U46" i="92"/>
  <c r="V46" i="92"/>
  <c r="W46" i="92"/>
  <c r="U47" i="92"/>
  <c r="V47" i="92"/>
  <c r="W47" i="92"/>
  <c r="U48" i="92"/>
  <c r="V48" i="92"/>
  <c r="W48" i="92"/>
  <c r="U49" i="92"/>
  <c r="V49" i="92"/>
  <c r="W49" i="92"/>
  <c r="U50" i="92"/>
  <c r="V50" i="92"/>
  <c r="W50" i="92"/>
  <c r="U51" i="92"/>
  <c r="V51" i="92"/>
  <c r="W51" i="92"/>
  <c r="U52" i="92"/>
  <c r="V52" i="92"/>
  <c r="W52" i="92"/>
  <c r="U53" i="92"/>
  <c r="V53" i="92"/>
  <c r="W53" i="92"/>
  <c r="U54" i="92"/>
  <c r="V54" i="92"/>
  <c r="W54" i="92"/>
  <c r="U55" i="92"/>
  <c r="V55" i="92"/>
  <c r="W55" i="92"/>
  <c r="U56" i="92"/>
  <c r="V56" i="92"/>
  <c r="W56" i="92"/>
  <c r="U57" i="92"/>
  <c r="V57" i="92"/>
  <c r="W57" i="92"/>
  <c r="U58" i="92"/>
  <c r="V58" i="92"/>
  <c r="W58" i="92"/>
  <c r="U59" i="92"/>
  <c r="V59" i="92"/>
  <c r="W59" i="92"/>
  <c r="U60" i="92"/>
  <c r="V60" i="92"/>
  <c r="W60" i="92"/>
  <c r="U61" i="92"/>
  <c r="V61" i="92"/>
  <c r="W61" i="92"/>
  <c r="U62" i="92"/>
  <c r="V62" i="92"/>
  <c r="W62" i="92"/>
  <c r="U63" i="92"/>
  <c r="V63" i="92"/>
  <c r="W63" i="92"/>
  <c r="U64" i="92"/>
  <c r="V64" i="92"/>
  <c r="W64" i="92"/>
  <c r="U65" i="92"/>
  <c r="V65" i="92"/>
  <c r="W65" i="92"/>
  <c r="U66" i="92"/>
  <c r="V66" i="92"/>
  <c r="W66" i="92"/>
  <c r="U67" i="92"/>
  <c r="V67" i="92"/>
  <c r="W67" i="92"/>
  <c r="U68" i="92"/>
  <c r="V68" i="92"/>
  <c r="W68" i="92"/>
  <c r="U69" i="92"/>
  <c r="V69" i="92"/>
  <c r="W69" i="92"/>
  <c r="U70" i="92"/>
  <c r="V70" i="92"/>
  <c r="W70" i="92"/>
  <c r="U71" i="92"/>
  <c r="V71" i="92"/>
  <c r="W71" i="92"/>
  <c r="U72" i="92"/>
  <c r="V72" i="92"/>
  <c r="W72" i="92"/>
  <c r="U73" i="92"/>
  <c r="V73" i="92"/>
  <c r="W73" i="92"/>
  <c r="U74" i="92"/>
  <c r="V74" i="92"/>
  <c r="W74" i="92"/>
  <c r="U75" i="92"/>
  <c r="V75" i="92"/>
  <c r="W75" i="92"/>
  <c r="U76" i="92"/>
  <c r="V76" i="92"/>
  <c r="W76" i="92"/>
  <c r="V77" i="92"/>
  <c r="U80" i="92"/>
  <c r="V80" i="92"/>
  <c r="W80" i="92"/>
  <c r="U81" i="92"/>
  <c r="V81" i="92"/>
  <c r="W81" i="92"/>
  <c r="U82" i="92"/>
  <c r="V82" i="92"/>
  <c r="W82" i="92"/>
  <c r="U83" i="92"/>
  <c r="V83" i="92"/>
  <c r="W83" i="92"/>
  <c r="U84" i="92"/>
  <c r="V84" i="92"/>
  <c r="W84" i="92"/>
  <c r="U85" i="92"/>
  <c r="V85" i="92"/>
  <c r="W85" i="92"/>
  <c r="U86" i="92"/>
  <c r="V86" i="92"/>
  <c r="W86" i="92"/>
  <c r="U87" i="92"/>
  <c r="V87" i="92"/>
  <c r="W87" i="92"/>
  <c r="U88" i="92"/>
  <c r="V88" i="92"/>
  <c r="W88" i="92"/>
  <c r="U89" i="92"/>
  <c r="V89" i="92"/>
  <c r="W89" i="92"/>
  <c r="U90" i="92"/>
  <c r="V90" i="92"/>
  <c r="W90" i="92"/>
  <c r="U91" i="92"/>
  <c r="V91" i="92"/>
  <c r="W91" i="92"/>
  <c r="U92" i="92"/>
  <c r="V92" i="92"/>
  <c r="W92" i="92"/>
  <c r="U93" i="92"/>
  <c r="V93" i="92"/>
  <c r="W93" i="92"/>
  <c r="U94" i="92"/>
  <c r="V94" i="92"/>
  <c r="W94" i="92"/>
  <c r="U95" i="92"/>
  <c r="V95" i="92"/>
  <c r="W95" i="92"/>
  <c r="U96" i="92"/>
  <c r="V96" i="92"/>
  <c r="W96" i="92"/>
  <c r="U97" i="92"/>
  <c r="V97" i="92"/>
  <c r="W97" i="92"/>
  <c r="U98" i="92"/>
  <c r="V98" i="92"/>
  <c r="W98" i="92"/>
  <c r="U99" i="92"/>
  <c r="V99" i="92"/>
  <c r="W99" i="92"/>
  <c r="U100" i="92"/>
  <c r="V100" i="92"/>
  <c r="W100" i="92"/>
  <c r="U101" i="92"/>
  <c r="V101" i="92"/>
  <c r="W101" i="92"/>
  <c r="U102" i="92"/>
  <c r="V102" i="92"/>
  <c r="W102" i="92"/>
  <c r="U103" i="92"/>
  <c r="V103" i="92"/>
  <c r="W103" i="92"/>
  <c r="U104" i="92"/>
  <c r="V104" i="92"/>
  <c r="W104" i="92"/>
  <c r="U105" i="92"/>
  <c r="V105" i="92"/>
  <c r="W105" i="92"/>
  <c r="U106" i="92"/>
  <c r="V106" i="92"/>
  <c r="W106" i="92"/>
  <c r="U107" i="92"/>
  <c r="V107" i="92"/>
  <c r="W107" i="92"/>
  <c r="U108" i="92"/>
  <c r="V108" i="92"/>
  <c r="W108" i="92"/>
  <c r="U109" i="92"/>
  <c r="V109" i="92"/>
  <c r="W109" i="92"/>
  <c r="U110" i="92"/>
  <c r="V110" i="92"/>
  <c r="W110" i="92"/>
  <c r="U111" i="92"/>
  <c r="V111" i="92"/>
  <c r="W111" i="92"/>
  <c r="U112" i="92"/>
  <c r="V112" i="92"/>
  <c r="W112" i="92"/>
  <c r="U113" i="92"/>
  <c r="V113" i="92"/>
  <c r="W113" i="92"/>
  <c r="U114" i="92"/>
  <c r="V114" i="92"/>
  <c r="W114" i="92"/>
  <c r="U115" i="92"/>
  <c r="V115" i="92"/>
  <c r="W115" i="92"/>
  <c r="U116" i="92"/>
  <c r="V116" i="92"/>
  <c r="W116" i="92"/>
  <c r="U117" i="92"/>
  <c r="V117" i="92"/>
  <c r="W117" i="92"/>
  <c r="U118" i="92"/>
  <c r="V118" i="92"/>
  <c r="W118" i="92"/>
  <c r="U119" i="92"/>
  <c r="V119" i="92"/>
  <c r="W119" i="92"/>
  <c r="U120" i="92"/>
  <c r="V120" i="92"/>
  <c r="W120" i="92"/>
  <c r="U121" i="92"/>
  <c r="V121" i="92"/>
  <c r="W121" i="92"/>
  <c r="U122" i="92"/>
  <c r="V122" i="92"/>
  <c r="W122" i="92"/>
  <c r="U123" i="92"/>
  <c r="V123" i="92"/>
  <c r="W123" i="92"/>
  <c r="U124" i="92"/>
  <c r="V124" i="92"/>
  <c r="W124" i="92"/>
  <c r="U125" i="92"/>
  <c r="V125" i="92"/>
  <c r="W125" i="92"/>
  <c r="U126" i="92"/>
  <c r="V126" i="92"/>
  <c r="W126" i="92"/>
  <c r="U127" i="92"/>
  <c r="V127" i="92"/>
  <c r="W127" i="92"/>
  <c r="U128" i="92"/>
  <c r="V128" i="92"/>
  <c r="W128" i="92"/>
  <c r="U129" i="92"/>
  <c r="V129" i="92"/>
  <c r="W129" i="92"/>
  <c r="U130" i="92"/>
  <c r="V130" i="92"/>
  <c r="W130" i="92"/>
  <c r="U131" i="92"/>
  <c r="V131" i="92"/>
  <c r="W131" i="92"/>
  <c r="U132" i="92"/>
  <c r="V132" i="92"/>
  <c r="W132" i="92"/>
  <c r="W9" i="92"/>
  <c r="V9" i="92"/>
  <c r="U9" i="92"/>
  <c r="Q10" i="92"/>
  <c r="R10" i="92"/>
  <c r="S10" i="92"/>
  <c r="Q11" i="92"/>
  <c r="R11" i="92"/>
  <c r="S11" i="92"/>
  <c r="Q12" i="92"/>
  <c r="R12" i="92"/>
  <c r="S12" i="92"/>
  <c r="Q13" i="92"/>
  <c r="R13" i="92"/>
  <c r="S13" i="92"/>
  <c r="Q14" i="92"/>
  <c r="R14" i="92"/>
  <c r="S14" i="92"/>
  <c r="Q15" i="92"/>
  <c r="R15" i="92"/>
  <c r="S15" i="92"/>
  <c r="Q16" i="92"/>
  <c r="R16" i="92"/>
  <c r="S16" i="92"/>
  <c r="Q17" i="92"/>
  <c r="R17" i="92"/>
  <c r="S17" i="92"/>
  <c r="Q18" i="92"/>
  <c r="R18" i="92"/>
  <c r="S18" i="92"/>
  <c r="Q19" i="92"/>
  <c r="R19" i="92"/>
  <c r="S19" i="92"/>
  <c r="Q20" i="92"/>
  <c r="R20" i="92"/>
  <c r="S20" i="92"/>
  <c r="Q21" i="92"/>
  <c r="R21" i="92"/>
  <c r="S21" i="92"/>
  <c r="Q22" i="92"/>
  <c r="R22" i="92"/>
  <c r="S22" i="92"/>
  <c r="Q23" i="92"/>
  <c r="R23" i="92"/>
  <c r="S23" i="92"/>
  <c r="Q24" i="92"/>
  <c r="R24" i="92"/>
  <c r="S24" i="92"/>
  <c r="Q25" i="92"/>
  <c r="R25" i="92"/>
  <c r="S25" i="92"/>
  <c r="Q26" i="92"/>
  <c r="R26" i="92"/>
  <c r="S26" i="92"/>
  <c r="Q27" i="92"/>
  <c r="R27" i="92"/>
  <c r="S27" i="92"/>
  <c r="Q28" i="92"/>
  <c r="R28" i="92"/>
  <c r="S28" i="92"/>
  <c r="Q29" i="92"/>
  <c r="R29" i="92"/>
  <c r="S29" i="92"/>
  <c r="Q30" i="92"/>
  <c r="R30" i="92"/>
  <c r="S30" i="92"/>
  <c r="Q31" i="92"/>
  <c r="R31" i="92"/>
  <c r="S31" i="92"/>
  <c r="Q32" i="92"/>
  <c r="R32" i="92"/>
  <c r="S32" i="92"/>
  <c r="Q33" i="92"/>
  <c r="R33" i="92"/>
  <c r="S33" i="92"/>
  <c r="Q34" i="92"/>
  <c r="R34" i="92"/>
  <c r="S34" i="92"/>
  <c r="Q35" i="92"/>
  <c r="R35" i="92"/>
  <c r="S35" i="92"/>
  <c r="Q36" i="92"/>
  <c r="R36" i="92"/>
  <c r="S36" i="92"/>
  <c r="Q37" i="92"/>
  <c r="R37" i="92"/>
  <c r="S37" i="92"/>
  <c r="Q38" i="92"/>
  <c r="R38" i="92"/>
  <c r="S38" i="92"/>
  <c r="Q39" i="92"/>
  <c r="R39" i="92"/>
  <c r="S39" i="92"/>
  <c r="Q40" i="92"/>
  <c r="R40" i="92"/>
  <c r="S40" i="92"/>
  <c r="Q41" i="92"/>
  <c r="R41" i="92"/>
  <c r="S41" i="92"/>
  <c r="Q42" i="92"/>
  <c r="R42" i="92"/>
  <c r="S42" i="92"/>
  <c r="Q43" i="92"/>
  <c r="R43" i="92"/>
  <c r="S43" i="92"/>
  <c r="Q44" i="92"/>
  <c r="R44" i="92"/>
  <c r="S44" i="92"/>
  <c r="Q45" i="92"/>
  <c r="R45" i="92"/>
  <c r="S45" i="92"/>
  <c r="Q46" i="92"/>
  <c r="R46" i="92"/>
  <c r="S46" i="92"/>
  <c r="Q47" i="92"/>
  <c r="R47" i="92"/>
  <c r="S47" i="92"/>
  <c r="Q48" i="92"/>
  <c r="R48" i="92"/>
  <c r="S48" i="92"/>
  <c r="Q49" i="92"/>
  <c r="R49" i="92"/>
  <c r="S49" i="92"/>
  <c r="Q50" i="92"/>
  <c r="R50" i="92"/>
  <c r="S50" i="92"/>
  <c r="Q51" i="92"/>
  <c r="R51" i="92"/>
  <c r="S51" i="92"/>
  <c r="Q52" i="92"/>
  <c r="R52" i="92"/>
  <c r="S52" i="92"/>
  <c r="Q53" i="92"/>
  <c r="R53" i="92"/>
  <c r="S53" i="92"/>
  <c r="Q54" i="92"/>
  <c r="R54" i="92"/>
  <c r="S54" i="92"/>
  <c r="Q55" i="92"/>
  <c r="R55" i="92"/>
  <c r="S55" i="92"/>
  <c r="Q56" i="92"/>
  <c r="R56" i="92"/>
  <c r="S56" i="92"/>
  <c r="Q57" i="92"/>
  <c r="R57" i="92"/>
  <c r="S57" i="92"/>
  <c r="Q58" i="92"/>
  <c r="R58" i="92"/>
  <c r="S58" i="92"/>
  <c r="Q59" i="92"/>
  <c r="R59" i="92"/>
  <c r="S59" i="92"/>
  <c r="Q60" i="92"/>
  <c r="R60" i="92"/>
  <c r="S60" i="92"/>
  <c r="Q61" i="92"/>
  <c r="R61" i="92"/>
  <c r="S61" i="92"/>
  <c r="Q62" i="92"/>
  <c r="R62" i="92"/>
  <c r="S62" i="92"/>
  <c r="Q63" i="92"/>
  <c r="R63" i="92"/>
  <c r="S63" i="92"/>
  <c r="Q64" i="92"/>
  <c r="R64" i="92"/>
  <c r="S64" i="92"/>
  <c r="Q65" i="92"/>
  <c r="R65" i="92"/>
  <c r="S65" i="92"/>
  <c r="Q66" i="92"/>
  <c r="R66" i="92"/>
  <c r="S66" i="92"/>
  <c r="Q67" i="92"/>
  <c r="R67" i="92"/>
  <c r="S67" i="92"/>
  <c r="Q68" i="92"/>
  <c r="R68" i="92"/>
  <c r="S68" i="92"/>
  <c r="Q69" i="92"/>
  <c r="R69" i="92"/>
  <c r="S69" i="92"/>
  <c r="Q70" i="92"/>
  <c r="R70" i="92"/>
  <c r="S70" i="92"/>
  <c r="Q71" i="92"/>
  <c r="R71" i="92"/>
  <c r="S71" i="92"/>
  <c r="Q72" i="92"/>
  <c r="R72" i="92"/>
  <c r="S72" i="92"/>
  <c r="Q73" i="92"/>
  <c r="R73" i="92"/>
  <c r="S73" i="92"/>
  <c r="Q74" i="92"/>
  <c r="R74" i="92"/>
  <c r="S74" i="92"/>
  <c r="Q75" i="92"/>
  <c r="R75" i="92"/>
  <c r="S75" i="92"/>
  <c r="Q76" i="92"/>
  <c r="R76" i="92"/>
  <c r="S76" i="92"/>
  <c r="R77" i="92"/>
  <c r="S77" i="92"/>
  <c r="Q80" i="92"/>
  <c r="R80" i="92"/>
  <c r="S80" i="92"/>
  <c r="Q81" i="92"/>
  <c r="R81" i="92"/>
  <c r="S81" i="92"/>
  <c r="Q82" i="92"/>
  <c r="R82" i="92"/>
  <c r="S82" i="92"/>
  <c r="Q83" i="92"/>
  <c r="R83" i="92"/>
  <c r="S83" i="92"/>
  <c r="Q84" i="92"/>
  <c r="R84" i="92"/>
  <c r="S84" i="92"/>
  <c r="Q85" i="92"/>
  <c r="R85" i="92"/>
  <c r="S85" i="92"/>
  <c r="Q86" i="92"/>
  <c r="R86" i="92"/>
  <c r="S86" i="92"/>
  <c r="Q87" i="92"/>
  <c r="R87" i="92"/>
  <c r="S87" i="92"/>
  <c r="Q88" i="92"/>
  <c r="R88" i="92"/>
  <c r="S88" i="92"/>
  <c r="Q89" i="92"/>
  <c r="R89" i="92"/>
  <c r="S89" i="92"/>
  <c r="Q90" i="92"/>
  <c r="R90" i="92"/>
  <c r="S90" i="92"/>
  <c r="Q91" i="92"/>
  <c r="R91" i="92"/>
  <c r="S91" i="92"/>
  <c r="Q92" i="92"/>
  <c r="R92" i="92"/>
  <c r="S92" i="92"/>
  <c r="Q93" i="92"/>
  <c r="R93" i="92"/>
  <c r="S93" i="92"/>
  <c r="Q94" i="92"/>
  <c r="R94" i="92"/>
  <c r="S94" i="92"/>
  <c r="Q95" i="92"/>
  <c r="R95" i="92"/>
  <c r="S95" i="92"/>
  <c r="Q96" i="92"/>
  <c r="R96" i="92"/>
  <c r="S96" i="92"/>
  <c r="Q97" i="92"/>
  <c r="R97" i="92"/>
  <c r="S97" i="92"/>
  <c r="Q98" i="92"/>
  <c r="R98" i="92"/>
  <c r="S98" i="92"/>
  <c r="Q99" i="92"/>
  <c r="R99" i="92"/>
  <c r="S99" i="92"/>
  <c r="Q100" i="92"/>
  <c r="R100" i="92"/>
  <c r="S100" i="92"/>
  <c r="Q101" i="92"/>
  <c r="R101" i="92"/>
  <c r="S101" i="92"/>
  <c r="Q102" i="92"/>
  <c r="R102" i="92"/>
  <c r="S102" i="92"/>
  <c r="Q103" i="92"/>
  <c r="R103" i="92"/>
  <c r="S103" i="92"/>
  <c r="Q104" i="92"/>
  <c r="R104" i="92"/>
  <c r="S104" i="92"/>
  <c r="Q105" i="92"/>
  <c r="R105" i="92"/>
  <c r="S105" i="92"/>
  <c r="Q106" i="92"/>
  <c r="R106" i="92"/>
  <c r="S106" i="92"/>
  <c r="Q107" i="92"/>
  <c r="R107" i="92"/>
  <c r="S107" i="92"/>
  <c r="Q108" i="92"/>
  <c r="R108" i="92"/>
  <c r="S108" i="92"/>
  <c r="Q109" i="92"/>
  <c r="R109" i="92"/>
  <c r="S109" i="92"/>
  <c r="Q110" i="92"/>
  <c r="R110" i="92"/>
  <c r="S110" i="92"/>
  <c r="Q111" i="92"/>
  <c r="R111" i="92"/>
  <c r="S111" i="92"/>
  <c r="Q112" i="92"/>
  <c r="R112" i="92"/>
  <c r="S112" i="92"/>
  <c r="Q113" i="92"/>
  <c r="R113" i="92"/>
  <c r="S113" i="92"/>
  <c r="Q114" i="92"/>
  <c r="R114" i="92"/>
  <c r="S114" i="92"/>
  <c r="Q115" i="92"/>
  <c r="R115" i="92"/>
  <c r="S115" i="92"/>
  <c r="Q116" i="92"/>
  <c r="R116" i="92"/>
  <c r="S116" i="92"/>
  <c r="Q117" i="92"/>
  <c r="R117" i="92"/>
  <c r="S117" i="92"/>
  <c r="Q118" i="92"/>
  <c r="R118" i="92"/>
  <c r="S118" i="92"/>
  <c r="Q119" i="92"/>
  <c r="R119" i="92"/>
  <c r="S119" i="92"/>
  <c r="Q120" i="92"/>
  <c r="R120" i="92"/>
  <c r="S120" i="92"/>
  <c r="Q121" i="92"/>
  <c r="R121" i="92"/>
  <c r="S121" i="92"/>
  <c r="Q122" i="92"/>
  <c r="R122" i="92"/>
  <c r="S122" i="92"/>
  <c r="Q123" i="92"/>
  <c r="R123" i="92"/>
  <c r="S123" i="92"/>
  <c r="Q124" i="92"/>
  <c r="R124" i="92"/>
  <c r="S124" i="92"/>
  <c r="Q125" i="92"/>
  <c r="R125" i="92"/>
  <c r="S125" i="92"/>
  <c r="Q126" i="92"/>
  <c r="R126" i="92"/>
  <c r="S126" i="92"/>
  <c r="Q127" i="92"/>
  <c r="R127" i="92"/>
  <c r="S127" i="92"/>
  <c r="Q128" i="92"/>
  <c r="R128" i="92"/>
  <c r="S128" i="92"/>
  <c r="Q129" i="92"/>
  <c r="R129" i="92"/>
  <c r="S129" i="92"/>
  <c r="Q130" i="92"/>
  <c r="R130" i="92"/>
  <c r="S130" i="92"/>
  <c r="Q131" i="92"/>
  <c r="R131" i="92"/>
  <c r="S131" i="92"/>
  <c r="Q132" i="92"/>
  <c r="R132" i="92"/>
  <c r="S132" i="92"/>
  <c r="S9" i="92"/>
  <c r="R9" i="92"/>
  <c r="Q9" i="92"/>
  <c r="N10" i="92"/>
  <c r="O10" i="92"/>
  <c r="L10" i="92"/>
  <c r="N11" i="92"/>
  <c r="O11" i="92"/>
  <c r="N12" i="92"/>
  <c r="O12" i="92"/>
  <c r="L12" i="92" s="1"/>
  <c r="N13" i="92"/>
  <c r="O13" i="92"/>
  <c r="N14" i="92"/>
  <c r="O14" i="92"/>
  <c r="L14" i="92" s="1"/>
  <c r="N15" i="92"/>
  <c r="O15" i="92"/>
  <c r="N16" i="92"/>
  <c r="O16" i="92"/>
  <c r="N17" i="92"/>
  <c r="O17" i="92"/>
  <c r="N18" i="92"/>
  <c r="O18" i="92"/>
  <c r="L18" i="92"/>
  <c r="N19" i="92"/>
  <c r="O19" i="92"/>
  <c r="N20" i="92"/>
  <c r="O20" i="92"/>
  <c r="L20" i="92" s="1"/>
  <c r="N21" i="92"/>
  <c r="O21" i="92"/>
  <c r="N22" i="92"/>
  <c r="O22" i="92"/>
  <c r="N23" i="92"/>
  <c r="O23" i="92"/>
  <c r="N24" i="92"/>
  <c r="O24" i="92"/>
  <c r="L24" i="92" s="1"/>
  <c r="N25" i="92"/>
  <c r="O25" i="92"/>
  <c r="N26" i="92"/>
  <c r="O26" i="92"/>
  <c r="L26" i="92" s="1"/>
  <c r="N27" i="92"/>
  <c r="O27" i="92"/>
  <c r="N28" i="92"/>
  <c r="O28" i="92"/>
  <c r="N29" i="92"/>
  <c r="O29" i="92"/>
  <c r="N30" i="92"/>
  <c r="O30" i="92"/>
  <c r="N31" i="92"/>
  <c r="O31" i="92"/>
  <c r="N32" i="92"/>
  <c r="O32" i="92"/>
  <c r="N33" i="92"/>
  <c r="O33" i="92"/>
  <c r="N34" i="92"/>
  <c r="O34" i="92"/>
  <c r="N35" i="92"/>
  <c r="O35" i="92"/>
  <c r="N36" i="92"/>
  <c r="O36" i="92"/>
  <c r="N37" i="92"/>
  <c r="O37" i="92"/>
  <c r="N38" i="92"/>
  <c r="O38" i="92"/>
  <c r="L38" i="92"/>
  <c r="N39" i="92"/>
  <c r="O39" i="92"/>
  <c r="N40" i="92"/>
  <c r="O40" i="92"/>
  <c r="L40" i="92" s="1"/>
  <c r="N41" i="92"/>
  <c r="O41" i="92"/>
  <c r="N42" i="92"/>
  <c r="O42" i="92"/>
  <c r="L42" i="92" s="1"/>
  <c r="N43" i="92"/>
  <c r="O43" i="92"/>
  <c r="N44" i="92"/>
  <c r="O44" i="92"/>
  <c r="N45" i="92"/>
  <c r="O45" i="92"/>
  <c r="N46" i="92"/>
  <c r="O46" i="92"/>
  <c r="N47" i="92"/>
  <c r="O47" i="92"/>
  <c r="N48" i="92"/>
  <c r="O48" i="92"/>
  <c r="L48" i="92"/>
  <c r="N49" i="92"/>
  <c r="O49" i="92"/>
  <c r="N50" i="92"/>
  <c r="O50" i="92"/>
  <c r="L50" i="92" s="1"/>
  <c r="N51" i="92"/>
  <c r="O51" i="92"/>
  <c r="N52" i="92"/>
  <c r="O52" i="92"/>
  <c r="N53" i="92"/>
  <c r="O53" i="92"/>
  <c r="N54" i="92"/>
  <c r="O54" i="92"/>
  <c r="N55" i="92"/>
  <c r="O55" i="92"/>
  <c r="N56" i="92"/>
  <c r="O56" i="92"/>
  <c r="L56" i="92"/>
  <c r="N57" i="92"/>
  <c r="O57" i="92"/>
  <c r="N58" i="92"/>
  <c r="O58" i="92"/>
  <c r="L58" i="92" s="1"/>
  <c r="N59" i="92"/>
  <c r="O59" i="92"/>
  <c r="N60" i="92"/>
  <c r="O60" i="92"/>
  <c r="L60" i="92" s="1"/>
  <c r="N61" i="92"/>
  <c r="O61" i="92"/>
  <c r="N62" i="92"/>
  <c r="O62" i="92"/>
  <c r="N63" i="92"/>
  <c r="O63" i="92"/>
  <c r="N64" i="92"/>
  <c r="O64" i="92"/>
  <c r="N65" i="92"/>
  <c r="O65" i="92"/>
  <c r="N66" i="92"/>
  <c r="O66" i="92"/>
  <c r="L66" i="92"/>
  <c r="N67" i="92"/>
  <c r="O67" i="92"/>
  <c r="N68" i="92"/>
  <c r="O68" i="92"/>
  <c r="L68" i="92" s="1"/>
  <c r="N69" i="92"/>
  <c r="O69" i="92"/>
  <c r="N70" i="92"/>
  <c r="O70" i="92"/>
  <c r="L70" i="92" s="1"/>
  <c r="N71" i="92"/>
  <c r="O71" i="92"/>
  <c r="N72" i="92"/>
  <c r="O72" i="92"/>
  <c r="L72" i="92" s="1"/>
  <c r="N73" i="92"/>
  <c r="O73" i="92"/>
  <c r="N74" i="92"/>
  <c r="O74" i="92"/>
  <c r="N75" i="92"/>
  <c r="O75" i="92"/>
  <c r="N76" i="92"/>
  <c r="O76" i="92"/>
  <c r="L76" i="92"/>
  <c r="O77" i="92"/>
  <c r="N80" i="92"/>
  <c r="O80" i="92"/>
  <c r="L80" i="92" s="1"/>
  <c r="N81" i="92"/>
  <c r="O81" i="92"/>
  <c r="N82" i="92"/>
  <c r="O82" i="92"/>
  <c r="N83" i="92"/>
  <c r="O83" i="92"/>
  <c r="N84" i="92"/>
  <c r="O84" i="92"/>
  <c r="L84" i="92" s="1"/>
  <c r="N85" i="92"/>
  <c r="O85" i="92"/>
  <c r="N86" i="92"/>
  <c r="O86" i="92"/>
  <c r="L86" i="92" s="1"/>
  <c r="N87" i="92"/>
  <c r="O87" i="92"/>
  <c r="N88" i="92"/>
  <c r="O88" i="92"/>
  <c r="N89" i="92"/>
  <c r="O89" i="92"/>
  <c r="N90" i="92"/>
  <c r="O90" i="92"/>
  <c r="L90" i="92"/>
  <c r="N91" i="92"/>
  <c r="O91" i="92"/>
  <c r="N92" i="92"/>
  <c r="O92" i="92"/>
  <c r="L92" i="92" s="1"/>
  <c r="N93" i="92"/>
  <c r="O93" i="92"/>
  <c r="N94" i="92"/>
  <c r="O94" i="92"/>
  <c r="L94" i="92" s="1"/>
  <c r="N95" i="92"/>
  <c r="O95" i="92"/>
  <c r="N96" i="92"/>
  <c r="O96" i="92"/>
  <c r="L96" i="92" s="1"/>
  <c r="N97" i="92"/>
  <c r="O97" i="92"/>
  <c r="N98" i="92"/>
  <c r="O98" i="92"/>
  <c r="N99" i="92"/>
  <c r="O99" i="92"/>
  <c r="N100" i="92"/>
  <c r="O100" i="92"/>
  <c r="N101" i="92"/>
  <c r="O101" i="92"/>
  <c r="N102" i="92"/>
  <c r="O102" i="92"/>
  <c r="L102" i="92"/>
  <c r="N103" i="92"/>
  <c r="O103" i="92"/>
  <c r="N104" i="92"/>
  <c r="O104" i="92"/>
  <c r="L104" i="92" s="1"/>
  <c r="N105" i="92"/>
  <c r="O105" i="92"/>
  <c r="N106" i="92"/>
  <c r="O106" i="92"/>
  <c r="L106" i="92" s="1"/>
  <c r="N107" i="92"/>
  <c r="O107" i="92"/>
  <c r="N108" i="92"/>
  <c r="O108" i="92"/>
  <c r="N109" i="92"/>
  <c r="O109" i="92"/>
  <c r="N110" i="92"/>
  <c r="O110" i="92"/>
  <c r="N111" i="92"/>
  <c r="O111" i="92"/>
  <c r="N112" i="92"/>
  <c r="O112" i="92"/>
  <c r="L112" i="92"/>
  <c r="N113" i="92"/>
  <c r="O113" i="92"/>
  <c r="N114" i="92"/>
  <c r="O114" i="92"/>
  <c r="L114" i="92" s="1"/>
  <c r="N115" i="92"/>
  <c r="O115" i="92"/>
  <c r="N116" i="92"/>
  <c r="O116" i="92"/>
  <c r="L116" i="92" s="1"/>
  <c r="N117" i="92"/>
  <c r="O117" i="92"/>
  <c r="N118" i="92"/>
  <c r="O118" i="92"/>
  <c r="N119" i="92"/>
  <c r="O119" i="92"/>
  <c r="N120" i="92"/>
  <c r="O120" i="92"/>
  <c r="L120" i="92" s="1"/>
  <c r="N121" i="92"/>
  <c r="O121" i="92"/>
  <c r="N122" i="92"/>
  <c r="O122" i="92"/>
  <c r="N123" i="92"/>
  <c r="O123" i="92"/>
  <c r="N124" i="92"/>
  <c r="O124" i="92"/>
  <c r="N125" i="92"/>
  <c r="O125" i="92"/>
  <c r="N126" i="92"/>
  <c r="O126" i="92"/>
  <c r="N127" i="92"/>
  <c r="O127" i="92"/>
  <c r="N128" i="92"/>
  <c r="O128" i="92"/>
  <c r="L128" i="92"/>
  <c r="N129" i="92"/>
  <c r="O129" i="92"/>
  <c r="N130" i="92"/>
  <c r="O130" i="92"/>
  <c r="N131" i="92"/>
  <c r="O131" i="92"/>
  <c r="N132" i="92"/>
  <c r="O132" i="92"/>
  <c r="L132" i="92" s="1"/>
  <c r="O9" i="92"/>
  <c r="N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33" i="92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4" i="92"/>
  <c r="J75" i="92"/>
  <c r="J76" i="92"/>
  <c r="J80" i="92"/>
  <c r="J81" i="92"/>
  <c r="J82" i="92"/>
  <c r="J83" i="92"/>
  <c r="J84" i="92"/>
  <c r="J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6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9" i="92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44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G66" i="92"/>
  <c r="G67" i="92"/>
  <c r="G68" i="92"/>
  <c r="G69" i="92"/>
  <c r="G70" i="92"/>
  <c r="G71" i="92"/>
  <c r="G72" i="92"/>
  <c r="G73" i="92"/>
  <c r="G74" i="92"/>
  <c r="G75" i="92"/>
  <c r="G76" i="92"/>
  <c r="G77" i="92"/>
  <c r="G80" i="92"/>
  <c r="G81" i="92"/>
  <c r="G82" i="92"/>
  <c r="G83" i="92"/>
  <c r="G84" i="92"/>
  <c r="G85" i="92"/>
  <c r="G86" i="92"/>
  <c r="G87" i="92"/>
  <c r="G88" i="92"/>
  <c r="G89" i="92"/>
  <c r="G90" i="92"/>
  <c r="G91" i="92"/>
  <c r="G92" i="92"/>
  <c r="G93" i="92"/>
  <c r="G94" i="92"/>
  <c r="G95" i="92"/>
  <c r="G96" i="92"/>
  <c r="G97" i="92"/>
  <c r="G98" i="92"/>
  <c r="G99" i="92"/>
  <c r="G100" i="92"/>
  <c r="G101" i="92"/>
  <c r="G102" i="92"/>
  <c r="G103" i="92"/>
  <c r="G104" i="92"/>
  <c r="G105" i="92"/>
  <c r="G106" i="92"/>
  <c r="G107" i="92"/>
  <c r="G108" i="92"/>
  <c r="G109" i="92"/>
  <c r="G110" i="92"/>
  <c r="G111" i="92"/>
  <c r="G112" i="92"/>
  <c r="G113" i="92"/>
  <c r="G114" i="92"/>
  <c r="G115" i="92"/>
  <c r="G116" i="92"/>
  <c r="G117" i="92"/>
  <c r="G118" i="92"/>
  <c r="G119" i="92"/>
  <c r="G120" i="92"/>
  <c r="G121" i="92"/>
  <c r="G122" i="92"/>
  <c r="G123" i="92"/>
  <c r="G124" i="92"/>
  <c r="G125" i="92"/>
  <c r="G126" i="92"/>
  <c r="G127" i="92"/>
  <c r="G128" i="92"/>
  <c r="G129" i="92"/>
  <c r="G130" i="92"/>
  <c r="G131" i="92"/>
  <c r="G132" i="92"/>
  <c r="G9" i="92"/>
  <c r="I132" i="92"/>
  <c r="I131" i="92"/>
  <c r="I130" i="92"/>
  <c r="I129" i="92"/>
  <c r="I128" i="92"/>
  <c r="I127" i="92"/>
  <c r="I126" i="92"/>
  <c r="H126" i="92" s="1"/>
  <c r="I125" i="92"/>
  <c r="I124" i="92"/>
  <c r="I123" i="92"/>
  <c r="I122" i="92"/>
  <c r="I121" i="92"/>
  <c r="I120" i="92"/>
  <c r="I119" i="92"/>
  <c r="L118" i="92"/>
  <c r="I118" i="92"/>
  <c r="I117" i="92"/>
  <c r="H117" i="92" s="1"/>
  <c r="I116" i="92"/>
  <c r="I115" i="92"/>
  <c r="H115" i="92" s="1"/>
  <c r="I114" i="92"/>
  <c r="P113" i="92"/>
  <c r="I113" i="92"/>
  <c r="I112" i="92"/>
  <c r="H112" i="92" s="1"/>
  <c r="I111" i="92"/>
  <c r="I110" i="92"/>
  <c r="I109" i="92"/>
  <c r="I108" i="92"/>
  <c r="H108" i="92" s="1"/>
  <c r="I107" i="92"/>
  <c r="H107" i="92" s="1"/>
  <c r="I106" i="92"/>
  <c r="H106" i="92" s="1"/>
  <c r="I105" i="92"/>
  <c r="I104" i="92"/>
  <c r="I103" i="92"/>
  <c r="I102" i="92"/>
  <c r="H102" i="92" s="1"/>
  <c r="I101" i="92"/>
  <c r="L100" i="92"/>
  <c r="I100" i="92"/>
  <c r="I99" i="92"/>
  <c r="H99" i="92" s="1"/>
  <c r="I98" i="92"/>
  <c r="I97" i="92"/>
  <c r="H97" i="92" s="1"/>
  <c r="I96" i="92"/>
  <c r="I95" i="92"/>
  <c r="H95" i="92" s="1"/>
  <c r="I94" i="92"/>
  <c r="I93" i="92"/>
  <c r="I92" i="92"/>
  <c r="I91" i="92"/>
  <c r="H91" i="92" s="1"/>
  <c r="I90" i="92"/>
  <c r="I89" i="92"/>
  <c r="H89" i="92" s="1"/>
  <c r="I88" i="92"/>
  <c r="I87" i="92"/>
  <c r="H87" i="92" s="1"/>
  <c r="I86" i="92"/>
  <c r="I85" i="92"/>
  <c r="H85" i="92" s="1"/>
  <c r="I84" i="92"/>
  <c r="I83" i="92"/>
  <c r="L82" i="92"/>
  <c r="I82" i="92"/>
  <c r="I81" i="92"/>
  <c r="I80" i="92"/>
  <c r="H80" i="92" s="1"/>
  <c r="I76" i="92"/>
  <c r="I75" i="92"/>
  <c r="I74" i="92"/>
  <c r="H74" i="92" s="1"/>
  <c r="I73" i="92"/>
  <c r="I72" i="92"/>
  <c r="I71" i="92"/>
  <c r="H71" i="92" s="1"/>
  <c r="I70" i="92"/>
  <c r="H70" i="92" s="1"/>
  <c r="I69" i="92"/>
  <c r="H69" i="92" s="1"/>
  <c r="I68" i="92"/>
  <c r="I67" i="92"/>
  <c r="I66" i="92"/>
  <c r="H66" i="92" s="1"/>
  <c r="I65" i="92"/>
  <c r="H65" i="92" s="1"/>
  <c r="I64" i="92"/>
  <c r="H64" i="92" s="1"/>
  <c r="I63" i="92"/>
  <c r="L62" i="92"/>
  <c r="I62" i="92"/>
  <c r="H62" i="92" s="1"/>
  <c r="I61" i="92"/>
  <c r="I60" i="92"/>
  <c r="I59" i="92"/>
  <c r="I58" i="92"/>
  <c r="H58" i="92"/>
  <c r="I57" i="92"/>
  <c r="I56" i="92"/>
  <c r="H56" i="92" s="1"/>
  <c r="I55" i="92"/>
  <c r="I54" i="92"/>
  <c r="H54" i="92"/>
  <c r="I53" i="92"/>
  <c r="I52" i="92"/>
  <c r="H52" i="92" s="1"/>
  <c r="I51" i="92"/>
  <c r="I50" i="92"/>
  <c r="H50" i="92" s="1"/>
  <c r="I49" i="92"/>
  <c r="H49" i="92" s="1"/>
  <c r="I48" i="92"/>
  <c r="H48" i="92" s="1"/>
  <c r="I47" i="92"/>
  <c r="H47" i="92" s="1"/>
  <c r="I46" i="92"/>
  <c r="H46" i="92" s="1"/>
  <c r="I45" i="92"/>
  <c r="L44" i="92"/>
  <c r="I44" i="92"/>
  <c r="I43" i="92"/>
  <c r="I42" i="92"/>
  <c r="H42" i="92" s="1"/>
  <c r="I41" i="92"/>
  <c r="I40" i="92"/>
  <c r="I39" i="92"/>
  <c r="I38" i="92"/>
  <c r="H38" i="92"/>
  <c r="I37" i="92"/>
  <c r="I36" i="92"/>
  <c r="H36" i="92"/>
  <c r="I35" i="92"/>
  <c r="I34" i="92"/>
  <c r="H34" i="92"/>
  <c r="I33" i="92"/>
  <c r="I32" i="92"/>
  <c r="H32" i="92" s="1"/>
  <c r="I31" i="92"/>
  <c r="I30" i="92"/>
  <c r="H30" i="92"/>
  <c r="I29" i="92"/>
  <c r="I28" i="92"/>
  <c r="I27" i="92"/>
  <c r="I26" i="92"/>
  <c r="H26" i="92"/>
  <c r="I25" i="92"/>
  <c r="I24" i="92"/>
  <c r="H24" i="92" s="1"/>
  <c r="I23" i="92"/>
  <c r="L22" i="92"/>
  <c r="I22" i="92"/>
  <c r="H22" i="92" s="1"/>
  <c r="I21" i="92"/>
  <c r="I20" i="92"/>
  <c r="I19" i="92"/>
  <c r="I18" i="92"/>
  <c r="H18" i="92" s="1"/>
  <c r="I17" i="92"/>
  <c r="I16" i="92"/>
  <c r="I15" i="92"/>
  <c r="I14" i="92"/>
  <c r="H14" i="92" s="1"/>
  <c r="I13" i="92"/>
  <c r="I12" i="92"/>
  <c r="I11" i="92"/>
  <c r="I10" i="92"/>
  <c r="H10" i="92"/>
  <c r="I9" i="92"/>
  <c r="H9" i="92"/>
  <c r="E72" i="80"/>
  <c r="E72" i="79"/>
  <c r="E72" i="78"/>
  <c r="E72" i="77"/>
  <c r="T44" i="92"/>
  <c r="H20" i="92"/>
  <c r="H76" i="92"/>
  <c r="H68" i="92"/>
  <c r="H98" i="92"/>
  <c r="H12" i="92"/>
  <c r="H72" i="92"/>
  <c r="H28" i="92"/>
  <c r="H40" i="92"/>
  <c r="H44" i="92"/>
  <c r="H53" i="92"/>
  <c r="H60" i="92"/>
  <c r="H111" i="92"/>
  <c r="P98" i="92"/>
  <c r="P64" i="92"/>
  <c r="P48" i="92"/>
  <c r="T125" i="92"/>
  <c r="T101" i="92"/>
  <c r="T35" i="92"/>
  <c r="T34" i="92"/>
  <c r="P70" i="92"/>
  <c r="P54" i="92"/>
  <c r="T72" i="92"/>
  <c r="T64" i="92"/>
  <c r="T56" i="92"/>
  <c r="T40" i="92"/>
  <c r="P121" i="92"/>
  <c r="P31" i="92"/>
  <c r="P19" i="92"/>
  <c r="T81" i="92"/>
  <c r="T14" i="92"/>
  <c r="P105" i="92"/>
  <c r="P75" i="92"/>
  <c r="P67" i="92"/>
  <c r="P59" i="92"/>
  <c r="P51" i="92"/>
  <c r="P43" i="92"/>
  <c r="H105" i="92"/>
  <c r="L9" i="92"/>
  <c r="L123" i="92"/>
  <c r="L113" i="92"/>
  <c r="L105" i="92"/>
  <c r="L99" i="92"/>
  <c r="L95" i="92"/>
  <c r="L91" i="92"/>
  <c r="L87" i="92"/>
  <c r="L83" i="92"/>
  <c r="L77" i="92"/>
  <c r="L73" i="92"/>
  <c r="L69" i="92"/>
  <c r="L65" i="92"/>
  <c r="L61" i="92"/>
  <c r="L57" i="92"/>
  <c r="L53" i="92"/>
  <c r="L49" i="92"/>
  <c r="L45" i="92"/>
  <c r="L41" i="92"/>
  <c r="L37" i="92"/>
  <c r="L33" i="92"/>
  <c r="L29" i="92"/>
  <c r="L25" i="92"/>
  <c r="L21" i="92"/>
  <c r="L17" i="92"/>
  <c r="L13" i="92"/>
  <c r="H75" i="92"/>
  <c r="H113" i="92"/>
  <c r="H63" i="92"/>
  <c r="H81" i="92"/>
  <c r="H93" i="92"/>
  <c r="H101" i="92"/>
  <c r="H109" i="92"/>
  <c r="T52" i="92"/>
  <c r="T121" i="92"/>
  <c r="T117" i="92"/>
  <c r="T113" i="92"/>
  <c r="T109" i="92"/>
  <c r="T97" i="92"/>
  <c r="T93" i="92"/>
  <c r="T76" i="92"/>
  <c r="T74" i="92"/>
  <c r="T70" i="92"/>
  <c r="T66" i="92"/>
  <c r="T58" i="92"/>
  <c r="T54" i="92"/>
  <c r="T50" i="92"/>
  <c r="T46" i="92"/>
  <c r="T42" i="92"/>
  <c r="T38" i="92"/>
  <c r="T30" i="92"/>
  <c r="T10" i="92"/>
  <c r="T62" i="92"/>
  <c r="T123" i="92"/>
  <c r="T119" i="92"/>
  <c r="T115" i="92"/>
  <c r="T111" i="92"/>
  <c r="T107" i="92"/>
  <c r="T103" i="92"/>
  <c r="T99" i="92"/>
  <c r="T95" i="92"/>
  <c r="T91" i="92"/>
  <c r="T87" i="92"/>
  <c r="T83" i="92"/>
  <c r="T32" i="92"/>
  <c r="T28" i="92"/>
  <c r="T20" i="92"/>
  <c r="T16" i="92"/>
  <c r="T12" i="92"/>
  <c r="T9" i="92"/>
  <c r="P39" i="92"/>
  <c r="P23" i="92"/>
  <c r="P15" i="92"/>
  <c r="P40" i="92"/>
  <c r="P11" i="92"/>
  <c r="P26" i="92"/>
  <c r="P127" i="92"/>
  <c r="P111" i="92"/>
  <c r="P95" i="92"/>
  <c r="P73" i="92"/>
  <c r="P65" i="92"/>
  <c r="P57" i="92"/>
  <c r="P49" i="92"/>
  <c r="P41" i="92"/>
  <c r="P33" i="92"/>
  <c r="P29" i="92"/>
  <c r="P38" i="92"/>
  <c r="P129" i="92"/>
  <c r="P117" i="92"/>
  <c r="P76" i="92"/>
  <c r="P68" i="92"/>
  <c r="P60" i="92"/>
  <c r="P52" i="92"/>
  <c r="P44" i="92"/>
  <c r="P36" i="92"/>
  <c r="P32" i="92"/>
  <c r="P28" i="92"/>
  <c r="P24" i="92"/>
  <c r="P20" i="92"/>
  <c r="P16" i="92"/>
  <c r="P93" i="92"/>
  <c r="P122" i="92"/>
  <c r="P12" i="92"/>
  <c r="P69" i="92"/>
  <c r="P61" i="92"/>
  <c r="P53" i="92"/>
  <c r="P45" i="92"/>
  <c r="P37" i="92"/>
  <c r="P21" i="92"/>
  <c r="P17" i="92"/>
  <c r="P13" i="92"/>
  <c r="P132" i="92"/>
  <c r="P124" i="92"/>
  <c r="P116" i="92"/>
  <c r="P108" i="92"/>
  <c r="P100" i="92"/>
  <c r="P92" i="92"/>
  <c r="P84" i="92"/>
  <c r="P74" i="92"/>
  <c r="P66" i="92"/>
  <c r="P58" i="92"/>
  <c r="P50" i="92"/>
  <c r="P42" i="92"/>
  <c r="P34" i="92"/>
  <c r="P30" i="92"/>
  <c r="P22" i="92"/>
  <c r="P18" i="92"/>
  <c r="P14" i="92"/>
  <c r="P10" i="92"/>
  <c r="P130" i="92"/>
  <c r="P123" i="92"/>
  <c r="P115" i="92"/>
  <c r="P107" i="92"/>
  <c r="P99" i="92"/>
  <c r="P91" i="92"/>
  <c r="P83" i="92"/>
  <c r="L130" i="92"/>
  <c r="L122" i="92"/>
  <c r="L127" i="92"/>
  <c r="T25" i="92"/>
  <c r="H25" i="92"/>
  <c r="H33" i="92"/>
  <c r="H41" i="92"/>
  <c r="H51" i="92"/>
  <c r="H57" i="92"/>
  <c r="H67" i="92"/>
  <c r="H73" i="92"/>
  <c r="H88" i="92"/>
  <c r="H94" i="92"/>
  <c r="H104" i="92"/>
  <c r="H110" i="92"/>
  <c r="H122" i="92"/>
  <c r="H130" i="92"/>
  <c r="T132" i="92"/>
  <c r="T130" i="92"/>
  <c r="T23" i="92"/>
  <c r="T21" i="92"/>
  <c r="T19" i="92"/>
  <c r="T11" i="92"/>
  <c r="H132" i="92"/>
  <c r="H35" i="92"/>
  <c r="H19" i="92"/>
  <c r="H131" i="92"/>
  <c r="H125" i="92"/>
  <c r="H123" i="92"/>
  <c r="H119" i="92"/>
  <c r="H16" i="92"/>
  <c r="H121" i="92"/>
  <c r="H120" i="92"/>
  <c r="H27" i="92"/>
  <c r="H124" i="92"/>
  <c r="H127" i="92"/>
  <c r="H129" i="92"/>
  <c r="T61" i="92"/>
  <c r="T80" i="92"/>
  <c r="T96" i="92"/>
  <c r="T63" i="92"/>
  <c r="T82" i="92"/>
  <c r="T31" i="92"/>
  <c r="T65" i="92"/>
  <c r="T116" i="92"/>
  <c r="T84" i="92"/>
  <c r="T51" i="92"/>
  <c r="T100" i="92"/>
  <c r="T37" i="92"/>
  <c r="T112" i="92"/>
  <c r="T33" i="92"/>
  <c r="T39" i="92"/>
  <c r="T41" i="92"/>
  <c r="T55" i="92"/>
  <c r="T57" i="92"/>
  <c r="T71" i="92"/>
  <c r="T73" i="92"/>
  <c r="T86" i="92"/>
  <c r="T88" i="92"/>
  <c r="T90" i="92"/>
  <c r="T102" i="92"/>
  <c r="T106" i="92"/>
  <c r="T118" i="92"/>
  <c r="T120" i="92"/>
  <c r="T45" i="92"/>
  <c r="T47" i="92"/>
  <c r="T59" i="92"/>
  <c r="T75" i="92"/>
  <c r="T92" i="92"/>
  <c r="T108" i="92"/>
  <c r="T122" i="92"/>
  <c r="T124" i="92"/>
  <c r="T127" i="92"/>
  <c r="T129" i="92"/>
  <c r="T67" i="92"/>
  <c r="T26" i="92"/>
  <c r="T27" i="92"/>
  <c r="T29" i="92"/>
  <c r="T94" i="92"/>
  <c r="T104" i="92"/>
  <c r="T110" i="92"/>
  <c r="T15" i="92"/>
  <c r="T17" i="92"/>
  <c r="T43" i="92"/>
  <c r="T49" i="92"/>
  <c r="T98" i="92"/>
  <c r="T114" i="92"/>
  <c r="T126" i="92"/>
  <c r="T53" i="92"/>
  <c r="T69" i="92"/>
  <c r="E72" i="76"/>
  <c r="E72" i="75"/>
  <c r="E72" i="74"/>
  <c r="E72" i="73"/>
  <c r="O77" i="66" s="1"/>
  <c r="E72" i="72"/>
  <c r="E72" i="71"/>
  <c r="M77" i="66" s="1"/>
  <c r="E72" i="69"/>
  <c r="W126" i="66"/>
  <c r="V126" i="66"/>
  <c r="U126" i="66"/>
  <c r="T126" i="66" s="1"/>
  <c r="S126" i="66"/>
  <c r="R126" i="66"/>
  <c r="Q126" i="66"/>
  <c r="O126" i="66"/>
  <c r="N126" i="66"/>
  <c r="M126" i="66"/>
  <c r="K126" i="66"/>
  <c r="J126" i="66"/>
  <c r="I126" i="66"/>
  <c r="H126" i="66" s="1"/>
  <c r="G126" i="66"/>
  <c r="P126" i="66"/>
  <c r="E72" i="68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104" i="66"/>
  <c r="G105" i="66"/>
  <c r="G106" i="66"/>
  <c r="G107" i="66"/>
  <c r="G108" i="66"/>
  <c r="G109" i="66"/>
  <c r="G110" i="66"/>
  <c r="G111" i="66"/>
  <c r="G112" i="66"/>
  <c r="G113" i="66"/>
  <c r="G114" i="66"/>
  <c r="G115" i="66"/>
  <c r="G116" i="66"/>
  <c r="G117" i="66"/>
  <c r="G118" i="66"/>
  <c r="G119" i="66"/>
  <c r="G120" i="66"/>
  <c r="G121" i="66"/>
  <c r="G122" i="66"/>
  <c r="G123" i="66"/>
  <c r="G124" i="66"/>
  <c r="G125" i="66"/>
  <c r="G127" i="66"/>
  <c r="G128" i="66"/>
  <c r="G129" i="66"/>
  <c r="G130" i="66"/>
  <c r="G131" i="66"/>
  <c r="G9" i="66"/>
  <c r="U10" i="66"/>
  <c r="V10" i="66"/>
  <c r="W10" i="66"/>
  <c r="U11" i="66"/>
  <c r="V11" i="66"/>
  <c r="W11" i="66"/>
  <c r="U12" i="66"/>
  <c r="V12" i="66"/>
  <c r="W12" i="66"/>
  <c r="U13" i="66"/>
  <c r="V13" i="66"/>
  <c r="W13" i="66"/>
  <c r="U14" i="66"/>
  <c r="V14" i="66"/>
  <c r="W14" i="66"/>
  <c r="U15" i="66"/>
  <c r="V15" i="66"/>
  <c r="W15" i="66"/>
  <c r="U16" i="66"/>
  <c r="V16" i="66"/>
  <c r="W16" i="66"/>
  <c r="U17" i="66"/>
  <c r="V17" i="66"/>
  <c r="W17" i="66"/>
  <c r="U18" i="66"/>
  <c r="V18" i="66"/>
  <c r="W18" i="66"/>
  <c r="U19" i="66"/>
  <c r="V19" i="66"/>
  <c r="W19" i="66"/>
  <c r="U20" i="66"/>
  <c r="V20" i="66"/>
  <c r="W20" i="66"/>
  <c r="U21" i="66"/>
  <c r="V21" i="66"/>
  <c r="W21" i="66"/>
  <c r="U22" i="66"/>
  <c r="V22" i="66"/>
  <c r="W22" i="66"/>
  <c r="U23" i="66"/>
  <c r="V23" i="66"/>
  <c r="W23" i="66"/>
  <c r="U24" i="66"/>
  <c r="V24" i="66"/>
  <c r="W24" i="66"/>
  <c r="U25" i="66"/>
  <c r="V25" i="66"/>
  <c r="W25" i="66"/>
  <c r="U26" i="66"/>
  <c r="V26" i="66"/>
  <c r="W26" i="66"/>
  <c r="U27" i="66"/>
  <c r="V27" i="66"/>
  <c r="W27" i="66"/>
  <c r="U28" i="66"/>
  <c r="V28" i="66"/>
  <c r="W28" i="66"/>
  <c r="U29" i="66"/>
  <c r="V29" i="66"/>
  <c r="W29" i="66"/>
  <c r="U30" i="66"/>
  <c r="V30" i="66"/>
  <c r="W30" i="66"/>
  <c r="U31" i="66"/>
  <c r="V31" i="66"/>
  <c r="W31" i="66"/>
  <c r="U32" i="66"/>
  <c r="V32" i="66"/>
  <c r="W32" i="66"/>
  <c r="U33" i="66"/>
  <c r="V33" i="66"/>
  <c r="W33" i="66"/>
  <c r="U34" i="66"/>
  <c r="V34" i="66"/>
  <c r="W34" i="66"/>
  <c r="U35" i="66"/>
  <c r="V35" i="66"/>
  <c r="W35" i="66"/>
  <c r="U36" i="66"/>
  <c r="V36" i="66"/>
  <c r="W36" i="66"/>
  <c r="U37" i="66"/>
  <c r="V37" i="66"/>
  <c r="W37" i="66"/>
  <c r="U38" i="66"/>
  <c r="V38" i="66"/>
  <c r="W38" i="66"/>
  <c r="U39" i="66"/>
  <c r="V39" i="66"/>
  <c r="W39" i="66"/>
  <c r="U40" i="66"/>
  <c r="V40" i="66"/>
  <c r="W40" i="66"/>
  <c r="U41" i="66"/>
  <c r="V41" i="66"/>
  <c r="W41" i="66"/>
  <c r="U42" i="66"/>
  <c r="V42" i="66"/>
  <c r="W42" i="66"/>
  <c r="U43" i="66"/>
  <c r="V43" i="66"/>
  <c r="W43" i="66"/>
  <c r="U44" i="66"/>
  <c r="V44" i="66"/>
  <c r="W44" i="66"/>
  <c r="U45" i="66"/>
  <c r="V45" i="66"/>
  <c r="W45" i="66"/>
  <c r="U46" i="66"/>
  <c r="V46" i="66"/>
  <c r="W46" i="66"/>
  <c r="U47" i="66"/>
  <c r="V47" i="66"/>
  <c r="W47" i="66"/>
  <c r="U48" i="66"/>
  <c r="V48" i="66"/>
  <c r="W48" i="66"/>
  <c r="U49" i="66"/>
  <c r="V49" i="66"/>
  <c r="W49" i="66"/>
  <c r="U50" i="66"/>
  <c r="V50" i="66"/>
  <c r="W50" i="66"/>
  <c r="U51" i="66"/>
  <c r="V51" i="66"/>
  <c r="W51" i="66"/>
  <c r="U52" i="66"/>
  <c r="V52" i="66"/>
  <c r="W52" i="66"/>
  <c r="U53" i="66"/>
  <c r="V53" i="66"/>
  <c r="W53" i="66"/>
  <c r="U54" i="66"/>
  <c r="V54" i="66"/>
  <c r="W54" i="66"/>
  <c r="U55" i="66"/>
  <c r="V55" i="66"/>
  <c r="W55" i="66"/>
  <c r="U56" i="66"/>
  <c r="V56" i="66"/>
  <c r="W56" i="66"/>
  <c r="U57" i="66"/>
  <c r="V57" i="66"/>
  <c r="W57" i="66"/>
  <c r="U58" i="66"/>
  <c r="V58" i="66"/>
  <c r="W58" i="66"/>
  <c r="U59" i="66"/>
  <c r="V59" i="66"/>
  <c r="W59" i="66"/>
  <c r="U60" i="66"/>
  <c r="V60" i="66"/>
  <c r="W60" i="66"/>
  <c r="U61" i="66"/>
  <c r="V61" i="66"/>
  <c r="W61" i="66"/>
  <c r="U62" i="66"/>
  <c r="V62" i="66"/>
  <c r="W62" i="66"/>
  <c r="U63" i="66"/>
  <c r="V63" i="66"/>
  <c r="W63" i="66"/>
  <c r="U64" i="66"/>
  <c r="V64" i="66"/>
  <c r="W64" i="66"/>
  <c r="U65" i="66"/>
  <c r="V65" i="66"/>
  <c r="W65" i="66"/>
  <c r="U66" i="66"/>
  <c r="V66" i="66"/>
  <c r="W66" i="66"/>
  <c r="U67" i="66"/>
  <c r="V67" i="66"/>
  <c r="W67" i="66"/>
  <c r="U68" i="66"/>
  <c r="V68" i="66"/>
  <c r="W68" i="66"/>
  <c r="U69" i="66"/>
  <c r="V69" i="66"/>
  <c r="W69" i="66"/>
  <c r="U70" i="66"/>
  <c r="V70" i="66"/>
  <c r="W70" i="66"/>
  <c r="U71" i="66"/>
  <c r="V71" i="66"/>
  <c r="W71" i="66"/>
  <c r="U72" i="66"/>
  <c r="V72" i="66"/>
  <c r="W72" i="66"/>
  <c r="U73" i="66"/>
  <c r="V73" i="66"/>
  <c r="W73" i="66"/>
  <c r="U74" i="66"/>
  <c r="V74" i="66"/>
  <c r="W74" i="66"/>
  <c r="U75" i="66"/>
  <c r="V75" i="66"/>
  <c r="W75" i="66"/>
  <c r="U76" i="66"/>
  <c r="V76" i="66"/>
  <c r="W76" i="66"/>
  <c r="U77" i="66"/>
  <c r="V77" i="66"/>
  <c r="W77" i="66"/>
  <c r="U78" i="66"/>
  <c r="V78" i="66"/>
  <c r="W78" i="66"/>
  <c r="U79" i="66"/>
  <c r="V79" i="66"/>
  <c r="W79" i="66"/>
  <c r="U80" i="66"/>
  <c r="V80" i="66"/>
  <c r="W80" i="66"/>
  <c r="U81" i="66"/>
  <c r="V81" i="66"/>
  <c r="W81" i="66"/>
  <c r="U82" i="66"/>
  <c r="V82" i="66"/>
  <c r="W82" i="66"/>
  <c r="U83" i="66"/>
  <c r="V83" i="66"/>
  <c r="W83" i="66"/>
  <c r="U84" i="66"/>
  <c r="V84" i="66"/>
  <c r="W84" i="66"/>
  <c r="U85" i="66"/>
  <c r="V85" i="66"/>
  <c r="W85" i="66"/>
  <c r="U86" i="66"/>
  <c r="V86" i="66"/>
  <c r="W86" i="66"/>
  <c r="U87" i="66"/>
  <c r="V87" i="66"/>
  <c r="W87" i="66"/>
  <c r="U88" i="66"/>
  <c r="V88" i="66"/>
  <c r="W88" i="66"/>
  <c r="U89" i="66"/>
  <c r="V89" i="66"/>
  <c r="W89" i="66"/>
  <c r="U90" i="66"/>
  <c r="V90" i="66"/>
  <c r="W90" i="66"/>
  <c r="U91" i="66"/>
  <c r="V91" i="66"/>
  <c r="W91" i="66"/>
  <c r="U92" i="66"/>
  <c r="V92" i="66"/>
  <c r="W92" i="66"/>
  <c r="U93" i="66"/>
  <c r="V93" i="66"/>
  <c r="W93" i="66"/>
  <c r="U94" i="66"/>
  <c r="V94" i="66"/>
  <c r="W94" i="66"/>
  <c r="U95" i="66"/>
  <c r="V95" i="66"/>
  <c r="W95" i="66"/>
  <c r="U96" i="66"/>
  <c r="V96" i="66"/>
  <c r="W96" i="66"/>
  <c r="U97" i="66"/>
  <c r="V97" i="66"/>
  <c r="W97" i="66"/>
  <c r="U98" i="66"/>
  <c r="V98" i="66"/>
  <c r="W98" i="66"/>
  <c r="U99" i="66"/>
  <c r="V99" i="66"/>
  <c r="W99" i="66"/>
  <c r="U100" i="66"/>
  <c r="V100" i="66"/>
  <c r="W100" i="66"/>
  <c r="U101" i="66"/>
  <c r="V101" i="66"/>
  <c r="W101" i="66"/>
  <c r="U102" i="66"/>
  <c r="V102" i="66"/>
  <c r="W102" i="66"/>
  <c r="U103" i="66"/>
  <c r="V103" i="66"/>
  <c r="W103" i="66"/>
  <c r="U104" i="66"/>
  <c r="V104" i="66"/>
  <c r="W104" i="66"/>
  <c r="U105" i="66"/>
  <c r="V105" i="66"/>
  <c r="W105" i="66"/>
  <c r="U106" i="66"/>
  <c r="V106" i="66"/>
  <c r="W106" i="66"/>
  <c r="U107" i="66"/>
  <c r="V107" i="66"/>
  <c r="W107" i="66"/>
  <c r="U108" i="66"/>
  <c r="V108" i="66"/>
  <c r="W108" i="66"/>
  <c r="U109" i="66"/>
  <c r="V109" i="66"/>
  <c r="W109" i="66"/>
  <c r="U110" i="66"/>
  <c r="V110" i="66"/>
  <c r="W110" i="66"/>
  <c r="U111" i="66"/>
  <c r="V111" i="66"/>
  <c r="W111" i="66"/>
  <c r="U112" i="66"/>
  <c r="V112" i="66"/>
  <c r="W112" i="66"/>
  <c r="U113" i="66"/>
  <c r="V113" i="66"/>
  <c r="W113" i="66"/>
  <c r="U114" i="66"/>
  <c r="V114" i="66"/>
  <c r="W114" i="66"/>
  <c r="U115" i="66"/>
  <c r="V115" i="66"/>
  <c r="W115" i="66"/>
  <c r="U116" i="66"/>
  <c r="V116" i="66"/>
  <c r="W116" i="66"/>
  <c r="U117" i="66"/>
  <c r="V117" i="66"/>
  <c r="W117" i="66"/>
  <c r="U118" i="66"/>
  <c r="V118" i="66"/>
  <c r="W118" i="66"/>
  <c r="U119" i="66"/>
  <c r="V119" i="66"/>
  <c r="W119" i="66"/>
  <c r="U120" i="66"/>
  <c r="V120" i="66"/>
  <c r="W120" i="66"/>
  <c r="U121" i="66"/>
  <c r="V121" i="66"/>
  <c r="W121" i="66"/>
  <c r="U122" i="66"/>
  <c r="V122" i="66"/>
  <c r="W122" i="66"/>
  <c r="U123" i="66"/>
  <c r="V123" i="66"/>
  <c r="W123" i="66"/>
  <c r="U124" i="66"/>
  <c r="V124" i="66"/>
  <c r="W124" i="66"/>
  <c r="U125" i="66"/>
  <c r="V125" i="66"/>
  <c r="W125" i="66"/>
  <c r="U127" i="66"/>
  <c r="V127" i="66"/>
  <c r="W127" i="66"/>
  <c r="U128" i="66"/>
  <c r="V128" i="66"/>
  <c r="W128" i="66"/>
  <c r="U129" i="66"/>
  <c r="V129" i="66"/>
  <c r="W129" i="66"/>
  <c r="U130" i="66"/>
  <c r="V130" i="66"/>
  <c r="W130" i="66"/>
  <c r="U131" i="66"/>
  <c r="V131" i="66"/>
  <c r="W131" i="66"/>
  <c r="W9" i="66"/>
  <c r="V9" i="66"/>
  <c r="U9" i="66"/>
  <c r="Q10" i="66"/>
  <c r="R10" i="66"/>
  <c r="S10" i="66"/>
  <c r="Q11" i="66"/>
  <c r="R11" i="66"/>
  <c r="S11" i="66"/>
  <c r="Q12" i="66"/>
  <c r="R12" i="66"/>
  <c r="S12" i="66"/>
  <c r="Q13" i="66"/>
  <c r="R13" i="66"/>
  <c r="S13" i="66"/>
  <c r="Q14" i="66"/>
  <c r="R14" i="66"/>
  <c r="S14" i="66"/>
  <c r="Q15" i="66"/>
  <c r="R15" i="66"/>
  <c r="S15" i="66"/>
  <c r="Q16" i="66"/>
  <c r="R16" i="66"/>
  <c r="S16" i="66"/>
  <c r="Q17" i="66"/>
  <c r="R17" i="66"/>
  <c r="S17" i="66"/>
  <c r="Q18" i="66"/>
  <c r="R18" i="66"/>
  <c r="S18" i="66"/>
  <c r="Q19" i="66"/>
  <c r="R19" i="66"/>
  <c r="S19" i="66"/>
  <c r="Q20" i="66"/>
  <c r="R20" i="66"/>
  <c r="S20" i="66"/>
  <c r="Q21" i="66"/>
  <c r="R21" i="66"/>
  <c r="S21" i="66"/>
  <c r="Q22" i="66"/>
  <c r="R22" i="66"/>
  <c r="S22" i="66"/>
  <c r="Q23" i="66"/>
  <c r="R23" i="66"/>
  <c r="S23" i="66"/>
  <c r="Q24" i="66"/>
  <c r="R24" i="66"/>
  <c r="S24" i="66"/>
  <c r="Q25" i="66"/>
  <c r="R25" i="66"/>
  <c r="S25" i="66"/>
  <c r="Q26" i="66"/>
  <c r="R26" i="66"/>
  <c r="S26" i="66"/>
  <c r="Q27" i="66"/>
  <c r="R27" i="66"/>
  <c r="S27" i="66"/>
  <c r="Q28" i="66"/>
  <c r="R28" i="66"/>
  <c r="S28" i="66"/>
  <c r="Q29" i="66"/>
  <c r="R29" i="66"/>
  <c r="S29" i="66"/>
  <c r="Q30" i="66"/>
  <c r="R30" i="66"/>
  <c r="S30" i="66"/>
  <c r="Q31" i="66"/>
  <c r="R31" i="66"/>
  <c r="S31" i="66"/>
  <c r="Q32" i="66"/>
  <c r="R32" i="66"/>
  <c r="S32" i="66"/>
  <c r="Q33" i="66"/>
  <c r="R33" i="66"/>
  <c r="S33" i="66"/>
  <c r="Q34" i="66"/>
  <c r="R34" i="66"/>
  <c r="S34" i="66"/>
  <c r="Q35" i="66"/>
  <c r="R35" i="66"/>
  <c r="S35" i="66"/>
  <c r="Q36" i="66"/>
  <c r="R36" i="66"/>
  <c r="S36" i="66"/>
  <c r="Q37" i="66"/>
  <c r="R37" i="66"/>
  <c r="S37" i="66"/>
  <c r="Q38" i="66"/>
  <c r="R38" i="66"/>
  <c r="S38" i="66"/>
  <c r="Q39" i="66"/>
  <c r="R39" i="66"/>
  <c r="S39" i="66"/>
  <c r="Q40" i="66"/>
  <c r="R40" i="66"/>
  <c r="S40" i="66"/>
  <c r="Q41" i="66"/>
  <c r="R41" i="66"/>
  <c r="S41" i="66"/>
  <c r="Q42" i="66"/>
  <c r="R42" i="66"/>
  <c r="S42" i="66"/>
  <c r="Q43" i="66"/>
  <c r="R43" i="66"/>
  <c r="S43" i="66"/>
  <c r="Q44" i="66"/>
  <c r="R44" i="66"/>
  <c r="S44" i="66"/>
  <c r="Q45" i="66"/>
  <c r="R45" i="66"/>
  <c r="S45" i="66"/>
  <c r="Q46" i="66"/>
  <c r="R46" i="66"/>
  <c r="S46" i="66"/>
  <c r="Q47" i="66"/>
  <c r="R47" i="66"/>
  <c r="S47" i="66"/>
  <c r="Q48" i="66"/>
  <c r="R48" i="66"/>
  <c r="S48" i="66"/>
  <c r="Q49" i="66"/>
  <c r="R49" i="66"/>
  <c r="S49" i="66"/>
  <c r="Q50" i="66"/>
  <c r="R50" i="66"/>
  <c r="S50" i="66"/>
  <c r="Q51" i="66"/>
  <c r="R51" i="66"/>
  <c r="S51" i="66"/>
  <c r="Q52" i="66"/>
  <c r="R52" i="66"/>
  <c r="S52" i="66"/>
  <c r="Q53" i="66"/>
  <c r="R53" i="66"/>
  <c r="S53" i="66"/>
  <c r="Q54" i="66"/>
  <c r="R54" i="66"/>
  <c r="S54" i="66"/>
  <c r="Q55" i="66"/>
  <c r="R55" i="66"/>
  <c r="S55" i="66"/>
  <c r="Q56" i="66"/>
  <c r="R56" i="66"/>
  <c r="S56" i="66"/>
  <c r="Q57" i="66"/>
  <c r="R57" i="66"/>
  <c r="S57" i="66"/>
  <c r="Q58" i="66"/>
  <c r="R58" i="66"/>
  <c r="S58" i="66"/>
  <c r="Q59" i="66"/>
  <c r="R59" i="66"/>
  <c r="S59" i="66"/>
  <c r="Q60" i="66"/>
  <c r="R60" i="66"/>
  <c r="S60" i="66"/>
  <c r="Q61" i="66"/>
  <c r="R61" i="66"/>
  <c r="S61" i="66"/>
  <c r="Q62" i="66"/>
  <c r="R62" i="66"/>
  <c r="S62" i="66"/>
  <c r="Q63" i="66"/>
  <c r="R63" i="66"/>
  <c r="S63" i="66"/>
  <c r="Q64" i="66"/>
  <c r="R64" i="66"/>
  <c r="S64" i="66"/>
  <c r="Q65" i="66"/>
  <c r="R65" i="66"/>
  <c r="S65" i="66"/>
  <c r="Q66" i="66"/>
  <c r="R66" i="66"/>
  <c r="S66" i="66"/>
  <c r="Q67" i="66"/>
  <c r="R67" i="66"/>
  <c r="S67" i="66"/>
  <c r="Q68" i="66"/>
  <c r="R68" i="66"/>
  <c r="S68" i="66"/>
  <c r="Q69" i="66"/>
  <c r="R69" i="66"/>
  <c r="S69" i="66"/>
  <c r="Q70" i="66"/>
  <c r="R70" i="66"/>
  <c r="S70" i="66"/>
  <c r="Q71" i="66"/>
  <c r="R71" i="66"/>
  <c r="S71" i="66"/>
  <c r="Q72" i="66"/>
  <c r="R72" i="66"/>
  <c r="S72" i="66"/>
  <c r="Q73" i="66"/>
  <c r="R73" i="66"/>
  <c r="S73" i="66"/>
  <c r="Q74" i="66"/>
  <c r="R74" i="66"/>
  <c r="S74" i="66"/>
  <c r="Q75" i="66"/>
  <c r="R75" i="66"/>
  <c r="S75" i="66"/>
  <c r="Q76" i="66"/>
  <c r="R76" i="66"/>
  <c r="S76" i="66"/>
  <c r="Q77" i="66"/>
  <c r="R77" i="66"/>
  <c r="S77" i="66"/>
  <c r="Q78" i="66"/>
  <c r="R78" i="66"/>
  <c r="S78" i="66"/>
  <c r="Q79" i="66"/>
  <c r="R79" i="66"/>
  <c r="S79" i="66"/>
  <c r="Q80" i="66"/>
  <c r="R80" i="66"/>
  <c r="S80" i="66"/>
  <c r="Q81" i="66"/>
  <c r="R81" i="66"/>
  <c r="S81" i="66"/>
  <c r="Q82" i="66"/>
  <c r="R82" i="66"/>
  <c r="S82" i="66"/>
  <c r="Q83" i="66"/>
  <c r="R83" i="66"/>
  <c r="S83" i="66"/>
  <c r="Q84" i="66"/>
  <c r="R84" i="66"/>
  <c r="S84" i="66"/>
  <c r="Q85" i="66"/>
  <c r="R85" i="66"/>
  <c r="S85" i="66"/>
  <c r="Q86" i="66"/>
  <c r="R86" i="66"/>
  <c r="S86" i="66"/>
  <c r="Q87" i="66"/>
  <c r="R87" i="66"/>
  <c r="S87" i="66"/>
  <c r="Q88" i="66"/>
  <c r="R88" i="66"/>
  <c r="S88" i="66"/>
  <c r="Q89" i="66"/>
  <c r="R89" i="66"/>
  <c r="S89" i="66"/>
  <c r="Q90" i="66"/>
  <c r="R90" i="66"/>
  <c r="S90" i="66"/>
  <c r="Q91" i="66"/>
  <c r="R91" i="66"/>
  <c r="S91" i="66"/>
  <c r="Q92" i="66"/>
  <c r="R92" i="66"/>
  <c r="S92" i="66"/>
  <c r="Q93" i="66"/>
  <c r="R93" i="66"/>
  <c r="S93" i="66"/>
  <c r="Q94" i="66"/>
  <c r="R94" i="66"/>
  <c r="S94" i="66"/>
  <c r="Q95" i="66"/>
  <c r="R95" i="66"/>
  <c r="S95" i="66"/>
  <c r="Q96" i="66"/>
  <c r="R96" i="66"/>
  <c r="S96" i="66"/>
  <c r="Q97" i="66"/>
  <c r="R97" i="66"/>
  <c r="S97" i="66"/>
  <c r="Q98" i="66"/>
  <c r="R98" i="66"/>
  <c r="S98" i="66"/>
  <c r="Q99" i="66"/>
  <c r="R99" i="66"/>
  <c r="S99" i="66"/>
  <c r="Q100" i="66"/>
  <c r="R100" i="66"/>
  <c r="S100" i="66"/>
  <c r="Q101" i="66"/>
  <c r="R101" i="66"/>
  <c r="S101" i="66"/>
  <c r="Q102" i="66"/>
  <c r="R102" i="66"/>
  <c r="S102" i="66"/>
  <c r="Q103" i="66"/>
  <c r="R103" i="66"/>
  <c r="S103" i="66"/>
  <c r="Q104" i="66"/>
  <c r="R104" i="66"/>
  <c r="S104" i="66"/>
  <c r="Q105" i="66"/>
  <c r="R105" i="66"/>
  <c r="S105" i="66"/>
  <c r="Q106" i="66"/>
  <c r="R106" i="66"/>
  <c r="S106" i="66"/>
  <c r="Q107" i="66"/>
  <c r="R107" i="66"/>
  <c r="S107" i="66"/>
  <c r="Q108" i="66"/>
  <c r="R108" i="66"/>
  <c r="S108" i="66"/>
  <c r="Q109" i="66"/>
  <c r="R109" i="66"/>
  <c r="S109" i="66"/>
  <c r="Q110" i="66"/>
  <c r="R110" i="66"/>
  <c r="S110" i="66"/>
  <c r="Q111" i="66"/>
  <c r="R111" i="66"/>
  <c r="S111" i="66"/>
  <c r="Q112" i="66"/>
  <c r="R112" i="66"/>
  <c r="S112" i="66"/>
  <c r="Q113" i="66"/>
  <c r="R113" i="66"/>
  <c r="S113" i="66"/>
  <c r="Q114" i="66"/>
  <c r="R114" i="66"/>
  <c r="S114" i="66"/>
  <c r="Q115" i="66"/>
  <c r="R115" i="66"/>
  <c r="S115" i="66"/>
  <c r="Q116" i="66"/>
  <c r="R116" i="66"/>
  <c r="S116" i="66"/>
  <c r="Q117" i="66"/>
  <c r="R117" i="66"/>
  <c r="S117" i="66"/>
  <c r="Q118" i="66"/>
  <c r="R118" i="66"/>
  <c r="S118" i="66"/>
  <c r="Q119" i="66"/>
  <c r="R119" i="66"/>
  <c r="S119" i="66"/>
  <c r="Q120" i="66"/>
  <c r="R120" i="66"/>
  <c r="S120" i="66"/>
  <c r="Q121" i="66"/>
  <c r="R121" i="66"/>
  <c r="S121" i="66"/>
  <c r="Q122" i="66"/>
  <c r="R122" i="66"/>
  <c r="S122" i="66"/>
  <c r="Q123" i="66"/>
  <c r="R123" i="66"/>
  <c r="S123" i="66"/>
  <c r="Q124" i="66"/>
  <c r="R124" i="66"/>
  <c r="S124" i="66"/>
  <c r="Q125" i="66"/>
  <c r="R125" i="66"/>
  <c r="S125" i="66"/>
  <c r="Q127" i="66"/>
  <c r="R127" i="66"/>
  <c r="S127" i="66"/>
  <c r="Q128" i="66"/>
  <c r="R128" i="66"/>
  <c r="S128" i="66"/>
  <c r="Q129" i="66"/>
  <c r="R129" i="66"/>
  <c r="S129" i="66"/>
  <c r="Q130" i="66"/>
  <c r="R130" i="66"/>
  <c r="S130" i="66"/>
  <c r="Q131" i="66"/>
  <c r="R131" i="66"/>
  <c r="S131" i="66"/>
  <c r="S9" i="66"/>
  <c r="R9" i="66"/>
  <c r="Q9" i="66"/>
  <c r="M10" i="66"/>
  <c r="N10" i="66"/>
  <c r="O10" i="66"/>
  <c r="M11" i="66"/>
  <c r="N11" i="66"/>
  <c r="O11" i="66"/>
  <c r="M12" i="66"/>
  <c r="N12" i="66"/>
  <c r="O12" i="66"/>
  <c r="M13" i="66"/>
  <c r="N13" i="66"/>
  <c r="O13" i="66"/>
  <c r="M14" i="66"/>
  <c r="N14" i="66"/>
  <c r="O14" i="66"/>
  <c r="M15" i="66"/>
  <c r="N15" i="66"/>
  <c r="O15" i="66"/>
  <c r="M16" i="66"/>
  <c r="N16" i="66"/>
  <c r="O16" i="66"/>
  <c r="M17" i="66"/>
  <c r="N17" i="66"/>
  <c r="O17" i="66"/>
  <c r="M18" i="66"/>
  <c r="N18" i="66"/>
  <c r="O18" i="66"/>
  <c r="M19" i="66"/>
  <c r="N19" i="66"/>
  <c r="O19" i="66"/>
  <c r="M20" i="66"/>
  <c r="N20" i="66"/>
  <c r="O20" i="66"/>
  <c r="M21" i="66"/>
  <c r="N21" i="66"/>
  <c r="O21" i="66"/>
  <c r="M22" i="66"/>
  <c r="N22" i="66"/>
  <c r="O22" i="66"/>
  <c r="M23" i="66"/>
  <c r="N23" i="66"/>
  <c r="O23" i="66"/>
  <c r="M24" i="66"/>
  <c r="N24" i="66"/>
  <c r="O24" i="66"/>
  <c r="M25" i="66"/>
  <c r="N25" i="66"/>
  <c r="O25" i="66"/>
  <c r="M26" i="66"/>
  <c r="N26" i="66"/>
  <c r="O26" i="66"/>
  <c r="M27" i="66"/>
  <c r="N27" i="66"/>
  <c r="O27" i="66"/>
  <c r="M28" i="66"/>
  <c r="N28" i="66"/>
  <c r="O28" i="66"/>
  <c r="M29" i="66"/>
  <c r="N29" i="66"/>
  <c r="O29" i="66"/>
  <c r="M30" i="66"/>
  <c r="N30" i="66"/>
  <c r="O30" i="66"/>
  <c r="M31" i="66"/>
  <c r="N31" i="66"/>
  <c r="O31" i="66"/>
  <c r="M32" i="66"/>
  <c r="N32" i="66"/>
  <c r="O32" i="66"/>
  <c r="M33" i="66"/>
  <c r="N33" i="66"/>
  <c r="O33" i="66"/>
  <c r="M34" i="66"/>
  <c r="N34" i="66"/>
  <c r="O34" i="66"/>
  <c r="M35" i="66"/>
  <c r="N35" i="66"/>
  <c r="O35" i="66"/>
  <c r="M36" i="66"/>
  <c r="N36" i="66"/>
  <c r="O36" i="66"/>
  <c r="M37" i="66"/>
  <c r="N37" i="66"/>
  <c r="O37" i="66"/>
  <c r="M38" i="66"/>
  <c r="N38" i="66"/>
  <c r="O38" i="66"/>
  <c r="M39" i="66"/>
  <c r="N39" i="66"/>
  <c r="O39" i="66"/>
  <c r="M40" i="66"/>
  <c r="N40" i="66"/>
  <c r="O40" i="66"/>
  <c r="M41" i="66"/>
  <c r="N41" i="66"/>
  <c r="O41" i="66"/>
  <c r="M42" i="66"/>
  <c r="N42" i="66"/>
  <c r="O42" i="66"/>
  <c r="M43" i="66"/>
  <c r="N43" i="66"/>
  <c r="O43" i="66"/>
  <c r="M44" i="66"/>
  <c r="N44" i="66"/>
  <c r="O44" i="66"/>
  <c r="M45" i="66"/>
  <c r="N45" i="66"/>
  <c r="O45" i="66"/>
  <c r="M46" i="66"/>
  <c r="N46" i="66"/>
  <c r="O46" i="66"/>
  <c r="M47" i="66"/>
  <c r="N47" i="66"/>
  <c r="O47" i="66"/>
  <c r="M48" i="66"/>
  <c r="N48" i="66"/>
  <c r="O48" i="66"/>
  <c r="M49" i="66"/>
  <c r="N49" i="66"/>
  <c r="O49" i="66"/>
  <c r="M50" i="66"/>
  <c r="N50" i="66"/>
  <c r="O50" i="66"/>
  <c r="M51" i="66"/>
  <c r="N51" i="66"/>
  <c r="O51" i="66"/>
  <c r="M52" i="66"/>
  <c r="N52" i="66"/>
  <c r="O52" i="66"/>
  <c r="M53" i="66"/>
  <c r="N53" i="66"/>
  <c r="O53" i="66"/>
  <c r="M54" i="66"/>
  <c r="N54" i="66"/>
  <c r="O54" i="66"/>
  <c r="M55" i="66"/>
  <c r="N55" i="66"/>
  <c r="O55" i="66"/>
  <c r="M56" i="66"/>
  <c r="N56" i="66"/>
  <c r="O56" i="66"/>
  <c r="M57" i="66"/>
  <c r="N57" i="66"/>
  <c r="O57" i="66"/>
  <c r="M58" i="66"/>
  <c r="N58" i="66"/>
  <c r="O58" i="66"/>
  <c r="M59" i="66"/>
  <c r="N59" i="66"/>
  <c r="O59" i="66"/>
  <c r="M60" i="66"/>
  <c r="N60" i="66"/>
  <c r="O60" i="66"/>
  <c r="M61" i="66"/>
  <c r="N61" i="66"/>
  <c r="O61" i="66"/>
  <c r="M62" i="66"/>
  <c r="N62" i="66"/>
  <c r="O62" i="66"/>
  <c r="M63" i="66"/>
  <c r="N63" i="66"/>
  <c r="O63" i="66"/>
  <c r="M64" i="66"/>
  <c r="N64" i="66"/>
  <c r="O64" i="66"/>
  <c r="M65" i="66"/>
  <c r="N65" i="66"/>
  <c r="O65" i="66"/>
  <c r="M66" i="66"/>
  <c r="N66" i="66"/>
  <c r="O66" i="66"/>
  <c r="M67" i="66"/>
  <c r="N67" i="66"/>
  <c r="O67" i="66"/>
  <c r="M68" i="66"/>
  <c r="N68" i="66"/>
  <c r="O68" i="66"/>
  <c r="M69" i="66"/>
  <c r="N69" i="66"/>
  <c r="O69" i="66"/>
  <c r="M70" i="66"/>
  <c r="N70" i="66"/>
  <c r="O70" i="66"/>
  <c r="M71" i="66"/>
  <c r="N71" i="66"/>
  <c r="O71" i="66"/>
  <c r="M72" i="66"/>
  <c r="N72" i="66"/>
  <c r="O72" i="66"/>
  <c r="M73" i="66"/>
  <c r="N73" i="66"/>
  <c r="O73" i="66"/>
  <c r="M74" i="66"/>
  <c r="N74" i="66"/>
  <c r="O74" i="66"/>
  <c r="M75" i="66"/>
  <c r="N75" i="66"/>
  <c r="O75" i="66"/>
  <c r="M76" i="66"/>
  <c r="N76" i="66"/>
  <c r="O76" i="66"/>
  <c r="N77" i="66"/>
  <c r="M78" i="66"/>
  <c r="N78" i="66"/>
  <c r="O78" i="66"/>
  <c r="M79" i="66"/>
  <c r="N79" i="66"/>
  <c r="O79" i="66"/>
  <c r="M80" i="66"/>
  <c r="N80" i="66"/>
  <c r="O80" i="66"/>
  <c r="M81" i="66"/>
  <c r="N81" i="66"/>
  <c r="O81" i="66"/>
  <c r="M82" i="66"/>
  <c r="N82" i="66"/>
  <c r="O82" i="66"/>
  <c r="M83" i="66"/>
  <c r="N83" i="66"/>
  <c r="O83" i="66"/>
  <c r="M84" i="66"/>
  <c r="N84" i="66"/>
  <c r="O84" i="66"/>
  <c r="M85" i="66"/>
  <c r="N85" i="66"/>
  <c r="O85" i="66"/>
  <c r="M86" i="66"/>
  <c r="N86" i="66"/>
  <c r="O86" i="66"/>
  <c r="M87" i="66"/>
  <c r="N87" i="66"/>
  <c r="O87" i="66"/>
  <c r="M88" i="66"/>
  <c r="N88" i="66"/>
  <c r="O88" i="66"/>
  <c r="M89" i="66"/>
  <c r="N89" i="66"/>
  <c r="O89" i="66"/>
  <c r="M90" i="66"/>
  <c r="N90" i="66"/>
  <c r="O90" i="66"/>
  <c r="M91" i="66"/>
  <c r="N91" i="66"/>
  <c r="O91" i="66"/>
  <c r="M92" i="66"/>
  <c r="N92" i="66"/>
  <c r="O92" i="66"/>
  <c r="M93" i="66"/>
  <c r="N93" i="66"/>
  <c r="O93" i="66"/>
  <c r="M94" i="66"/>
  <c r="N94" i="66"/>
  <c r="O94" i="66"/>
  <c r="M95" i="66"/>
  <c r="N95" i="66"/>
  <c r="O95" i="66"/>
  <c r="M96" i="66"/>
  <c r="N96" i="66"/>
  <c r="O96" i="66"/>
  <c r="M97" i="66"/>
  <c r="N97" i="66"/>
  <c r="O97" i="66"/>
  <c r="M98" i="66"/>
  <c r="N98" i="66"/>
  <c r="O98" i="66"/>
  <c r="M99" i="66"/>
  <c r="N99" i="66"/>
  <c r="O99" i="66"/>
  <c r="M100" i="66"/>
  <c r="N100" i="66"/>
  <c r="O100" i="66"/>
  <c r="M101" i="66"/>
  <c r="N101" i="66"/>
  <c r="O101" i="66"/>
  <c r="M102" i="66"/>
  <c r="N102" i="66"/>
  <c r="O102" i="66"/>
  <c r="M103" i="66"/>
  <c r="N103" i="66"/>
  <c r="O103" i="66"/>
  <c r="M104" i="66"/>
  <c r="N104" i="66"/>
  <c r="O104" i="66"/>
  <c r="M105" i="66"/>
  <c r="N105" i="66"/>
  <c r="O105" i="66"/>
  <c r="M106" i="66"/>
  <c r="N106" i="66"/>
  <c r="O106" i="66"/>
  <c r="M107" i="66"/>
  <c r="N107" i="66"/>
  <c r="O107" i="66"/>
  <c r="M108" i="66"/>
  <c r="N108" i="66"/>
  <c r="O108" i="66"/>
  <c r="M109" i="66"/>
  <c r="N109" i="66"/>
  <c r="O109" i="66"/>
  <c r="M110" i="66"/>
  <c r="N110" i="66"/>
  <c r="O110" i="66"/>
  <c r="M111" i="66"/>
  <c r="N111" i="66"/>
  <c r="O111" i="66"/>
  <c r="M112" i="66"/>
  <c r="N112" i="66"/>
  <c r="O112" i="66"/>
  <c r="M113" i="66"/>
  <c r="N113" i="66"/>
  <c r="O113" i="66"/>
  <c r="M114" i="66"/>
  <c r="N114" i="66"/>
  <c r="O114" i="66"/>
  <c r="M115" i="66"/>
  <c r="N115" i="66"/>
  <c r="O115" i="66"/>
  <c r="M116" i="66"/>
  <c r="N116" i="66"/>
  <c r="O116" i="66"/>
  <c r="M117" i="66"/>
  <c r="N117" i="66"/>
  <c r="O117" i="66"/>
  <c r="M118" i="66"/>
  <c r="N118" i="66"/>
  <c r="O118" i="66"/>
  <c r="M119" i="66"/>
  <c r="N119" i="66"/>
  <c r="O119" i="66"/>
  <c r="M120" i="66"/>
  <c r="N120" i="66"/>
  <c r="O120" i="66"/>
  <c r="M121" i="66"/>
  <c r="N121" i="66"/>
  <c r="O121" i="66"/>
  <c r="M122" i="66"/>
  <c r="N122" i="66"/>
  <c r="O122" i="66"/>
  <c r="M123" i="66"/>
  <c r="N123" i="66"/>
  <c r="O123" i="66"/>
  <c r="M124" i="66"/>
  <c r="N124" i="66"/>
  <c r="O124" i="66"/>
  <c r="M125" i="66"/>
  <c r="N125" i="66"/>
  <c r="O125" i="66"/>
  <c r="M127" i="66"/>
  <c r="N127" i="66"/>
  <c r="O127" i="66"/>
  <c r="M128" i="66"/>
  <c r="N128" i="66"/>
  <c r="O128" i="66"/>
  <c r="M129" i="66"/>
  <c r="N129" i="66"/>
  <c r="O129" i="66"/>
  <c r="M130" i="66"/>
  <c r="N130" i="66"/>
  <c r="O130" i="66"/>
  <c r="M131" i="66"/>
  <c r="N131" i="66"/>
  <c r="O131" i="66"/>
  <c r="O9" i="66"/>
  <c r="N9" i="66"/>
  <c r="M9" i="66"/>
  <c r="I10" i="66"/>
  <c r="J10" i="66"/>
  <c r="K10" i="66"/>
  <c r="I11" i="66"/>
  <c r="J11" i="66"/>
  <c r="K11" i="66"/>
  <c r="I12" i="66"/>
  <c r="J12" i="66"/>
  <c r="K12" i="66"/>
  <c r="I13" i="66"/>
  <c r="J13" i="66"/>
  <c r="K13" i="66"/>
  <c r="I14" i="66"/>
  <c r="J14" i="66"/>
  <c r="K14" i="66"/>
  <c r="I15" i="66"/>
  <c r="J15" i="66"/>
  <c r="K15" i="66"/>
  <c r="I16" i="66"/>
  <c r="J16" i="66"/>
  <c r="K16" i="66"/>
  <c r="I17" i="66"/>
  <c r="J17" i="66"/>
  <c r="K17" i="66"/>
  <c r="I18" i="66"/>
  <c r="J18" i="66"/>
  <c r="K18" i="66"/>
  <c r="I19" i="66"/>
  <c r="J19" i="66"/>
  <c r="K19" i="66"/>
  <c r="I20" i="66"/>
  <c r="J20" i="66"/>
  <c r="K20" i="66"/>
  <c r="I21" i="66"/>
  <c r="J21" i="66"/>
  <c r="K21" i="66"/>
  <c r="I22" i="66"/>
  <c r="J22" i="66"/>
  <c r="K22" i="66"/>
  <c r="I23" i="66"/>
  <c r="J23" i="66"/>
  <c r="K23" i="66"/>
  <c r="I24" i="66"/>
  <c r="J24" i="66"/>
  <c r="K24" i="66"/>
  <c r="I25" i="66"/>
  <c r="J25" i="66"/>
  <c r="K25" i="66"/>
  <c r="I26" i="66"/>
  <c r="J26" i="66"/>
  <c r="K26" i="66"/>
  <c r="I27" i="66"/>
  <c r="J27" i="66"/>
  <c r="K27" i="66"/>
  <c r="I28" i="66"/>
  <c r="J28" i="66"/>
  <c r="K28" i="66"/>
  <c r="I29" i="66"/>
  <c r="J29" i="66"/>
  <c r="K29" i="66"/>
  <c r="I30" i="66"/>
  <c r="J30" i="66"/>
  <c r="K30" i="66"/>
  <c r="I31" i="66"/>
  <c r="J31" i="66"/>
  <c r="K31" i="66"/>
  <c r="I32" i="66"/>
  <c r="J32" i="66"/>
  <c r="K32" i="66"/>
  <c r="I33" i="66"/>
  <c r="J33" i="66"/>
  <c r="K33" i="66"/>
  <c r="I34" i="66"/>
  <c r="J34" i="66"/>
  <c r="K34" i="66"/>
  <c r="I35" i="66"/>
  <c r="J35" i="66"/>
  <c r="K35" i="66"/>
  <c r="I36" i="66"/>
  <c r="J36" i="66"/>
  <c r="K36" i="66"/>
  <c r="I37" i="66"/>
  <c r="J37" i="66"/>
  <c r="K37" i="66"/>
  <c r="I38" i="66"/>
  <c r="J38" i="66"/>
  <c r="K38" i="66"/>
  <c r="I39" i="66"/>
  <c r="J39" i="66"/>
  <c r="K39" i="66"/>
  <c r="I40" i="66"/>
  <c r="J40" i="66"/>
  <c r="K40" i="66"/>
  <c r="I41" i="66"/>
  <c r="J41" i="66"/>
  <c r="K41" i="66"/>
  <c r="I42" i="66"/>
  <c r="J42" i="66"/>
  <c r="K42" i="66"/>
  <c r="I43" i="66"/>
  <c r="J43" i="66"/>
  <c r="K43" i="66"/>
  <c r="I44" i="66"/>
  <c r="J44" i="66"/>
  <c r="K44" i="66"/>
  <c r="I45" i="66"/>
  <c r="J45" i="66"/>
  <c r="K45" i="66"/>
  <c r="I46" i="66"/>
  <c r="J46" i="66"/>
  <c r="K46" i="66"/>
  <c r="I47" i="66"/>
  <c r="J47" i="66"/>
  <c r="K47" i="66"/>
  <c r="I48" i="66"/>
  <c r="J48" i="66"/>
  <c r="K48" i="66"/>
  <c r="I49" i="66"/>
  <c r="J49" i="66"/>
  <c r="K49" i="66"/>
  <c r="I50" i="66"/>
  <c r="J50" i="66"/>
  <c r="K50" i="66"/>
  <c r="I51" i="66"/>
  <c r="J51" i="66"/>
  <c r="K51" i="66"/>
  <c r="I52" i="66"/>
  <c r="J52" i="66"/>
  <c r="K52" i="66"/>
  <c r="I53" i="66"/>
  <c r="J53" i="66"/>
  <c r="K53" i="66"/>
  <c r="I54" i="66"/>
  <c r="J54" i="66"/>
  <c r="K54" i="66"/>
  <c r="I55" i="66"/>
  <c r="J55" i="66"/>
  <c r="K55" i="66"/>
  <c r="I56" i="66"/>
  <c r="J56" i="66"/>
  <c r="K56" i="66"/>
  <c r="I57" i="66"/>
  <c r="J57" i="66"/>
  <c r="K57" i="66"/>
  <c r="I58" i="66"/>
  <c r="J58" i="66"/>
  <c r="K58" i="66"/>
  <c r="I59" i="66"/>
  <c r="J59" i="66"/>
  <c r="K59" i="66"/>
  <c r="I60" i="66"/>
  <c r="J60" i="66"/>
  <c r="K60" i="66"/>
  <c r="I61" i="66"/>
  <c r="J61" i="66"/>
  <c r="K61" i="66"/>
  <c r="I62" i="66"/>
  <c r="J62" i="66"/>
  <c r="K62" i="66"/>
  <c r="I63" i="66"/>
  <c r="J63" i="66"/>
  <c r="K63" i="66"/>
  <c r="I64" i="66"/>
  <c r="J64" i="66"/>
  <c r="K64" i="66"/>
  <c r="I65" i="66"/>
  <c r="J65" i="66"/>
  <c r="K65" i="66"/>
  <c r="I66" i="66"/>
  <c r="J66" i="66"/>
  <c r="K66" i="66"/>
  <c r="I67" i="66"/>
  <c r="J67" i="66"/>
  <c r="K67" i="66"/>
  <c r="I68" i="66"/>
  <c r="J68" i="66"/>
  <c r="K68" i="66"/>
  <c r="I69" i="66"/>
  <c r="J69" i="66"/>
  <c r="K69" i="66"/>
  <c r="I70" i="66"/>
  <c r="J70" i="66"/>
  <c r="K70" i="66"/>
  <c r="I71" i="66"/>
  <c r="J71" i="66"/>
  <c r="K71" i="66"/>
  <c r="I72" i="66"/>
  <c r="J72" i="66"/>
  <c r="K72" i="66"/>
  <c r="I73" i="66"/>
  <c r="J73" i="66"/>
  <c r="K73" i="66"/>
  <c r="I74" i="66"/>
  <c r="J74" i="66"/>
  <c r="K74" i="66"/>
  <c r="I75" i="66"/>
  <c r="J75" i="66"/>
  <c r="K75" i="66"/>
  <c r="I76" i="66"/>
  <c r="J76" i="66"/>
  <c r="K76" i="66"/>
  <c r="J77" i="66"/>
  <c r="K77" i="66"/>
  <c r="I78" i="66"/>
  <c r="J78" i="66"/>
  <c r="K78" i="66"/>
  <c r="I79" i="66"/>
  <c r="J79" i="66"/>
  <c r="K79" i="66"/>
  <c r="I80" i="66"/>
  <c r="J80" i="66"/>
  <c r="K80" i="66"/>
  <c r="I81" i="66"/>
  <c r="J81" i="66"/>
  <c r="K81" i="66"/>
  <c r="I82" i="66"/>
  <c r="J82" i="66"/>
  <c r="K82" i="66"/>
  <c r="I83" i="66"/>
  <c r="J83" i="66"/>
  <c r="K83" i="66"/>
  <c r="I84" i="66"/>
  <c r="J84" i="66"/>
  <c r="K84" i="66"/>
  <c r="I85" i="66"/>
  <c r="J85" i="66"/>
  <c r="K85" i="66"/>
  <c r="I86" i="66"/>
  <c r="J86" i="66"/>
  <c r="K86" i="66"/>
  <c r="I87" i="66"/>
  <c r="J87" i="66"/>
  <c r="K87" i="66"/>
  <c r="I88" i="66"/>
  <c r="J88" i="66"/>
  <c r="K88" i="66"/>
  <c r="I89" i="66"/>
  <c r="J89" i="66"/>
  <c r="K89" i="66"/>
  <c r="I90" i="66"/>
  <c r="J90" i="66"/>
  <c r="K90" i="66"/>
  <c r="I91" i="66"/>
  <c r="J91" i="66"/>
  <c r="K91" i="66"/>
  <c r="I92" i="66"/>
  <c r="J92" i="66"/>
  <c r="K92" i="66"/>
  <c r="I93" i="66"/>
  <c r="J93" i="66"/>
  <c r="K93" i="66"/>
  <c r="I94" i="66"/>
  <c r="J94" i="66"/>
  <c r="K94" i="66"/>
  <c r="I95" i="66"/>
  <c r="J95" i="66"/>
  <c r="K95" i="66"/>
  <c r="I96" i="66"/>
  <c r="J96" i="66"/>
  <c r="K96" i="66"/>
  <c r="I97" i="66"/>
  <c r="J97" i="66"/>
  <c r="K97" i="66"/>
  <c r="I98" i="66"/>
  <c r="J98" i="66"/>
  <c r="K98" i="66"/>
  <c r="I99" i="66"/>
  <c r="J99" i="66"/>
  <c r="K99" i="66"/>
  <c r="I100" i="66"/>
  <c r="J100" i="66"/>
  <c r="K100" i="66"/>
  <c r="I101" i="66"/>
  <c r="J101" i="66"/>
  <c r="K101" i="66"/>
  <c r="I102" i="66"/>
  <c r="J102" i="66"/>
  <c r="K102" i="66"/>
  <c r="I103" i="66"/>
  <c r="J103" i="66"/>
  <c r="K103" i="66"/>
  <c r="I104" i="66"/>
  <c r="J104" i="66"/>
  <c r="K104" i="66"/>
  <c r="I105" i="66"/>
  <c r="J105" i="66"/>
  <c r="K105" i="66"/>
  <c r="I106" i="66"/>
  <c r="J106" i="66"/>
  <c r="K106" i="66"/>
  <c r="I107" i="66"/>
  <c r="J107" i="66"/>
  <c r="K107" i="66"/>
  <c r="I108" i="66"/>
  <c r="J108" i="66"/>
  <c r="K108" i="66"/>
  <c r="I109" i="66"/>
  <c r="J109" i="66"/>
  <c r="K109" i="66"/>
  <c r="I110" i="66"/>
  <c r="J110" i="66"/>
  <c r="K110" i="66"/>
  <c r="I111" i="66"/>
  <c r="J111" i="66"/>
  <c r="K111" i="66"/>
  <c r="I112" i="66"/>
  <c r="J112" i="66"/>
  <c r="K112" i="66"/>
  <c r="I113" i="66"/>
  <c r="J113" i="66"/>
  <c r="K113" i="66"/>
  <c r="I114" i="66"/>
  <c r="J114" i="66"/>
  <c r="K114" i="66"/>
  <c r="I115" i="66"/>
  <c r="J115" i="66"/>
  <c r="K115" i="66"/>
  <c r="I116" i="66"/>
  <c r="J116" i="66"/>
  <c r="K116" i="66"/>
  <c r="I117" i="66"/>
  <c r="J117" i="66"/>
  <c r="K117" i="66"/>
  <c r="I118" i="66"/>
  <c r="J118" i="66"/>
  <c r="K118" i="66"/>
  <c r="I119" i="66"/>
  <c r="J119" i="66"/>
  <c r="K119" i="66"/>
  <c r="I120" i="66"/>
  <c r="J120" i="66"/>
  <c r="K120" i="66"/>
  <c r="I121" i="66"/>
  <c r="J121" i="66"/>
  <c r="K121" i="66"/>
  <c r="I122" i="66"/>
  <c r="J122" i="66"/>
  <c r="K122" i="66"/>
  <c r="I123" i="66"/>
  <c r="J123" i="66"/>
  <c r="K123" i="66"/>
  <c r="I124" i="66"/>
  <c r="J124" i="66"/>
  <c r="K124" i="66"/>
  <c r="I125" i="66"/>
  <c r="J125" i="66"/>
  <c r="K125" i="66"/>
  <c r="I127" i="66"/>
  <c r="J127" i="66"/>
  <c r="K127" i="66"/>
  <c r="I128" i="66"/>
  <c r="J128" i="66"/>
  <c r="K128" i="66"/>
  <c r="I129" i="66"/>
  <c r="J129" i="66"/>
  <c r="K129" i="66"/>
  <c r="I130" i="66"/>
  <c r="J130" i="66"/>
  <c r="K130" i="66"/>
  <c r="I131" i="66"/>
  <c r="J131" i="66"/>
  <c r="K131" i="66"/>
  <c r="K9" i="66"/>
  <c r="J9" i="66"/>
  <c r="I9" i="66"/>
  <c r="E72" i="67"/>
  <c r="I77" i="92" s="1"/>
  <c r="F132" i="66"/>
  <c r="E72" i="65"/>
  <c r="P86" i="66"/>
  <c r="H53" i="66"/>
  <c r="H33" i="66"/>
  <c r="L47" i="66"/>
  <c r="L39" i="66"/>
  <c r="L31" i="66"/>
  <c r="L23" i="66"/>
  <c r="L15" i="66"/>
  <c r="P125" i="66"/>
  <c r="P105" i="66"/>
  <c r="P93" i="66"/>
  <c r="P85" i="66"/>
  <c r="P77" i="66"/>
  <c r="P69" i="66"/>
  <c r="P61" i="66"/>
  <c r="P53" i="66"/>
  <c r="P45" i="66"/>
  <c r="P37" i="66"/>
  <c r="P29" i="66"/>
  <c r="P21" i="66"/>
  <c r="P16" i="66"/>
  <c r="T87" i="66"/>
  <c r="P50" i="66"/>
  <c r="P131" i="66"/>
  <c r="P10" i="66"/>
  <c r="T76" i="66"/>
  <c r="L33" i="66"/>
  <c r="P103" i="66"/>
  <c r="P67" i="66"/>
  <c r="P59" i="66"/>
  <c r="T97" i="66"/>
  <c r="T29" i="66"/>
  <c r="H114" i="66"/>
  <c r="H90" i="66"/>
  <c r="H78" i="66"/>
  <c r="H66" i="66"/>
  <c r="H50" i="66"/>
  <c r="H42" i="66"/>
  <c r="H34" i="66"/>
  <c r="H26" i="66"/>
  <c r="L44" i="66"/>
  <c r="L20" i="66"/>
  <c r="T39" i="66"/>
  <c r="T124" i="66"/>
  <c r="T108" i="66"/>
  <c r="T100" i="66"/>
  <c r="T84" i="66"/>
  <c r="T72" i="66"/>
  <c r="T64" i="66"/>
  <c r="T56" i="66"/>
  <c r="T48" i="66"/>
  <c r="T40" i="66"/>
  <c r="T32" i="66"/>
  <c r="T24" i="66"/>
  <c r="T16" i="66"/>
  <c r="T115" i="66"/>
  <c r="T103" i="66"/>
  <c r="T95" i="66"/>
  <c r="T83" i="66"/>
  <c r="T75" i="66"/>
  <c r="T67" i="66"/>
  <c r="T59" i="66"/>
  <c r="T51" i="66"/>
  <c r="T43" i="66"/>
  <c r="T31" i="66"/>
  <c r="T27" i="66"/>
  <c r="T15" i="66"/>
  <c r="P118" i="66"/>
  <c r="P110" i="66"/>
  <c r="P82" i="66"/>
  <c r="P74" i="66"/>
  <c r="P66" i="66"/>
  <c r="P58" i="66"/>
  <c r="P42" i="66"/>
  <c r="P30" i="66"/>
  <c r="P22" i="66"/>
  <c r="P14" i="66"/>
  <c r="H22" i="66"/>
  <c r="H14" i="66"/>
  <c r="T117" i="66"/>
  <c r="T109" i="66"/>
  <c r="T85" i="66"/>
  <c r="T77" i="66"/>
  <c r="T65" i="66"/>
  <c r="T57" i="66"/>
  <c r="T49" i="66"/>
  <c r="T41" i="66"/>
  <c r="T21" i="66"/>
  <c r="T13" i="66"/>
  <c r="P120" i="66"/>
  <c r="P104" i="66"/>
  <c r="P96" i="66"/>
  <c r="P76" i="66"/>
  <c r="P68" i="66"/>
  <c r="P60" i="66"/>
  <c r="P52" i="66"/>
  <c r="P44" i="66"/>
  <c r="P36" i="66"/>
  <c r="P28" i="66"/>
  <c r="P20" i="66"/>
  <c r="P87" i="66"/>
  <c r="P75" i="66"/>
  <c r="P55" i="66"/>
  <c r="P47" i="66"/>
  <c r="P39" i="66"/>
  <c r="P31" i="66"/>
  <c r="P19" i="66"/>
  <c r="P11" i="66"/>
  <c r="L124" i="66"/>
  <c r="L112" i="66"/>
  <c r="L127" i="66"/>
  <c r="L98" i="66"/>
  <c r="L92" i="66"/>
  <c r="L88" i="66"/>
  <c r="L84" i="66"/>
  <c r="L78" i="66"/>
  <c r="L72" i="66"/>
  <c r="L64" i="66"/>
  <c r="L56" i="66"/>
  <c r="L52" i="66"/>
  <c r="L46" i="66"/>
  <c r="L38" i="66"/>
  <c r="L34" i="66"/>
  <c r="L30" i="66"/>
  <c r="L26" i="66"/>
  <c r="L22" i="66"/>
  <c r="L16" i="66"/>
  <c r="L113" i="66"/>
  <c r="L97" i="66"/>
  <c r="L69" i="66"/>
  <c r="L57" i="66"/>
  <c r="L49" i="66"/>
  <c r="L41" i="66"/>
  <c r="L25" i="66"/>
  <c r="L17" i="66"/>
  <c r="L10" i="66"/>
  <c r="H52" i="66"/>
  <c r="H44" i="66"/>
  <c r="H35" i="66"/>
  <c r="H28" i="66"/>
  <c r="H125" i="66"/>
  <c r="H101" i="66"/>
  <c r="H93" i="66"/>
  <c r="H41" i="66"/>
  <c r="H25" i="66"/>
  <c r="H17" i="66"/>
  <c r="L9" i="66"/>
  <c r="L115" i="66"/>
  <c r="L107" i="66"/>
  <c r="L95" i="66"/>
  <c r="L87" i="66"/>
  <c r="L75" i="66"/>
  <c r="L51" i="66"/>
  <c r="T119" i="66"/>
  <c r="P113" i="66"/>
  <c r="L125" i="66"/>
  <c r="T125" i="66"/>
  <c r="T116" i="66"/>
  <c r="T92" i="66"/>
  <c r="T88" i="66"/>
  <c r="T33" i="66"/>
  <c r="H103" i="66"/>
  <c r="H87" i="66"/>
  <c r="H71" i="66"/>
  <c r="H55" i="66"/>
  <c r="H43" i="66"/>
  <c r="H27" i="66"/>
  <c r="H19" i="66"/>
  <c r="H11" i="66"/>
  <c r="H69" i="66"/>
  <c r="H57" i="66"/>
  <c r="H120" i="66"/>
  <c r="H96" i="66"/>
  <c r="H76" i="66"/>
  <c r="H56" i="66"/>
  <c r="H40" i="66"/>
  <c r="H24" i="66"/>
  <c r="H12" i="66"/>
  <c r="H122" i="66"/>
  <c r="H110" i="66"/>
  <c r="H102" i="66"/>
  <c r="H82" i="66"/>
  <c r="H62" i="66"/>
  <c r="H124" i="66"/>
  <c r="H128" i="66"/>
  <c r="H111" i="66"/>
  <c r="H99" i="66"/>
  <c r="H83" i="66"/>
  <c r="H67" i="66"/>
  <c r="H115" i="66"/>
  <c r="L108" i="66"/>
  <c r="L100" i="66"/>
  <c r="L80" i="66"/>
  <c r="L68" i="66"/>
  <c r="P122" i="66"/>
  <c r="P102" i="66"/>
  <c r="H9" i="66"/>
  <c r="H121" i="66"/>
  <c r="H116" i="66"/>
  <c r="H109" i="66"/>
  <c r="H100" i="66"/>
  <c r="H89" i="66"/>
  <c r="H85" i="66"/>
  <c r="H80" i="66"/>
  <c r="H72" i="66"/>
  <c r="H60" i="66"/>
  <c r="L128" i="66"/>
  <c r="L122" i="66"/>
  <c r="L114" i="66"/>
  <c r="L102" i="66"/>
  <c r="L83" i="66"/>
  <c r="L65" i="66"/>
  <c r="L62" i="66"/>
  <c r="L58" i="66"/>
  <c r="P99" i="66"/>
  <c r="P83" i="66"/>
  <c r="T131" i="66"/>
  <c r="T122" i="66"/>
  <c r="T114" i="66"/>
  <c r="T106" i="66"/>
  <c r="T98" i="66"/>
  <c r="T86" i="66"/>
  <c r="T78" i="66"/>
  <c r="T70" i="66"/>
  <c r="T62" i="66"/>
  <c r="T50" i="66"/>
  <c r="T42" i="66"/>
  <c r="T26" i="66"/>
  <c r="T18" i="66"/>
  <c r="T94" i="66"/>
  <c r="T38" i="66"/>
  <c r="T107" i="66"/>
  <c r="P117" i="66"/>
  <c r="P90" i="66"/>
  <c r="P128" i="66"/>
  <c r="P116" i="66"/>
  <c r="P107" i="66"/>
  <c r="P88" i="66"/>
  <c r="P9" i="66"/>
  <c r="L81" i="66"/>
  <c r="L130" i="66"/>
  <c r="L105" i="66"/>
  <c r="L85" i="66"/>
  <c r="E72" i="64"/>
  <c r="E72" i="63"/>
  <c r="E72" i="62"/>
  <c r="E72" i="61"/>
  <c r="E72" i="60"/>
  <c r="E72" i="59"/>
  <c r="O77" i="53" s="1"/>
  <c r="E72" i="58"/>
  <c r="E72" i="57"/>
  <c r="M77" i="53" s="1"/>
  <c r="E72" i="56"/>
  <c r="E72" i="55"/>
  <c r="J77" i="53" s="1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9" i="53"/>
  <c r="U10" i="53"/>
  <c r="U11" i="53"/>
  <c r="U12" i="53"/>
  <c r="U13" i="53"/>
  <c r="T13" i="53" s="1"/>
  <c r="U14" i="53"/>
  <c r="U15" i="53"/>
  <c r="T15" i="53" s="1"/>
  <c r="U16" i="53"/>
  <c r="U17" i="53"/>
  <c r="U18" i="53"/>
  <c r="U19" i="53"/>
  <c r="T19" i="53" s="1"/>
  <c r="U20" i="53"/>
  <c r="U21" i="53"/>
  <c r="T21" i="53" s="1"/>
  <c r="U22" i="53"/>
  <c r="U23" i="53"/>
  <c r="U24" i="53"/>
  <c r="U25" i="53"/>
  <c r="U26" i="53"/>
  <c r="U27" i="53"/>
  <c r="T27" i="53" s="1"/>
  <c r="U28" i="53"/>
  <c r="T28" i="53" s="1"/>
  <c r="U29" i="53"/>
  <c r="U30" i="53"/>
  <c r="U31" i="53"/>
  <c r="U32" i="53"/>
  <c r="U33" i="53"/>
  <c r="U34" i="53"/>
  <c r="T34" i="53" s="1"/>
  <c r="U35" i="53"/>
  <c r="U36" i="53"/>
  <c r="T36" i="53" s="1"/>
  <c r="U37" i="53"/>
  <c r="U38" i="53"/>
  <c r="U39" i="53"/>
  <c r="U40" i="53"/>
  <c r="U41" i="53"/>
  <c r="U42" i="53"/>
  <c r="T42" i="53" s="1"/>
  <c r="U43" i="53"/>
  <c r="U44" i="53"/>
  <c r="T44" i="53" s="1"/>
  <c r="U45" i="53"/>
  <c r="U46" i="53"/>
  <c r="U47" i="53"/>
  <c r="U48" i="53"/>
  <c r="T48" i="53" s="1"/>
  <c r="U49" i="53"/>
  <c r="U50" i="53"/>
  <c r="U51" i="53"/>
  <c r="U52" i="53"/>
  <c r="U53" i="53"/>
  <c r="U54" i="53"/>
  <c r="T54" i="53" s="1"/>
  <c r="U55" i="53"/>
  <c r="U56" i="53"/>
  <c r="T56" i="53" s="1"/>
  <c r="U57" i="53"/>
  <c r="U58" i="53"/>
  <c r="U59" i="53"/>
  <c r="U60" i="53"/>
  <c r="T60" i="53" s="1"/>
  <c r="U61" i="53"/>
  <c r="U62" i="53"/>
  <c r="T62" i="53" s="1"/>
  <c r="U63" i="53"/>
  <c r="T63" i="53"/>
  <c r="U64" i="53"/>
  <c r="U65" i="53"/>
  <c r="U66" i="53"/>
  <c r="U67" i="53"/>
  <c r="U68" i="53"/>
  <c r="U69" i="53"/>
  <c r="T69" i="53" s="1"/>
  <c r="U70" i="53"/>
  <c r="U71" i="53"/>
  <c r="U72" i="53"/>
  <c r="U73" i="53"/>
  <c r="T73" i="53" s="1"/>
  <c r="U74" i="53"/>
  <c r="U75" i="53"/>
  <c r="U76" i="53"/>
  <c r="U77" i="53"/>
  <c r="T77" i="53" s="1"/>
  <c r="U78" i="53"/>
  <c r="U79" i="53"/>
  <c r="T79" i="53" s="1"/>
  <c r="U80" i="53"/>
  <c r="U81" i="53"/>
  <c r="U82" i="53"/>
  <c r="U83" i="53"/>
  <c r="U84" i="53"/>
  <c r="U85" i="53"/>
  <c r="U86" i="53"/>
  <c r="U87" i="53"/>
  <c r="T87" i="53" s="1"/>
  <c r="U88" i="53"/>
  <c r="U89" i="53"/>
  <c r="T89" i="53" s="1"/>
  <c r="U90" i="53"/>
  <c r="U91" i="53"/>
  <c r="U92" i="53"/>
  <c r="U93" i="53"/>
  <c r="U94" i="53"/>
  <c r="U95" i="53"/>
  <c r="T95" i="53" s="1"/>
  <c r="U96" i="53"/>
  <c r="U97" i="53"/>
  <c r="T97" i="53" s="1"/>
  <c r="U98" i="53"/>
  <c r="U99" i="53"/>
  <c r="U100" i="53"/>
  <c r="U101" i="53"/>
  <c r="U102" i="53"/>
  <c r="U103" i="53"/>
  <c r="T103" i="53" s="1"/>
  <c r="U104" i="53"/>
  <c r="U105" i="53"/>
  <c r="T105" i="53" s="1"/>
  <c r="U106" i="53"/>
  <c r="U107" i="53"/>
  <c r="U108" i="53"/>
  <c r="U109" i="53"/>
  <c r="T109" i="53" s="1"/>
  <c r="U110" i="53"/>
  <c r="U111" i="53"/>
  <c r="T111" i="53" s="1"/>
  <c r="U112" i="53"/>
  <c r="U113" i="53"/>
  <c r="T113" i="53" s="1"/>
  <c r="U114" i="53"/>
  <c r="U115" i="53"/>
  <c r="T115" i="53" s="1"/>
  <c r="U116" i="53"/>
  <c r="U117" i="53"/>
  <c r="T117" i="53" s="1"/>
  <c r="U118" i="53"/>
  <c r="U119" i="53"/>
  <c r="U120" i="53"/>
  <c r="U121" i="53"/>
  <c r="T121" i="53" s="1"/>
  <c r="U122" i="53"/>
  <c r="U123" i="53"/>
  <c r="T123" i="53" s="1"/>
  <c r="U124" i="53"/>
  <c r="U125" i="53"/>
  <c r="U126" i="53"/>
  <c r="U127" i="53"/>
  <c r="U128" i="53"/>
  <c r="U129" i="53"/>
  <c r="T129" i="53" s="1"/>
  <c r="U130" i="53"/>
  <c r="U9" i="53"/>
  <c r="T9" i="53" s="1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9" i="53"/>
  <c r="Q10" i="53"/>
  <c r="Q11" i="53"/>
  <c r="P11" i="53" s="1"/>
  <c r="Q12" i="53"/>
  <c r="Q13" i="53"/>
  <c r="P13" i="53" s="1"/>
  <c r="Q14" i="53"/>
  <c r="Q15" i="53"/>
  <c r="P15" i="53" s="1"/>
  <c r="Q16" i="53"/>
  <c r="Q17" i="53"/>
  <c r="Q18" i="53"/>
  <c r="Q19" i="53"/>
  <c r="P19" i="53" s="1"/>
  <c r="Q20" i="53"/>
  <c r="Q21" i="53"/>
  <c r="P21" i="53" s="1"/>
  <c r="Q22" i="53"/>
  <c r="Q23" i="53"/>
  <c r="P23" i="53" s="1"/>
  <c r="Q24" i="53"/>
  <c r="Q25" i="53"/>
  <c r="Q26" i="53"/>
  <c r="Q27" i="53"/>
  <c r="Q28" i="53"/>
  <c r="Q29" i="53"/>
  <c r="Q30" i="53"/>
  <c r="P30" i="53" s="1"/>
  <c r="Q31" i="53"/>
  <c r="P31" i="53" s="1"/>
  <c r="Q32" i="53"/>
  <c r="Q33" i="53"/>
  <c r="Q34" i="53"/>
  <c r="P34" i="53"/>
  <c r="Q35" i="53"/>
  <c r="Q36" i="53"/>
  <c r="Q37" i="53"/>
  <c r="Q38" i="53"/>
  <c r="P38" i="53" s="1"/>
  <c r="Q39" i="53"/>
  <c r="Q40" i="53"/>
  <c r="P40" i="53" s="1"/>
  <c r="Q41" i="53"/>
  <c r="Q42" i="53"/>
  <c r="P42" i="53" s="1"/>
  <c r="Q43" i="53"/>
  <c r="Q44" i="53"/>
  <c r="Q45" i="53"/>
  <c r="Q46" i="53"/>
  <c r="P46" i="53" s="1"/>
  <c r="Q47" i="53"/>
  <c r="P47" i="53" s="1"/>
  <c r="Q48" i="53"/>
  <c r="Q49" i="53"/>
  <c r="Q50" i="53"/>
  <c r="P50" i="53"/>
  <c r="Q51" i="53"/>
  <c r="Q52" i="53"/>
  <c r="Q53" i="53"/>
  <c r="Q54" i="53"/>
  <c r="Q55" i="53"/>
  <c r="Q56" i="53"/>
  <c r="P56" i="53" s="1"/>
  <c r="Q57" i="53"/>
  <c r="Q58" i="53"/>
  <c r="P58" i="53" s="1"/>
  <c r="Q59" i="53"/>
  <c r="Q60" i="53"/>
  <c r="Q61" i="53"/>
  <c r="P61" i="53"/>
  <c r="Q62" i="53"/>
  <c r="Q63" i="53"/>
  <c r="P63" i="53" s="1"/>
  <c r="Q64" i="53"/>
  <c r="Q65" i="53"/>
  <c r="P65" i="53" s="1"/>
  <c r="Q66" i="53"/>
  <c r="Q67" i="53"/>
  <c r="Q68" i="53"/>
  <c r="Q69" i="53"/>
  <c r="Q70" i="53"/>
  <c r="Q71" i="53"/>
  <c r="Q72" i="53"/>
  <c r="Q73" i="53"/>
  <c r="P73" i="53" s="1"/>
  <c r="Q74" i="53"/>
  <c r="P74" i="53" s="1"/>
  <c r="Q75" i="53"/>
  <c r="P75" i="53" s="1"/>
  <c r="Q76" i="53"/>
  <c r="Q77" i="53"/>
  <c r="P77" i="53" s="1"/>
  <c r="Q78" i="53"/>
  <c r="P78" i="53" s="1"/>
  <c r="Q79" i="53"/>
  <c r="P79" i="53" s="1"/>
  <c r="Q80" i="53"/>
  <c r="Q81" i="53"/>
  <c r="P81" i="53" s="1"/>
  <c r="Q82" i="53"/>
  <c r="P82" i="53"/>
  <c r="Q83" i="53"/>
  <c r="Q84" i="53"/>
  <c r="Q85" i="53"/>
  <c r="Q86" i="53"/>
  <c r="P86" i="53" s="1"/>
  <c r="Q87" i="53"/>
  <c r="Q88" i="53"/>
  <c r="P88" i="53" s="1"/>
  <c r="Q89" i="53"/>
  <c r="Q90" i="53"/>
  <c r="P90" i="53" s="1"/>
  <c r="Q91" i="53"/>
  <c r="Q92" i="53"/>
  <c r="Q93" i="53"/>
  <c r="Q94" i="53"/>
  <c r="P94" i="53" s="1"/>
  <c r="Q95" i="53"/>
  <c r="P95" i="53" s="1"/>
  <c r="Q96" i="53"/>
  <c r="Q97" i="53"/>
  <c r="P97" i="53" s="1"/>
  <c r="Q98" i="53"/>
  <c r="P98" i="53" s="1"/>
  <c r="Q99" i="53"/>
  <c r="Q100" i="53"/>
  <c r="Q101" i="53"/>
  <c r="Q102" i="53"/>
  <c r="P102" i="53"/>
  <c r="Q103" i="53"/>
  <c r="Q104" i="53"/>
  <c r="P104" i="53" s="1"/>
  <c r="Q105" i="53"/>
  <c r="Q106" i="53"/>
  <c r="P106" i="53" s="1"/>
  <c r="Q107" i="53"/>
  <c r="Q108" i="53"/>
  <c r="Q109" i="53"/>
  <c r="Q110" i="53"/>
  <c r="P110" i="53" s="1"/>
  <c r="Q111" i="53"/>
  <c r="Q112" i="53"/>
  <c r="P112" i="53" s="1"/>
  <c r="Q113" i="53"/>
  <c r="Q114" i="53"/>
  <c r="P114" i="53" s="1"/>
  <c r="Q115" i="53"/>
  <c r="Q116" i="53"/>
  <c r="Q117" i="53"/>
  <c r="Q118" i="53"/>
  <c r="P118" i="53" s="1"/>
  <c r="Q119" i="53"/>
  <c r="Q120" i="53"/>
  <c r="Q121" i="53"/>
  <c r="P121" i="53" s="1"/>
  <c r="Q122" i="53"/>
  <c r="P122" i="53" s="1"/>
  <c r="Q123" i="53"/>
  <c r="P123" i="53" s="1"/>
  <c r="Q124" i="53"/>
  <c r="Q125" i="53"/>
  <c r="Q126" i="53"/>
  <c r="P126" i="53"/>
  <c r="Q127" i="53"/>
  <c r="Q128" i="53"/>
  <c r="P128" i="53" s="1"/>
  <c r="Q129" i="53"/>
  <c r="Q130" i="53"/>
  <c r="P130" i="53" s="1"/>
  <c r="Q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N45" i="53"/>
  <c r="N46" i="53"/>
  <c r="N47" i="53"/>
  <c r="N48" i="53"/>
  <c r="N49" i="53"/>
  <c r="N50" i="53"/>
  <c r="N51" i="53"/>
  <c r="N52" i="53"/>
  <c r="N53" i="53"/>
  <c r="N54" i="53"/>
  <c r="N55" i="53"/>
  <c r="N56" i="53"/>
  <c r="N57" i="53"/>
  <c r="N58" i="53"/>
  <c r="N59" i="53"/>
  <c r="N60" i="53"/>
  <c r="N61" i="53"/>
  <c r="N62" i="53"/>
  <c r="N63" i="53"/>
  <c r="N64" i="53"/>
  <c r="N65" i="53"/>
  <c r="N66" i="53"/>
  <c r="N67" i="53"/>
  <c r="N68" i="53"/>
  <c r="N69" i="53"/>
  <c r="N70" i="53"/>
  <c r="N71" i="53"/>
  <c r="N72" i="53"/>
  <c r="N73" i="53"/>
  <c r="N74" i="53"/>
  <c r="N75" i="53"/>
  <c r="N76" i="53"/>
  <c r="N77" i="53"/>
  <c r="N78" i="53"/>
  <c r="N79" i="53"/>
  <c r="N80" i="53"/>
  <c r="N81" i="53"/>
  <c r="N82" i="53"/>
  <c r="N83" i="53"/>
  <c r="N84" i="53"/>
  <c r="N85" i="53"/>
  <c r="N86" i="53"/>
  <c r="N87" i="53"/>
  <c r="N88" i="53"/>
  <c r="N89" i="53"/>
  <c r="N90" i="53"/>
  <c r="N91" i="53"/>
  <c r="N92" i="53"/>
  <c r="N93" i="53"/>
  <c r="N94" i="53"/>
  <c r="N95" i="53"/>
  <c r="N96" i="53"/>
  <c r="N97" i="53"/>
  <c r="N98" i="53"/>
  <c r="N99" i="53"/>
  <c r="N100" i="53"/>
  <c r="N101" i="53"/>
  <c r="N102" i="53"/>
  <c r="N103" i="53"/>
  <c r="N104" i="53"/>
  <c r="N105" i="53"/>
  <c r="N106" i="53"/>
  <c r="N107" i="53"/>
  <c r="N108" i="53"/>
  <c r="N109" i="53"/>
  <c r="N110" i="53"/>
  <c r="N111" i="53"/>
  <c r="N112" i="53"/>
  <c r="N113" i="53"/>
  <c r="N114" i="53"/>
  <c r="N115" i="53"/>
  <c r="N116" i="53"/>
  <c r="N117" i="53"/>
  <c r="N118" i="53"/>
  <c r="N119" i="53"/>
  <c r="N120" i="53"/>
  <c r="N121" i="53"/>
  <c r="N122" i="53"/>
  <c r="N123" i="53"/>
  <c r="N124" i="53"/>
  <c r="N125" i="53"/>
  <c r="N126" i="53"/>
  <c r="N127" i="53"/>
  <c r="N128" i="53"/>
  <c r="N129" i="53"/>
  <c r="N130" i="53"/>
  <c r="N9" i="53"/>
  <c r="M10" i="53"/>
  <c r="M11" i="53"/>
  <c r="M12" i="53"/>
  <c r="L12" i="53" s="1"/>
  <c r="M13" i="53"/>
  <c r="M14" i="53"/>
  <c r="L14" i="53" s="1"/>
  <c r="M15" i="53"/>
  <c r="M16" i="53"/>
  <c r="M17" i="53"/>
  <c r="M18" i="53"/>
  <c r="M19" i="53"/>
  <c r="M20" i="53"/>
  <c r="M21" i="53"/>
  <c r="M22" i="53"/>
  <c r="L22" i="53" s="1"/>
  <c r="M23" i="53"/>
  <c r="M24" i="53"/>
  <c r="M25" i="53"/>
  <c r="M26" i="53"/>
  <c r="M27" i="53"/>
  <c r="M28" i="53"/>
  <c r="L28" i="53" s="1"/>
  <c r="M29" i="53"/>
  <c r="M30" i="53"/>
  <c r="L30" i="53" s="1"/>
  <c r="M31" i="53"/>
  <c r="M32" i="53"/>
  <c r="L32" i="53" s="1"/>
  <c r="M33" i="53"/>
  <c r="M34" i="53"/>
  <c r="M35" i="53"/>
  <c r="M36" i="53"/>
  <c r="M37" i="53"/>
  <c r="M38" i="53"/>
  <c r="M39" i="53"/>
  <c r="M40" i="53"/>
  <c r="L40" i="53" s="1"/>
  <c r="M41" i="53"/>
  <c r="M42" i="53"/>
  <c r="L42" i="53" s="1"/>
  <c r="M43" i="53"/>
  <c r="M44" i="53"/>
  <c r="M45" i="53"/>
  <c r="M46" i="53"/>
  <c r="M47" i="53"/>
  <c r="M48" i="53"/>
  <c r="L48" i="53" s="1"/>
  <c r="M49" i="53"/>
  <c r="M50" i="53"/>
  <c r="L50" i="53" s="1"/>
  <c r="M51" i="53"/>
  <c r="M52" i="53"/>
  <c r="M53" i="53"/>
  <c r="M54" i="53"/>
  <c r="M55" i="53"/>
  <c r="M56" i="53"/>
  <c r="L56" i="53" s="1"/>
  <c r="M57" i="53"/>
  <c r="M58" i="53"/>
  <c r="M59" i="53"/>
  <c r="M60" i="53"/>
  <c r="M61" i="53"/>
  <c r="M62" i="53"/>
  <c r="M63" i="53"/>
  <c r="M64" i="53"/>
  <c r="L64" i="53" s="1"/>
  <c r="M65" i="53"/>
  <c r="M66" i="53"/>
  <c r="L66" i="53" s="1"/>
  <c r="M67" i="53"/>
  <c r="M68" i="53"/>
  <c r="M69" i="53"/>
  <c r="M70" i="53"/>
  <c r="L70" i="53" s="1"/>
  <c r="M71" i="53"/>
  <c r="M72" i="53"/>
  <c r="M73" i="53"/>
  <c r="M74" i="53"/>
  <c r="M75" i="53"/>
  <c r="M76" i="53"/>
  <c r="L76" i="53" s="1"/>
  <c r="M78" i="53"/>
  <c r="M79" i="53"/>
  <c r="M80" i="53"/>
  <c r="M81" i="53"/>
  <c r="M82" i="53"/>
  <c r="L82" i="53" s="1"/>
  <c r="M83" i="53"/>
  <c r="M84" i="53"/>
  <c r="L84" i="53" s="1"/>
  <c r="M85" i="53"/>
  <c r="M86" i="53"/>
  <c r="M87" i="53"/>
  <c r="M88" i="53"/>
  <c r="M89" i="53"/>
  <c r="M90" i="53"/>
  <c r="L90" i="53" s="1"/>
  <c r="M91" i="53"/>
  <c r="M92" i="53"/>
  <c r="L92" i="53" s="1"/>
  <c r="M93" i="53"/>
  <c r="M94" i="53"/>
  <c r="M95" i="53"/>
  <c r="M96" i="53"/>
  <c r="M97" i="53"/>
  <c r="M98" i="53"/>
  <c r="L98" i="53" s="1"/>
  <c r="M99" i="53"/>
  <c r="M100" i="53"/>
  <c r="L100" i="53" s="1"/>
  <c r="M101" i="53"/>
  <c r="M102" i="53"/>
  <c r="M103" i="53"/>
  <c r="M104" i="53"/>
  <c r="M105" i="53"/>
  <c r="M106" i="53"/>
  <c r="L106" i="53" s="1"/>
  <c r="M107" i="53"/>
  <c r="M108" i="53"/>
  <c r="L108" i="53" s="1"/>
  <c r="M109" i="53"/>
  <c r="M110" i="53"/>
  <c r="M111" i="53"/>
  <c r="M112" i="53"/>
  <c r="L112" i="53" s="1"/>
  <c r="M113" i="53"/>
  <c r="M114" i="53"/>
  <c r="L114" i="53" s="1"/>
  <c r="M115" i="53"/>
  <c r="M116" i="53"/>
  <c r="M117" i="53"/>
  <c r="M118" i="53"/>
  <c r="M119" i="53"/>
  <c r="M120" i="53"/>
  <c r="L120" i="53" s="1"/>
  <c r="M121" i="53"/>
  <c r="M122" i="53"/>
  <c r="L122" i="53" s="1"/>
  <c r="M123" i="53"/>
  <c r="M124" i="53"/>
  <c r="L124" i="53" s="1"/>
  <c r="M125" i="53"/>
  <c r="M126" i="53"/>
  <c r="M127" i="53"/>
  <c r="M128" i="53"/>
  <c r="L128" i="53" s="1"/>
  <c r="M129" i="53"/>
  <c r="M130" i="53"/>
  <c r="L130" i="53" s="1"/>
  <c r="M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59" i="53"/>
  <c r="K60" i="53"/>
  <c r="K61" i="53"/>
  <c r="K62" i="53"/>
  <c r="K63" i="53"/>
  <c r="K64" i="53"/>
  <c r="K65" i="53"/>
  <c r="K66" i="53"/>
  <c r="K67" i="53"/>
  <c r="K68" i="53"/>
  <c r="K69" i="53"/>
  <c r="K70" i="53"/>
  <c r="K71" i="53"/>
  <c r="K72" i="53"/>
  <c r="K73" i="53"/>
  <c r="K74" i="53"/>
  <c r="K75" i="53"/>
  <c r="K76" i="53"/>
  <c r="K77" i="53"/>
  <c r="K78" i="53"/>
  <c r="K79" i="53"/>
  <c r="K80" i="53"/>
  <c r="K81" i="53"/>
  <c r="K82" i="53"/>
  <c r="K83" i="53"/>
  <c r="K84" i="53"/>
  <c r="K85" i="53"/>
  <c r="K86" i="53"/>
  <c r="K87" i="53"/>
  <c r="K88" i="53"/>
  <c r="K89" i="53"/>
  <c r="K90" i="53"/>
  <c r="K91" i="53"/>
  <c r="K92" i="53"/>
  <c r="K93" i="53"/>
  <c r="K94" i="53"/>
  <c r="K95" i="53"/>
  <c r="K96" i="53"/>
  <c r="K97" i="53"/>
  <c r="K98" i="53"/>
  <c r="K99" i="53"/>
  <c r="K100" i="53"/>
  <c r="K101" i="53"/>
  <c r="K102" i="53"/>
  <c r="K103" i="53"/>
  <c r="K104" i="53"/>
  <c r="K105" i="53"/>
  <c r="K106" i="53"/>
  <c r="K107" i="53"/>
  <c r="K108" i="53"/>
  <c r="K109" i="53"/>
  <c r="K110" i="53"/>
  <c r="K111" i="53"/>
  <c r="K112" i="53"/>
  <c r="K113" i="53"/>
  <c r="K114" i="53"/>
  <c r="K115" i="53"/>
  <c r="K116" i="53"/>
  <c r="K117" i="53"/>
  <c r="K118" i="53"/>
  <c r="K119" i="53"/>
  <c r="K120" i="53"/>
  <c r="K121" i="53"/>
  <c r="K122" i="53"/>
  <c r="K123" i="53"/>
  <c r="K124" i="53"/>
  <c r="K125" i="53"/>
  <c r="K126" i="53"/>
  <c r="K127" i="53"/>
  <c r="K128" i="53"/>
  <c r="K129" i="53"/>
  <c r="K130" i="53"/>
  <c r="K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9" i="53"/>
  <c r="I10" i="53"/>
  <c r="H10" i="53" s="1"/>
  <c r="I11" i="53"/>
  <c r="I12" i="53"/>
  <c r="I13" i="53"/>
  <c r="I14" i="53"/>
  <c r="I15" i="53"/>
  <c r="I16" i="53"/>
  <c r="H16" i="53" s="1"/>
  <c r="I17" i="53"/>
  <c r="I18" i="53"/>
  <c r="I19" i="53"/>
  <c r="I20" i="53"/>
  <c r="I21" i="53"/>
  <c r="I22" i="53"/>
  <c r="H22" i="53" s="1"/>
  <c r="I23" i="53"/>
  <c r="I24" i="53"/>
  <c r="I25" i="53"/>
  <c r="I26" i="53"/>
  <c r="I27" i="53"/>
  <c r="H27" i="53" s="1"/>
  <c r="I28" i="53"/>
  <c r="I29" i="53"/>
  <c r="I30" i="53"/>
  <c r="I31" i="53"/>
  <c r="H31" i="53" s="1"/>
  <c r="I32" i="53"/>
  <c r="I33" i="53"/>
  <c r="H33" i="53" s="1"/>
  <c r="I34" i="53"/>
  <c r="I35" i="53"/>
  <c r="H35" i="53" s="1"/>
  <c r="I36" i="53"/>
  <c r="I37" i="53"/>
  <c r="I38" i="53"/>
  <c r="I39" i="53"/>
  <c r="H39" i="53" s="1"/>
  <c r="I40" i="53"/>
  <c r="I41" i="53"/>
  <c r="H41" i="53" s="1"/>
  <c r="I42" i="53"/>
  <c r="I43" i="53"/>
  <c r="H43" i="53" s="1"/>
  <c r="I44" i="53"/>
  <c r="I45" i="53"/>
  <c r="I46" i="53"/>
  <c r="I47" i="53"/>
  <c r="H47" i="53" s="1"/>
  <c r="I48" i="53"/>
  <c r="I49" i="53"/>
  <c r="H49" i="53" s="1"/>
  <c r="I50" i="53"/>
  <c r="I51" i="53"/>
  <c r="I52" i="53"/>
  <c r="I53" i="53"/>
  <c r="H53" i="53" s="1"/>
  <c r="I54" i="53"/>
  <c r="I55" i="53"/>
  <c r="H55" i="53" s="1"/>
  <c r="I56" i="53"/>
  <c r="I57" i="53"/>
  <c r="H57" i="53" s="1"/>
  <c r="I58" i="53"/>
  <c r="I59" i="53"/>
  <c r="I60" i="53"/>
  <c r="I61" i="53"/>
  <c r="I62" i="53"/>
  <c r="H62" i="53"/>
  <c r="I63" i="53"/>
  <c r="I64" i="53"/>
  <c r="I65" i="53"/>
  <c r="I66" i="53"/>
  <c r="H66" i="53" s="1"/>
  <c r="I67" i="53"/>
  <c r="I68" i="53"/>
  <c r="H68" i="53" s="1"/>
  <c r="I69" i="53"/>
  <c r="I70" i="53"/>
  <c r="I71" i="53"/>
  <c r="I72" i="53"/>
  <c r="H72" i="53" s="1"/>
  <c r="I73" i="53"/>
  <c r="I74" i="53"/>
  <c r="H74" i="53" s="1"/>
  <c r="I75" i="53"/>
  <c r="I76" i="53"/>
  <c r="I78" i="53"/>
  <c r="I79" i="53"/>
  <c r="I80" i="53"/>
  <c r="I81" i="53"/>
  <c r="H81" i="53" s="1"/>
  <c r="I82" i="53"/>
  <c r="I83" i="53"/>
  <c r="H83" i="53" s="1"/>
  <c r="I84" i="53"/>
  <c r="I85" i="53"/>
  <c r="I86" i="53"/>
  <c r="I87" i="53"/>
  <c r="I88" i="53"/>
  <c r="I89" i="53"/>
  <c r="H89" i="53" s="1"/>
  <c r="I90" i="53"/>
  <c r="I91" i="53"/>
  <c r="H91" i="53" s="1"/>
  <c r="I92" i="53"/>
  <c r="I93" i="53"/>
  <c r="I94" i="53"/>
  <c r="I95" i="53"/>
  <c r="I96" i="53"/>
  <c r="I97" i="53"/>
  <c r="H97" i="53" s="1"/>
  <c r="I98" i="53"/>
  <c r="I99" i="53"/>
  <c r="I100" i="53"/>
  <c r="I101" i="53"/>
  <c r="I102" i="53"/>
  <c r="I103" i="53"/>
  <c r="I104" i="53"/>
  <c r="I105" i="53"/>
  <c r="H105" i="53" s="1"/>
  <c r="I106" i="53"/>
  <c r="I107" i="53"/>
  <c r="H107" i="53" s="1"/>
  <c r="I108" i="53"/>
  <c r="I109" i="53"/>
  <c r="I110" i="53"/>
  <c r="I111" i="53"/>
  <c r="H111" i="53" s="1"/>
  <c r="I112" i="53"/>
  <c r="I113" i="53"/>
  <c r="I114" i="53"/>
  <c r="I115" i="53"/>
  <c r="H115" i="53" s="1"/>
  <c r="I116" i="53"/>
  <c r="I117" i="53"/>
  <c r="H117" i="53" s="1"/>
  <c r="I118" i="53"/>
  <c r="I119" i="53"/>
  <c r="I120" i="53"/>
  <c r="I121" i="53"/>
  <c r="I122" i="53"/>
  <c r="I123" i="53"/>
  <c r="I124" i="53"/>
  <c r="I125" i="53"/>
  <c r="H125" i="53" s="1"/>
  <c r="I126" i="53"/>
  <c r="I127" i="53"/>
  <c r="H127" i="53" s="1"/>
  <c r="I128" i="53"/>
  <c r="I129" i="53"/>
  <c r="H129" i="53" s="1"/>
  <c r="I130" i="53"/>
  <c r="I9" i="53"/>
  <c r="H9" i="53" s="1"/>
  <c r="E72" i="54"/>
  <c r="I77" i="53"/>
  <c r="P93" i="53"/>
  <c r="T67" i="53"/>
  <c r="T45" i="53"/>
  <c r="E72" i="52"/>
  <c r="W77" i="40" s="1"/>
  <c r="E72" i="51"/>
  <c r="P52" i="53"/>
  <c r="T86" i="53"/>
  <c r="L34" i="53"/>
  <c r="P68" i="53"/>
  <c r="P64" i="53"/>
  <c r="P28" i="53"/>
  <c r="P24" i="53"/>
  <c r="P20" i="53"/>
  <c r="P16" i="53"/>
  <c r="T110" i="53"/>
  <c r="T102" i="53"/>
  <c r="T50" i="53"/>
  <c r="T22" i="53"/>
  <c r="T101" i="53"/>
  <c r="T81" i="53"/>
  <c r="T65" i="53"/>
  <c r="H99" i="53"/>
  <c r="P117" i="53"/>
  <c r="P101" i="53"/>
  <c r="P85" i="53"/>
  <c r="P69" i="53"/>
  <c r="P57" i="53"/>
  <c r="T93" i="53"/>
  <c r="T85" i="53"/>
  <c r="T59" i="53"/>
  <c r="T23" i="53"/>
  <c r="T11" i="53"/>
  <c r="H61" i="53"/>
  <c r="L126" i="53"/>
  <c r="L74" i="53"/>
  <c r="T130" i="53"/>
  <c r="T126" i="53"/>
  <c r="T122" i="53"/>
  <c r="T118" i="53"/>
  <c r="T114" i="53"/>
  <c r="T106" i="53"/>
  <c r="T98" i="53"/>
  <c r="T94" i="53"/>
  <c r="T90" i="53"/>
  <c r="T82" i="53"/>
  <c r="T78" i="53"/>
  <c r="T74" i="53"/>
  <c r="T46" i="53"/>
  <c r="T38" i="53"/>
  <c r="T30" i="53"/>
  <c r="T18" i="53"/>
  <c r="T14" i="53"/>
  <c r="T10" i="53"/>
  <c r="T104" i="53"/>
  <c r="T100" i="53"/>
  <c r="T96" i="53"/>
  <c r="T92" i="53"/>
  <c r="T88" i="53"/>
  <c r="T84" i="53"/>
  <c r="T80" i="53"/>
  <c r="T76" i="53"/>
  <c r="T72" i="53"/>
  <c r="T68" i="53"/>
  <c r="T64" i="53"/>
  <c r="T52" i="53"/>
  <c r="T40" i="53"/>
  <c r="T32" i="53"/>
  <c r="T71" i="53"/>
  <c r="T57" i="53"/>
  <c r="T49" i="53"/>
  <c r="T37" i="53"/>
  <c r="T29" i="53"/>
  <c r="H15" i="53"/>
  <c r="H11" i="53"/>
  <c r="H69" i="53"/>
  <c r="H65" i="53"/>
  <c r="H25" i="53"/>
  <c r="H21" i="53"/>
  <c r="H17" i="53"/>
  <c r="L65" i="53"/>
  <c r="L57" i="53"/>
  <c r="L53" i="53"/>
  <c r="H126" i="53"/>
  <c r="L118" i="53"/>
  <c r="L110" i="53"/>
  <c r="L102" i="53"/>
  <c r="L94" i="53"/>
  <c r="L86" i="53"/>
  <c r="L78" i="53"/>
  <c r="L62" i="53"/>
  <c r="L46" i="53"/>
  <c r="L38" i="53"/>
  <c r="L87" i="53"/>
  <c r="L47" i="53"/>
  <c r="L43" i="53"/>
  <c r="L39" i="53"/>
  <c r="L35" i="53"/>
  <c r="L31" i="53"/>
  <c r="L11" i="53"/>
  <c r="L69" i="53"/>
  <c r="L61" i="53"/>
  <c r="H123" i="53"/>
  <c r="H95" i="53"/>
  <c r="H103" i="53"/>
  <c r="H130" i="53"/>
  <c r="H114" i="53"/>
  <c r="H102" i="53"/>
  <c r="H94" i="53"/>
  <c r="H86" i="53"/>
  <c r="H78" i="53"/>
  <c r="H70" i="53"/>
  <c r="H58" i="53"/>
  <c r="H50" i="53"/>
  <c r="H42" i="53"/>
  <c r="H30" i="53"/>
  <c r="H18" i="53"/>
  <c r="H119" i="53"/>
  <c r="H87" i="53"/>
  <c r="H79" i="53"/>
  <c r="H75" i="53"/>
  <c r="L15" i="53"/>
  <c r="L19" i="53"/>
  <c r="L23" i="53"/>
  <c r="L27" i="53"/>
  <c r="T128" i="53"/>
  <c r="L71" i="53"/>
  <c r="L16" i="53"/>
  <c r="L20" i="53"/>
  <c r="L24" i="53"/>
  <c r="T26" i="53"/>
  <c r="P27" i="53"/>
  <c r="P29" i="53"/>
  <c r="P33" i="53"/>
  <c r="P37" i="53"/>
  <c r="P41" i="53"/>
  <c r="P45" i="53"/>
  <c r="P49" i="53"/>
  <c r="T127" i="53"/>
  <c r="P71" i="53"/>
  <c r="P60" i="53"/>
  <c r="H19" i="53"/>
  <c r="H23" i="53"/>
  <c r="L54" i="53"/>
  <c r="L58" i="53"/>
  <c r="L75" i="53"/>
  <c r="L79" i="53"/>
  <c r="L83" i="53"/>
  <c r="L91" i="53"/>
  <c r="T108" i="53"/>
  <c r="L111" i="53"/>
  <c r="T112" i="53"/>
  <c r="P116" i="53"/>
  <c r="P120" i="53"/>
  <c r="L123" i="53"/>
  <c r="P124" i="53"/>
  <c r="T125" i="53"/>
  <c r="H71" i="53"/>
  <c r="T17" i="53"/>
  <c r="T25" i="53"/>
  <c r="P32" i="53"/>
  <c r="P36" i="53"/>
  <c r="P44" i="53"/>
  <c r="P48" i="53"/>
  <c r="P51" i="53"/>
  <c r="P59" i="53"/>
  <c r="P67" i="53"/>
  <c r="P72" i="53"/>
  <c r="P76" i="53"/>
  <c r="P80" i="53"/>
  <c r="P84" i="53"/>
  <c r="P92" i="53"/>
  <c r="P96" i="53"/>
  <c r="P100" i="53"/>
  <c r="P108" i="53"/>
  <c r="L116" i="53"/>
  <c r="P125" i="53"/>
  <c r="P129" i="53"/>
  <c r="L95" i="53"/>
  <c r="L99" i="53"/>
  <c r="L103" i="53"/>
  <c r="L107" i="53"/>
  <c r="L115" i="53"/>
  <c r="L119" i="53"/>
  <c r="L127" i="53"/>
  <c r="P12" i="53"/>
  <c r="H13" i="53"/>
  <c r="H14" i="53"/>
  <c r="L9" i="53"/>
  <c r="L10" i="53"/>
  <c r="T12" i="53"/>
  <c r="L13" i="53"/>
  <c r="T16" i="53"/>
  <c r="L17" i="53"/>
  <c r="L18" i="53"/>
  <c r="T20" i="53"/>
  <c r="L21" i="53"/>
  <c r="T24" i="53"/>
  <c r="L25" i="53"/>
  <c r="L26" i="53"/>
  <c r="H29" i="53"/>
  <c r="H32" i="53"/>
  <c r="P35" i="53"/>
  <c r="H37" i="53"/>
  <c r="H40" i="53"/>
  <c r="P43" i="53"/>
  <c r="H45" i="53"/>
  <c r="H48" i="53"/>
  <c r="H51" i="53"/>
  <c r="P54" i="53"/>
  <c r="H56" i="53"/>
  <c r="H59" i="53"/>
  <c r="P62" i="53"/>
  <c r="H63" i="53"/>
  <c r="H64" i="53"/>
  <c r="P66" i="53"/>
  <c r="H67" i="53"/>
  <c r="P70" i="53"/>
  <c r="H73" i="53"/>
  <c r="H76" i="53"/>
  <c r="H80" i="53"/>
  <c r="P83" i="53"/>
  <c r="H85" i="53"/>
  <c r="H88" i="53"/>
  <c r="P91" i="53"/>
  <c r="H93" i="53"/>
  <c r="H96" i="53"/>
  <c r="P99" i="53"/>
  <c r="H101" i="53"/>
  <c r="H104" i="53"/>
  <c r="P107" i="53"/>
  <c r="H109" i="53"/>
  <c r="H113" i="53"/>
  <c r="T116" i="53"/>
  <c r="P119" i="53"/>
  <c r="T120" i="53"/>
  <c r="H121" i="53"/>
  <c r="T124" i="53"/>
  <c r="P127" i="53"/>
  <c r="P9" i="53"/>
  <c r="P10" i="53"/>
  <c r="H12" i="53"/>
  <c r="P14" i="53"/>
  <c r="P17" i="53"/>
  <c r="P18" i="53"/>
  <c r="H20" i="53"/>
  <c r="P22" i="53"/>
  <c r="P25" i="53"/>
  <c r="P26" i="53"/>
  <c r="H28" i="53"/>
  <c r="L29" i="53"/>
  <c r="T31" i="53"/>
  <c r="L33" i="53"/>
  <c r="L36" i="53"/>
  <c r="L37" i="53"/>
  <c r="T39" i="53"/>
  <c r="L41" i="53"/>
  <c r="L44" i="53"/>
  <c r="L45" i="53"/>
  <c r="T47" i="53"/>
  <c r="L49" i="53"/>
  <c r="L51" i="53"/>
  <c r="L52" i="53"/>
  <c r="L55" i="53"/>
  <c r="T58" i="53"/>
  <c r="L59" i="53"/>
  <c r="L60" i="53"/>
  <c r="L63" i="53"/>
  <c r="T66" i="53"/>
  <c r="L67" i="53"/>
  <c r="L68" i="53"/>
  <c r="T70" i="53"/>
  <c r="L72" i="53"/>
  <c r="L73" i="53"/>
  <c r="T75" i="53"/>
  <c r="L80" i="53"/>
  <c r="L81" i="53"/>
  <c r="T83" i="53"/>
  <c r="L85" i="53"/>
  <c r="L88" i="53"/>
  <c r="L89" i="53"/>
  <c r="T91" i="53"/>
  <c r="L93" i="53"/>
  <c r="L96" i="53"/>
  <c r="L97" i="53"/>
  <c r="T99" i="53"/>
  <c r="L101" i="53"/>
  <c r="L104" i="53"/>
  <c r="L105" i="53"/>
  <c r="T107" i="53"/>
  <c r="L109" i="53"/>
  <c r="H112" i="53"/>
  <c r="L113" i="53"/>
  <c r="H116" i="53"/>
  <c r="L117" i="53"/>
  <c r="T119" i="53"/>
  <c r="L121" i="53"/>
  <c r="H124" i="53"/>
  <c r="L125" i="53"/>
  <c r="L129" i="53"/>
  <c r="E72" i="50"/>
  <c r="E72" i="49"/>
  <c r="E72" i="48"/>
  <c r="E72" i="47"/>
  <c r="E72" i="46"/>
  <c r="I126" i="44"/>
  <c r="I126" i="45" s="1"/>
  <c r="I126" i="46" s="1"/>
  <c r="I126" i="47" s="1"/>
  <c r="I126" i="48" s="1"/>
  <c r="I126" i="49" s="1"/>
  <c r="I126" i="50" s="1"/>
  <c r="I126" i="51" s="1"/>
  <c r="I126" i="52" s="1"/>
  <c r="I66" i="54" s="1"/>
  <c r="I66" i="55" s="1"/>
  <c r="I66" i="56" s="1"/>
  <c r="I66" i="57" s="1"/>
  <c r="I66" i="58" s="1"/>
  <c r="I66" i="59" s="1"/>
  <c r="I66" i="60" s="1"/>
  <c r="I66" i="61" s="1"/>
  <c r="I66" i="62" s="1"/>
  <c r="I66" i="63" s="1"/>
  <c r="I66" i="64" s="1"/>
  <c r="I66" i="65" s="1"/>
  <c r="I66" i="67" s="1"/>
  <c r="I66" i="68" s="1"/>
  <c r="I66" i="69" s="1"/>
  <c r="I66" i="71" s="1"/>
  <c r="I66" i="72" s="1"/>
  <c r="I66" i="73" s="1"/>
  <c r="I66" i="74" s="1"/>
  <c r="I66" i="75" s="1"/>
  <c r="I66" i="76" s="1"/>
  <c r="I66" i="77" s="1"/>
  <c r="I66" i="78" s="1"/>
  <c r="I66" i="79" s="1"/>
  <c r="I66" i="80" s="1"/>
  <c r="I66" i="81" s="1"/>
  <c r="I66" i="82" s="1"/>
  <c r="I66" i="83" s="1"/>
  <c r="I66" i="84" s="1"/>
  <c r="I66" i="85" s="1"/>
  <c r="I66" i="86" s="1"/>
  <c r="I66" i="87" s="1"/>
  <c r="I66" i="88" s="1"/>
  <c r="I66" i="89" s="1"/>
  <c r="I66" i="90" s="1"/>
  <c r="I66" i="91" s="1"/>
  <c r="I68" i="94" s="1"/>
  <c r="I68" i="96" s="1"/>
  <c r="I68" i="97" s="1"/>
  <c r="I68" i="98" s="1"/>
  <c r="I68" i="99" s="1"/>
  <c r="I68" i="100" s="1"/>
  <c r="I68" i="101" s="1"/>
  <c r="I68" i="102" s="1"/>
  <c r="I68" i="103" s="1"/>
  <c r="I68" i="104" s="1"/>
  <c r="I68" i="105" s="1"/>
  <c r="I68" i="106" s="1"/>
  <c r="I68" i="107" s="1"/>
  <c r="I68" i="109" s="1"/>
  <c r="I68" i="110" s="1"/>
  <c r="I68" i="111" s="1"/>
  <c r="I68" i="112" s="1"/>
  <c r="I68" i="113" s="1"/>
  <c r="I68" i="114" s="1"/>
  <c r="I68" i="115" s="1"/>
  <c r="I68" i="116" s="1"/>
  <c r="I68" i="117" s="1"/>
  <c r="I68" i="118" s="1"/>
  <c r="I68" i="119" s="1"/>
  <c r="I69" i="121" s="1"/>
  <c r="I69" i="122" s="1"/>
  <c r="I69" i="123" s="1"/>
  <c r="I69" i="124" s="1"/>
  <c r="I69" i="125" s="1"/>
  <c r="I69" i="126" s="1"/>
  <c r="I69" i="127" s="1"/>
  <c r="I69" i="128" s="1"/>
  <c r="I69" i="129" s="1"/>
  <c r="I69" i="130" s="1"/>
  <c r="I69" i="131" s="1"/>
  <c r="I69" i="132" s="1"/>
  <c r="I131" i="40"/>
  <c r="J131" i="40"/>
  <c r="K131" i="40"/>
  <c r="M131" i="40"/>
  <c r="W131" i="40"/>
  <c r="V131" i="40"/>
  <c r="U131" i="40"/>
  <c r="S131" i="40"/>
  <c r="R131" i="40"/>
  <c r="Q131" i="40"/>
  <c r="O131" i="40"/>
  <c r="N131" i="40"/>
  <c r="P131" i="40"/>
  <c r="E72" i="45"/>
  <c r="E72" i="44"/>
  <c r="M77" i="40" s="1"/>
  <c r="F11" i="42"/>
  <c r="F69" i="42"/>
  <c r="F131" i="53"/>
  <c r="F10" i="41"/>
  <c r="G15" i="40" s="1"/>
  <c r="F36" i="39"/>
  <c r="I125" i="41"/>
  <c r="I125" i="42" s="1"/>
  <c r="I125" i="43" s="1"/>
  <c r="I125" i="44" s="1"/>
  <c r="I125" i="45" s="1"/>
  <c r="I125" i="46" s="1"/>
  <c r="I125" i="47" s="1"/>
  <c r="I125" i="48" s="1"/>
  <c r="I125" i="49" s="1"/>
  <c r="I125" i="50" s="1"/>
  <c r="I125" i="51" s="1"/>
  <c r="I125" i="52" s="1"/>
  <c r="I125" i="54" s="1"/>
  <c r="I125" i="55" s="1"/>
  <c r="I125" i="56" s="1"/>
  <c r="I125" i="57" s="1"/>
  <c r="I125" i="58" s="1"/>
  <c r="I125" i="59" s="1"/>
  <c r="I125" i="60" s="1"/>
  <c r="I125" i="61" s="1"/>
  <c r="I125" i="62" s="1"/>
  <c r="I125" i="63" s="1"/>
  <c r="I124" i="41"/>
  <c r="I124" i="42"/>
  <c r="I124" i="43" s="1"/>
  <c r="I124" i="44" s="1"/>
  <c r="I124" i="45" s="1"/>
  <c r="I124" i="46" s="1"/>
  <c r="I124" i="47" s="1"/>
  <c r="I124" i="48" s="1"/>
  <c r="I124" i="49" s="1"/>
  <c r="I124" i="50" s="1"/>
  <c r="I124" i="51" s="1"/>
  <c r="I124" i="52" s="1"/>
  <c r="I124" i="54" s="1"/>
  <c r="I124" i="55" s="1"/>
  <c r="I124" i="56" s="1"/>
  <c r="I124" i="57" s="1"/>
  <c r="I124" i="58" s="1"/>
  <c r="I124" i="59" s="1"/>
  <c r="I124" i="60" s="1"/>
  <c r="I124" i="61" s="1"/>
  <c r="I124" i="62" s="1"/>
  <c r="I124" i="63" s="1"/>
  <c r="I123" i="41"/>
  <c r="I123" i="42"/>
  <c r="I123" i="43" s="1"/>
  <c r="I123" i="44" s="1"/>
  <c r="I123" i="45" s="1"/>
  <c r="I123" i="46" s="1"/>
  <c r="I123" i="47" s="1"/>
  <c r="I123" i="48" s="1"/>
  <c r="I123" i="49" s="1"/>
  <c r="I123" i="50" s="1"/>
  <c r="I123" i="51" s="1"/>
  <c r="I123" i="52" s="1"/>
  <c r="I123" i="54" s="1"/>
  <c r="I123" i="55" s="1"/>
  <c r="I123" i="56" s="1"/>
  <c r="I123" i="57" s="1"/>
  <c r="I123" i="58" s="1"/>
  <c r="I123" i="59" s="1"/>
  <c r="I123" i="60" s="1"/>
  <c r="I123" i="61" s="1"/>
  <c r="I123" i="62" s="1"/>
  <c r="I123" i="63" s="1"/>
  <c r="I122" i="41"/>
  <c r="I122" i="42"/>
  <c r="I122" i="43" s="1"/>
  <c r="I122" i="44" s="1"/>
  <c r="I122" i="45" s="1"/>
  <c r="I122" i="46" s="1"/>
  <c r="I122" i="47" s="1"/>
  <c r="I122" i="48" s="1"/>
  <c r="I122" i="49" s="1"/>
  <c r="I122" i="50" s="1"/>
  <c r="I122" i="51" s="1"/>
  <c r="I122" i="52" s="1"/>
  <c r="I122" i="54" s="1"/>
  <c r="I122" i="55" s="1"/>
  <c r="I122" i="56" s="1"/>
  <c r="I122" i="57" s="1"/>
  <c r="I122" i="58" s="1"/>
  <c r="I122" i="59" s="1"/>
  <c r="I122" i="60" s="1"/>
  <c r="I122" i="61" s="1"/>
  <c r="I122" i="62" s="1"/>
  <c r="I122" i="63" s="1"/>
  <c r="I122" i="64" s="1"/>
  <c r="I122" i="65" s="1"/>
  <c r="I123" i="67" s="1"/>
  <c r="I123" i="68" s="1"/>
  <c r="I123" i="69" s="1"/>
  <c r="I123" i="71" s="1"/>
  <c r="I123" i="72" s="1"/>
  <c r="I123" i="73" s="1"/>
  <c r="I123" i="74" s="1"/>
  <c r="I123" i="75" s="1"/>
  <c r="I123" i="76" s="1"/>
  <c r="I123" i="77" s="1"/>
  <c r="I121" i="41"/>
  <c r="I121" i="42"/>
  <c r="I121" i="43" s="1"/>
  <c r="I121" i="44" s="1"/>
  <c r="I121" i="45" s="1"/>
  <c r="I121" i="46" s="1"/>
  <c r="I121" i="47" s="1"/>
  <c r="I121" i="48" s="1"/>
  <c r="I121" i="49" s="1"/>
  <c r="I121" i="50" s="1"/>
  <c r="I121" i="51" s="1"/>
  <c r="I121" i="52" s="1"/>
  <c r="I121" i="54" s="1"/>
  <c r="I121" i="55" s="1"/>
  <c r="I121" i="56" s="1"/>
  <c r="I121" i="57" s="1"/>
  <c r="I121" i="58" s="1"/>
  <c r="I121" i="59" s="1"/>
  <c r="I121" i="60" s="1"/>
  <c r="I121" i="61" s="1"/>
  <c r="I121" i="62" s="1"/>
  <c r="I121" i="63" s="1"/>
  <c r="I120" i="41"/>
  <c r="I120" i="42"/>
  <c r="I120" i="43" s="1"/>
  <c r="I120" i="44" s="1"/>
  <c r="I120" i="45" s="1"/>
  <c r="I120" i="46" s="1"/>
  <c r="I120" i="47" s="1"/>
  <c r="I120" i="48" s="1"/>
  <c r="I120" i="49" s="1"/>
  <c r="I120" i="50" s="1"/>
  <c r="I120" i="51" s="1"/>
  <c r="I120" i="52" s="1"/>
  <c r="I120" i="54" s="1"/>
  <c r="I120" i="55" s="1"/>
  <c r="I120" i="56" s="1"/>
  <c r="I120" i="57" s="1"/>
  <c r="I120" i="58" s="1"/>
  <c r="I120" i="59" s="1"/>
  <c r="I120" i="60" s="1"/>
  <c r="I120" i="61" s="1"/>
  <c r="I120" i="62" s="1"/>
  <c r="I120" i="63" s="1"/>
  <c r="I119" i="41"/>
  <c r="I119" i="42" s="1"/>
  <c r="I119" i="43" s="1"/>
  <c r="I119" i="44"/>
  <c r="I119" i="45" s="1"/>
  <c r="I119" i="46" s="1"/>
  <c r="I119" i="47" s="1"/>
  <c r="I119" i="48" s="1"/>
  <c r="I119" i="49" s="1"/>
  <c r="I119" i="50" s="1"/>
  <c r="I119" i="51" s="1"/>
  <c r="I119" i="52" s="1"/>
  <c r="I119" i="54" s="1"/>
  <c r="I119" i="55" s="1"/>
  <c r="I119" i="56" s="1"/>
  <c r="I119" i="57" s="1"/>
  <c r="I119" i="58" s="1"/>
  <c r="I119" i="59" s="1"/>
  <c r="I119" i="60" s="1"/>
  <c r="I119" i="61" s="1"/>
  <c r="I119" i="62" s="1"/>
  <c r="I119" i="63" s="1"/>
  <c r="I118" i="41"/>
  <c r="I118" i="42"/>
  <c r="I118" i="43" s="1"/>
  <c r="I118" i="44" s="1"/>
  <c r="I118" i="45" s="1"/>
  <c r="I118" i="46" s="1"/>
  <c r="I118" i="47" s="1"/>
  <c r="I118" i="48" s="1"/>
  <c r="I118" i="49" s="1"/>
  <c r="I118" i="50" s="1"/>
  <c r="I118" i="51" s="1"/>
  <c r="I118" i="52" s="1"/>
  <c r="I118" i="54" s="1"/>
  <c r="I118" i="55" s="1"/>
  <c r="I118" i="56" s="1"/>
  <c r="I118" i="57" s="1"/>
  <c r="I118" i="58" s="1"/>
  <c r="I118" i="59" s="1"/>
  <c r="I118" i="60" s="1"/>
  <c r="I118" i="61" s="1"/>
  <c r="I118" i="62" s="1"/>
  <c r="I118" i="63" s="1"/>
  <c r="I118" i="64" s="1"/>
  <c r="I117" i="41"/>
  <c r="I117" i="42" s="1"/>
  <c r="I117" i="43" s="1"/>
  <c r="I117" i="44"/>
  <c r="I117" i="45" s="1"/>
  <c r="I117" i="46" s="1"/>
  <c r="I117" i="47" s="1"/>
  <c r="I117" i="48" s="1"/>
  <c r="I117" i="49" s="1"/>
  <c r="I117" i="50" s="1"/>
  <c r="I117" i="51" s="1"/>
  <c r="I117" i="52" s="1"/>
  <c r="I117" i="54" s="1"/>
  <c r="I117" i="55" s="1"/>
  <c r="I117" i="56" s="1"/>
  <c r="I117" i="57" s="1"/>
  <c r="I117" i="58" s="1"/>
  <c r="I117" i="59" s="1"/>
  <c r="I117" i="60" s="1"/>
  <c r="I117" i="61" s="1"/>
  <c r="I117" i="62" s="1"/>
  <c r="I117" i="63" s="1"/>
  <c r="I116" i="41"/>
  <c r="I116" i="42"/>
  <c r="I116" i="43" s="1"/>
  <c r="I116" i="44" s="1"/>
  <c r="I116" i="45" s="1"/>
  <c r="I116" i="46" s="1"/>
  <c r="I116" i="47" s="1"/>
  <c r="I116" i="48" s="1"/>
  <c r="I116" i="49" s="1"/>
  <c r="I116" i="50" s="1"/>
  <c r="I116" i="51" s="1"/>
  <c r="I116" i="52" s="1"/>
  <c r="I116" i="54" s="1"/>
  <c r="I116" i="55" s="1"/>
  <c r="I116" i="56" s="1"/>
  <c r="I116" i="57" s="1"/>
  <c r="I116" i="58" s="1"/>
  <c r="I116" i="59" s="1"/>
  <c r="I116" i="60" s="1"/>
  <c r="I116" i="61" s="1"/>
  <c r="I116" i="62" s="1"/>
  <c r="I116" i="63" s="1"/>
  <c r="I116" i="64" s="1"/>
  <c r="I116" i="65" s="1"/>
  <c r="I116" i="67" s="1"/>
  <c r="I116" i="68" s="1"/>
  <c r="I116" i="69" s="1"/>
  <c r="I116" i="71" s="1"/>
  <c r="I116" i="72" s="1"/>
  <c r="I116" i="73" s="1"/>
  <c r="I116" i="74" s="1"/>
  <c r="I116" i="75" s="1"/>
  <c r="I116" i="76" s="1"/>
  <c r="I116" i="77" s="1"/>
  <c r="I116" i="78" s="1"/>
  <c r="I115" i="41"/>
  <c r="I115" i="42" s="1"/>
  <c r="I115" i="43" s="1"/>
  <c r="I115" i="44"/>
  <c r="I115" i="45" s="1"/>
  <c r="I115" i="46" s="1"/>
  <c r="I115" i="47" s="1"/>
  <c r="I115" i="48" s="1"/>
  <c r="I115" i="49" s="1"/>
  <c r="I115" i="50" s="1"/>
  <c r="I115" i="51" s="1"/>
  <c r="I115" i="52" s="1"/>
  <c r="I115" i="54" s="1"/>
  <c r="I115" i="55" s="1"/>
  <c r="I115" i="56" s="1"/>
  <c r="I115" i="57" s="1"/>
  <c r="I115" i="58" s="1"/>
  <c r="I115" i="59" s="1"/>
  <c r="I115" i="60" s="1"/>
  <c r="I115" i="61" s="1"/>
  <c r="I115" i="62" s="1"/>
  <c r="I115" i="63" s="1"/>
  <c r="I115" i="64" s="1"/>
  <c r="I115" i="65" s="1"/>
  <c r="I115" i="67" s="1"/>
  <c r="I115" i="68" s="1"/>
  <c r="I115" i="69" s="1"/>
  <c r="I115" i="71" s="1"/>
  <c r="I115" i="72" s="1"/>
  <c r="I115" i="73" s="1"/>
  <c r="I115" i="74" s="1"/>
  <c r="I115" i="75" s="1"/>
  <c r="I115" i="76" s="1"/>
  <c r="I115" i="77" s="1"/>
  <c r="I115" i="78" s="1"/>
  <c r="I115" i="79" s="1"/>
  <c r="I116" i="80" s="1"/>
  <c r="I114" i="41"/>
  <c r="I114" i="42"/>
  <c r="I114" i="43" s="1"/>
  <c r="I114" i="44" s="1"/>
  <c r="I114" i="45" s="1"/>
  <c r="I114" i="46" s="1"/>
  <c r="I114" i="47" s="1"/>
  <c r="I114" i="48" s="1"/>
  <c r="I114" i="49" s="1"/>
  <c r="I114" i="50" s="1"/>
  <c r="I114" i="51" s="1"/>
  <c r="I114" i="52" s="1"/>
  <c r="I114" i="54" s="1"/>
  <c r="I114" i="55" s="1"/>
  <c r="I114" i="56" s="1"/>
  <c r="I114" i="57" s="1"/>
  <c r="I114" i="58" s="1"/>
  <c r="I114" i="59" s="1"/>
  <c r="I114" i="60" s="1"/>
  <c r="I114" i="61" s="1"/>
  <c r="I114" i="62" s="1"/>
  <c r="I114" i="63" s="1"/>
  <c r="I113" i="41"/>
  <c r="I113" i="42" s="1"/>
  <c r="I113" i="43" s="1"/>
  <c r="I113" i="44"/>
  <c r="I113" i="45" s="1"/>
  <c r="I113" i="46" s="1"/>
  <c r="I113" i="47" s="1"/>
  <c r="I113" i="48" s="1"/>
  <c r="I113" i="49" s="1"/>
  <c r="I113" i="50" s="1"/>
  <c r="I113" i="51" s="1"/>
  <c r="I113" i="52" s="1"/>
  <c r="I113" i="54" s="1"/>
  <c r="I113" i="55" s="1"/>
  <c r="I113" i="56" s="1"/>
  <c r="I113" i="57" s="1"/>
  <c r="I113" i="58" s="1"/>
  <c r="I113" i="59" s="1"/>
  <c r="I113" i="60" s="1"/>
  <c r="I113" i="61" s="1"/>
  <c r="I113" i="62" s="1"/>
  <c r="I113" i="63" s="1"/>
  <c r="I113" i="64" s="1"/>
  <c r="I112" i="41"/>
  <c r="I112" i="42"/>
  <c r="I112" i="43" s="1"/>
  <c r="I112" i="44" s="1"/>
  <c r="I112" i="45" s="1"/>
  <c r="I112" i="46" s="1"/>
  <c r="I112" i="47" s="1"/>
  <c r="I112" i="48" s="1"/>
  <c r="I112" i="49" s="1"/>
  <c r="I112" i="50" s="1"/>
  <c r="I112" i="51" s="1"/>
  <c r="I112" i="52" s="1"/>
  <c r="I112" i="54" s="1"/>
  <c r="I112" i="55" s="1"/>
  <c r="I112" i="56" s="1"/>
  <c r="I112" i="57" s="1"/>
  <c r="I112" i="58" s="1"/>
  <c r="I112" i="59" s="1"/>
  <c r="I112" i="60" s="1"/>
  <c r="I112" i="61" s="1"/>
  <c r="I112" i="62" s="1"/>
  <c r="I112" i="63" s="1"/>
  <c r="I112" i="64" s="1"/>
  <c r="I111" i="41"/>
  <c r="I111" i="42" s="1"/>
  <c r="I111" i="43" s="1"/>
  <c r="I111" i="44"/>
  <c r="I111" i="45" s="1"/>
  <c r="I111" i="46" s="1"/>
  <c r="I111" i="47" s="1"/>
  <c r="I111" i="48" s="1"/>
  <c r="I111" i="49" s="1"/>
  <c r="I111" i="50" s="1"/>
  <c r="I111" i="51" s="1"/>
  <c r="I111" i="52" s="1"/>
  <c r="I111" i="54" s="1"/>
  <c r="I111" i="55" s="1"/>
  <c r="I111" i="56" s="1"/>
  <c r="I111" i="57" s="1"/>
  <c r="I111" i="58" s="1"/>
  <c r="I111" i="59" s="1"/>
  <c r="I111" i="60" s="1"/>
  <c r="I111" i="61" s="1"/>
  <c r="I111" i="62" s="1"/>
  <c r="I111" i="63" s="1"/>
  <c r="I111" i="64" s="1"/>
  <c r="I110" i="41"/>
  <c r="I110" i="42"/>
  <c r="I110" i="43" s="1"/>
  <c r="I110" i="44" s="1"/>
  <c r="I110" i="45" s="1"/>
  <c r="I110" i="46" s="1"/>
  <c r="I110" i="47" s="1"/>
  <c r="I110" i="48" s="1"/>
  <c r="I110" i="49" s="1"/>
  <c r="I110" i="50" s="1"/>
  <c r="I110" i="51" s="1"/>
  <c r="I110" i="52" s="1"/>
  <c r="I110" i="54" s="1"/>
  <c r="I110" i="55" s="1"/>
  <c r="I110" i="56" s="1"/>
  <c r="I110" i="57" s="1"/>
  <c r="I110" i="58" s="1"/>
  <c r="I110" i="59" s="1"/>
  <c r="I110" i="60" s="1"/>
  <c r="I110" i="61" s="1"/>
  <c r="I110" i="62" s="1"/>
  <c r="I110" i="63" s="1"/>
  <c r="I109" i="41"/>
  <c r="I109" i="42" s="1"/>
  <c r="I109" i="43" s="1"/>
  <c r="I109" i="44"/>
  <c r="I109" i="45" s="1"/>
  <c r="I109" i="46" s="1"/>
  <c r="I109" i="47" s="1"/>
  <c r="I109" i="48" s="1"/>
  <c r="I109" i="49" s="1"/>
  <c r="I109" i="50" s="1"/>
  <c r="I109" i="51" s="1"/>
  <c r="I109" i="52" s="1"/>
  <c r="I109" i="54" s="1"/>
  <c r="I109" i="55" s="1"/>
  <c r="I109" i="56" s="1"/>
  <c r="I109" i="57" s="1"/>
  <c r="I109" i="58" s="1"/>
  <c r="I109" i="59" s="1"/>
  <c r="I109" i="60" s="1"/>
  <c r="I109" i="61" s="1"/>
  <c r="I109" i="62" s="1"/>
  <c r="I109" i="63" s="1"/>
  <c r="I109" i="64" s="1"/>
  <c r="I109" i="65" s="1"/>
  <c r="I108" i="41"/>
  <c r="I108" i="42"/>
  <c r="I108" i="43" s="1"/>
  <c r="I108" i="44" s="1"/>
  <c r="I108" i="45" s="1"/>
  <c r="I108" i="46" s="1"/>
  <c r="I108" i="47" s="1"/>
  <c r="I108" i="48" s="1"/>
  <c r="I108" i="49" s="1"/>
  <c r="I108" i="50" s="1"/>
  <c r="I108" i="51" s="1"/>
  <c r="I108" i="52" s="1"/>
  <c r="I108" i="54" s="1"/>
  <c r="I108" i="55" s="1"/>
  <c r="I108" i="56" s="1"/>
  <c r="I108" i="57" s="1"/>
  <c r="I108" i="58" s="1"/>
  <c r="I108" i="59" s="1"/>
  <c r="I108" i="60" s="1"/>
  <c r="I108" i="61" s="1"/>
  <c r="I108" i="62" s="1"/>
  <c r="I108" i="63" s="1"/>
  <c r="I107" i="41"/>
  <c r="I107" i="42" s="1"/>
  <c r="I107" i="43" s="1"/>
  <c r="I107" i="44" s="1"/>
  <c r="I107" i="45" s="1"/>
  <c r="I107" i="46" s="1"/>
  <c r="I107" i="47" s="1"/>
  <c r="I107" i="48" s="1"/>
  <c r="I107" i="49" s="1"/>
  <c r="I107" i="50" s="1"/>
  <c r="I107" i="51" s="1"/>
  <c r="I107" i="52" s="1"/>
  <c r="I107" i="54" s="1"/>
  <c r="I107" i="55" s="1"/>
  <c r="I107" i="56" s="1"/>
  <c r="I107" i="57" s="1"/>
  <c r="I107" i="58" s="1"/>
  <c r="I107" i="59" s="1"/>
  <c r="I107" i="60" s="1"/>
  <c r="I107" i="61" s="1"/>
  <c r="I107" i="62" s="1"/>
  <c r="I107" i="63" s="1"/>
  <c r="I106" i="41"/>
  <c r="I106" i="42" s="1"/>
  <c r="I106" i="43" s="1"/>
  <c r="I106" i="44" s="1"/>
  <c r="I106" i="45" s="1"/>
  <c r="I106" i="46" s="1"/>
  <c r="I106" i="47" s="1"/>
  <c r="I106" i="48" s="1"/>
  <c r="I106" i="49" s="1"/>
  <c r="I106" i="50" s="1"/>
  <c r="I106" i="51" s="1"/>
  <c r="I106" i="52" s="1"/>
  <c r="I106" i="54" s="1"/>
  <c r="I106" i="55" s="1"/>
  <c r="I106" i="56" s="1"/>
  <c r="I106" i="57" s="1"/>
  <c r="I106" i="58" s="1"/>
  <c r="I106" i="59" s="1"/>
  <c r="I106" i="60" s="1"/>
  <c r="I106" i="61" s="1"/>
  <c r="I106" i="62" s="1"/>
  <c r="I106" i="63" s="1"/>
  <c r="I105" i="41"/>
  <c r="I105" i="42" s="1"/>
  <c r="I105" i="43" s="1"/>
  <c r="I105" i="44" s="1"/>
  <c r="I105" i="45" s="1"/>
  <c r="I105" i="46" s="1"/>
  <c r="I105" i="47" s="1"/>
  <c r="I105" i="48" s="1"/>
  <c r="I105" i="49" s="1"/>
  <c r="I105" i="50" s="1"/>
  <c r="I105" i="51" s="1"/>
  <c r="I105" i="52" s="1"/>
  <c r="I105" i="54" s="1"/>
  <c r="I105" i="55" s="1"/>
  <c r="I105" i="56" s="1"/>
  <c r="I105" i="57" s="1"/>
  <c r="I105" i="58" s="1"/>
  <c r="I105" i="59" s="1"/>
  <c r="I105" i="60" s="1"/>
  <c r="I105" i="61" s="1"/>
  <c r="I105" i="62" s="1"/>
  <c r="I105" i="63" s="1"/>
  <c r="I104" i="41"/>
  <c r="I104" i="42" s="1"/>
  <c r="I104" i="43" s="1"/>
  <c r="I104" i="44" s="1"/>
  <c r="I104" i="45" s="1"/>
  <c r="I104" i="46" s="1"/>
  <c r="I104" i="47" s="1"/>
  <c r="I104" i="48" s="1"/>
  <c r="I104" i="49" s="1"/>
  <c r="I104" i="50" s="1"/>
  <c r="I104" i="51" s="1"/>
  <c r="I104" i="52" s="1"/>
  <c r="I104" i="54" s="1"/>
  <c r="I104" i="55" s="1"/>
  <c r="I104" i="56" s="1"/>
  <c r="I104" i="57" s="1"/>
  <c r="I104" i="58" s="1"/>
  <c r="I104" i="59" s="1"/>
  <c r="I104" i="60" s="1"/>
  <c r="I104" i="61" s="1"/>
  <c r="I104" i="62" s="1"/>
  <c r="I104" i="63" s="1"/>
  <c r="I103" i="41"/>
  <c r="I103" i="42" s="1"/>
  <c r="I103" i="43" s="1"/>
  <c r="I103" i="44" s="1"/>
  <c r="I103" i="45" s="1"/>
  <c r="I103" i="46" s="1"/>
  <c r="I103" i="47" s="1"/>
  <c r="I103" i="48" s="1"/>
  <c r="I103" i="49" s="1"/>
  <c r="I103" i="50" s="1"/>
  <c r="I103" i="51" s="1"/>
  <c r="I103" i="52" s="1"/>
  <c r="I103" i="54" s="1"/>
  <c r="I103" i="55" s="1"/>
  <c r="I103" i="56" s="1"/>
  <c r="I103" i="57" s="1"/>
  <c r="I103" i="58" s="1"/>
  <c r="I103" i="59" s="1"/>
  <c r="I103" i="60" s="1"/>
  <c r="I103" i="61" s="1"/>
  <c r="I103" i="62" s="1"/>
  <c r="I103" i="63" s="1"/>
  <c r="I102" i="41"/>
  <c r="I102" i="42" s="1"/>
  <c r="I102" i="43" s="1"/>
  <c r="I102" i="44" s="1"/>
  <c r="I102" i="45" s="1"/>
  <c r="I102" i="46" s="1"/>
  <c r="I102" i="47" s="1"/>
  <c r="I102" i="48" s="1"/>
  <c r="I102" i="49" s="1"/>
  <c r="I102" i="50" s="1"/>
  <c r="I102" i="51" s="1"/>
  <c r="I102" i="52" s="1"/>
  <c r="I102" i="54" s="1"/>
  <c r="I102" i="55" s="1"/>
  <c r="I102" i="56" s="1"/>
  <c r="I102" i="57" s="1"/>
  <c r="I102" i="58" s="1"/>
  <c r="I102" i="59" s="1"/>
  <c r="I102" i="60" s="1"/>
  <c r="I102" i="61" s="1"/>
  <c r="I102" i="62" s="1"/>
  <c r="I102" i="63" s="1"/>
  <c r="I101" i="41"/>
  <c r="I101" i="42" s="1"/>
  <c r="I101" i="43" s="1"/>
  <c r="I101" i="44" s="1"/>
  <c r="I101" i="45" s="1"/>
  <c r="I101" i="46" s="1"/>
  <c r="I101" i="47" s="1"/>
  <c r="I101" i="48" s="1"/>
  <c r="I101" i="49" s="1"/>
  <c r="I101" i="50" s="1"/>
  <c r="I101" i="51" s="1"/>
  <c r="I101" i="52" s="1"/>
  <c r="I101" i="54" s="1"/>
  <c r="I101" i="55" s="1"/>
  <c r="I101" i="56" s="1"/>
  <c r="I101" i="57" s="1"/>
  <c r="I101" i="58" s="1"/>
  <c r="I101" i="59" s="1"/>
  <c r="I101" i="60" s="1"/>
  <c r="I101" i="61" s="1"/>
  <c r="I101" i="62" s="1"/>
  <c r="I101" i="63" s="1"/>
  <c r="I100" i="41"/>
  <c r="I100" i="42" s="1"/>
  <c r="I100" i="43" s="1"/>
  <c r="I100" i="44" s="1"/>
  <c r="I100" i="45" s="1"/>
  <c r="I100" i="46" s="1"/>
  <c r="I100" i="47" s="1"/>
  <c r="I100" i="48" s="1"/>
  <c r="I100" i="49" s="1"/>
  <c r="I100" i="50" s="1"/>
  <c r="I100" i="51" s="1"/>
  <c r="I100" i="52" s="1"/>
  <c r="I100" i="54" s="1"/>
  <c r="I100" i="55" s="1"/>
  <c r="I100" i="56" s="1"/>
  <c r="I100" i="57" s="1"/>
  <c r="I100" i="58" s="1"/>
  <c r="I100" i="59" s="1"/>
  <c r="I100" i="60" s="1"/>
  <c r="I100" i="61" s="1"/>
  <c r="I100" i="62" s="1"/>
  <c r="I100" i="63" s="1"/>
  <c r="I99" i="41"/>
  <c r="I99" i="42" s="1"/>
  <c r="I99" i="43" s="1"/>
  <c r="I99" i="44" s="1"/>
  <c r="I99" i="45" s="1"/>
  <c r="I99" i="46" s="1"/>
  <c r="I99" i="47" s="1"/>
  <c r="I99" i="48" s="1"/>
  <c r="I99" i="49" s="1"/>
  <c r="I99" i="50" s="1"/>
  <c r="I99" i="51" s="1"/>
  <c r="I99" i="52" s="1"/>
  <c r="I99" i="54" s="1"/>
  <c r="I99" i="55" s="1"/>
  <c r="I99" i="56" s="1"/>
  <c r="I99" i="57" s="1"/>
  <c r="I99" i="58" s="1"/>
  <c r="I99" i="59" s="1"/>
  <c r="I99" i="60" s="1"/>
  <c r="I99" i="61" s="1"/>
  <c r="I99" i="62" s="1"/>
  <c r="I99" i="63" s="1"/>
  <c r="I99" i="64" s="1"/>
  <c r="I99" i="65" s="1"/>
  <c r="I99" i="67" s="1"/>
  <c r="I99" i="68" s="1"/>
  <c r="I99" i="69" s="1"/>
  <c r="I99" i="71" s="1"/>
  <c r="I99" i="72" s="1"/>
  <c r="I99" i="73" s="1"/>
  <c r="I99" i="74" s="1"/>
  <c r="I99" i="75" s="1"/>
  <c r="I99" i="76" s="1"/>
  <c r="I99" i="77" s="1"/>
  <c r="I99" i="78" s="1"/>
  <c r="I98" i="41"/>
  <c r="I98" i="42" s="1"/>
  <c r="I98" i="43" s="1"/>
  <c r="I98" i="44" s="1"/>
  <c r="I98" i="45" s="1"/>
  <c r="I98" i="46" s="1"/>
  <c r="I98" i="47" s="1"/>
  <c r="I98" i="48" s="1"/>
  <c r="I98" i="49" s="1"/>
  <c r="I98" i="50" s="1"/>
  <c r="I98" i="51" s="1"/>
  <c r="I98" i="52" s="1"/>
  <c r="I98" i="54" s="1"/>
  <c r="I98" i="55" s="1"/>
  <c r="I98" i="56" s="1"/>
  <c r="I98" i="57" s="1"/>
  <c r="I98" i="58" s="1"/>
  <c r="I98" i="59" s="1"/>
  <c r="I98" i="60" s="1"/>
  <c r="I98" i="61" s="1"/>
  <c r="I98" i="62" s="1"/>
  <c r="I98" i="63" s="1"/>
  <c r="I97" i="41"/>
  <c r="I97" i="42" s="1"/>
  <c r="I97" i="43" s="1"/>
  <c r="I97" i="44" s="1"/>
  <c r="I97" i="45" s="1"/>
  <c r="I97" i="46" s="1"/>
  <c r="I97" i="47" s="1"/>
  <c r="I97" i="48" s="1"/>
  <c r="I97" i="49" s="1"/>
  <c r="I97" i="50" s="1"/>
  <c r="I97" i="51" s="1"/>
  <c r="I97" i="52" s="1"/>
  <c r="I97" i="54" s="1"/>
  <c r="I97" i="55" s="1"/>
  <c r="I97" i="56" s="1"/>
  <c r="I97" i="57" s="1"/>
  <c r="I97" i="58" s="1"/>
  <c r="I97" i="59" s="1"/>
  <c r="I97" i="60" s="1"/>
  <c r="I97" i="61" s="1"/>
  <c r="I97" i="62" s="1"/>
  <c r="I97" i="63" s="1"/>
  <c r="I97" i="64" s="1"/>
  <c r="I96" i="41"/>
  <c r="I96" i="42" s="1"/>
  <c r="I96" i="43" s="1"/>
  <c r="I96" i="44" s="1"/>
  <c r="I96" i="45" s="1"/>
  <c r="I96" i="46" s="1"/>
  <c r="I96" i="47" s="1"/>
  <c r="I96" i="48" s="1"/>
  <c r="I96" i="49" s="1"/>
  <c r="I96" i="50" s="1"/>
  <c r="I96" i="51" s="1"/>
  <c r="I96" i="52" s="1"/>
  <c r="I96" i="54" s="1"/>
  <c r="I96" i="55" s="1"/>
  <c r="I96" i="56" s="1"/>
  <c r="I96" i="57" s="1"/>
  <c r="I96" i="58" s="1"/>
  <c r="I96" i="59" s="1"/>
  <c r="I96" i="60" s="1"/>
  <c r="I96" i="61" s="1"/>
  <c r="I96" i="62" s="1"/>
  <c r="I96" i="63" s="1"/>
  <c r="I95" i="41"/>
  <c r="I95" i="42" s="1"/>
  <c r="I95" i="43" s="1"/>
  <c r="I95" i="44" s="1"/>
  <c r="I95" i="45" s="1"/>
  <c r="I95" i="46" s="1"/>
  <c r="I95" i="47" s="1"/>
  <c r="I95" i="48" s="1"/>
  <c r="I95" i="49" s="1"/>
  <c r="I95" i="50" s="1"/>
  <c r="I95" i="51" s="1"/>
  <c r="I95" i="52" s="1"/>
  <c r="I95" i="54" s="1"/>
  <c r="I95" i="55" s="1"/>
  <c r="I95" i="56" s="1"/>
  <c r="I95" i="57" s="1"/>
  <c r="I95" i="58" s="1"/>
  <c r="I95" i="59" s="1"/>
  <c r="I95" i="60" s="1"/>
  <c r="I95" i="61" s="1"/>
  <c r="I95" i="62" s="1"/>
  <c r="I95" i="63" s="1"/>
  <c r="I95" i="64" s="1"/>
  <c r="I94" i="41"/>
  <c r="I94" i="42" s="1"/>
  <c r="I94" i="43" s="1"/>
  <c r="I94" i="44" s="1"/>
  <c r="I94" i="45" s="1"/>
  <c r="I94" i="46" s="1"/>
  <c r="I94" i="47" s="1"/>
  <c r="I94" i="48" s="1"/>
  <c r="I94" i="49" s="1"/>
  <c r="I94" i="50" s="1"/>
  <c r="I94" i="51" s="1"/>
  <c r="I94" i="52" s="1"/>
  <c r="I94" i="54" s="1"/>
  <c r="I94" i="55" s="1"/>
  <c r="I94" i="56" s="1"/>
  <c r="I94" i="57" s="1"/>
  <c r="I94" i="58" s="1"/>
  <c r="I94" i="59" s="1"/>
  <c r="I94" i="60" s="1"/>
  <c r="I94" i="61" s="1"/>
  <c r="I94" i="62" s="1"/>
  <c r="I94" i="63" s="1"/>
  <c r="I93" i="41"/>
  <c r="I93" i="42" s="1"/>
  <c r="I93" i="43" s="1"/>
  <c r="I93" i="44" s="1"/>
  <c r="I93" i="45" s="1"/>
  <c r="I93" i="46" s="1"/>
  <c r="I93" i="47" s="1"/>
  <c r="I93" i="48" s="1"/>
  <c r="I93" i="49" s="1"/>
  <c r="I93" i="50" s="1"/>
  <c r="I93" i="51" s="1"/>
  <c r="I93" i="52" s="1"/>
  <c r="I93" i="54" s="1"/>
  <c r="I93" i="55" s="1"/>
  <c r="I93" i="56" s="1"/>
  <c r="I93" i="57" s="1"/>
  <c r="I93" i="58" s="1"/>
  <c r="I93" i="59" s="1"/>
  <c r="I93" i="60" s="1"/>
  <c r="I93" i="61" s="1"/>
  <c r="I93" i="62" s="1"/>
  <c r="I93" i="63" s="1"/>
  <c r="I93" i="64" s="1"/>
  <c r="I93" i="65" s="1"/>
  <c r="I92" i="41"/>
  <c r="I92" i="42" s="1"/>
  <c r="I92" i="43" s="1"/>
  <c r="I92" i="44" s="1"/>
  <c r="I92" i="45" s="1"/>
  <c r="I92" i="46" s="1"/>
  <c r="I92" i="47" s="1"/>
  <c r="I92" i="48" s="1"/>
  <c r="I92" i="49" s="1"/>
  <c r="I92" i="50" s="1"/>
  <c r="I92" i="51" s="1"/>
  <c r="I92" i="52" s="1"/>
  <c r="I92" i="54" s="1"/>
  <c r="I92" i="55" s="1"/>
  <c r="I92" i="56" s="1"/>
  <c r="I92" i="57" s="1"/>
  <c r="I92" i="58" s="1"/>
  <c r="I92" i="59" s="1"/>
  <c r="I92" i="60" s="1"/>
  <c r="I92" i="61" s="1"/>
  <c r="I92" i="62" s="1"/>
  <c r="I92" i="63" s="1"/>
  <c r="I91" i="41"/>
  <c r="I91" i="42" s="1"/>
  <c r="I91" i="43" s="1"/>
  <c r="I91" i="44" s="1"/>
  <c r="I91" i="45" s="1"/>
  <c r="I91" i="46" s="1"/>
  <c r="I91" i="47" s="1"/>
  <c r="I91" i="48" s="1"/>
  <c r="I91" i="49" s="1"/>
  <c r="I91" i="50" s="1"/>
  <c r="I91" i="51" s="1"/>
  <c r="I91" i="52" s="1"/>
  <c r="I91" i="54" s="1"/>
  <c r="I91" i="55" s="1"/>
  <c r="I91" i="56" s="1"/>
  <c r="I91" i="57" s="1"/>
  <c r="I91" i="58" s="1"/>
  <c r="I91" i="59" s="1"/>
  <c r="I91" i="60" s="1"/>
  <c r="I91" i="61" s="1"/>
  <c r="I91" i="62" s="1"/>
  <c r="I91" i="63" s="1"/>
  <c r="I90" i="41"/>
  <c r="I90" i="42" s="1"/>
  <c r="I90" i="43" s="1"/>
  <c r="I90" i="44" s="1"/>
  <c r="I90" i="45" s="1"/>
  <c r="I90" i="46" s="1"/>
  <c r="I90" i="47" s="1"/>
  <c r="I90" i="48" s="1"/>
  <c r="I90" i="49" s="1"/>
  <c r="I90" i="50" s="1"/>
  <c r="I90" i="51" s="1"/>
  <c r="I90" i="52" s="1"/>
  <c r="I90" i="54" s="1"/>
  <c r="I90" i="55" s="1"/>
  <c r="I90" i="56" s="1"/>
  <c r="I90" i="57" s="1"/>
  <c r="I90" i="58" s="1"/>
  <c r="I90" i="59" s="1"/>
  <c r="I90" i="60" s="1"/>
  <c r="I90" i="61" s="1"/>
  <c r="I90" i="62" s="1"/>
  <c r="I90" i="63" s="1"/>
  <c r="I89" i="41"/>
  <c r="I89" i="42" s="1"/>
  <c r="I89" i="43" s="1"/>
  <c r="I89" i="44" s="1"/>
  <c r="I89" i="45" s="1"/>
  <c r="I89" i="46" s="1"/>
  <c r="I89" i="47" s="1"/>
  <c r="I89" i="48" s="1"/>
  <c r="I89" i="49" s="1"/>
  <c r="I89" i="50" s="1"/>
  <c r="I89" i="51" s="1"/>
  <c r="I89" i="52" s="1"/>
  <c r="I89" i="54" s="1"/>
  <c r="I89" i="55" s="1"/>
  <c r="I89" i="56" s="1"/>
  <c r="I89" i="57" s="1"/>
  <c r="I89" i="58" s="1"/>
  <c r="I89" i="59" s="1"/>
  <c r="I89" i="60" s="1"/>
  <c r="I89" i="61" s="1"/>
  <c r="I89" i="62" s="1"/>
  <c r="I89" i="63" s="1"/>
  <c r="I89" i="64" s="1"/>
  <c r="I88" i="41"/>
  <c r="I88" i="42" s="1"/>
  <c r="I88" i="43" s="1"/>
  <c r="I88" i="44" s="1"/>
  <c r="I88" i="45" s="1"/>
  <c r="I88" i="46" s="1"/>
  <c r="I88" i="47" s="1"/>
  <c r="I88" i="48" s="1"/>
  <c r="I88" i="49" s="1"/>
  <c r="I88" i="50" s="1"/>
  <c r="I88" i="51" s="1"/>
  <c r="I88" i="52" s="1"/>
  <c r="I88" i="54" s="1"/>
  <c r="I88" i="55" s="1"/>
  <c r="I88" i="56" s="1"/>
  <c r="I88" i="57" s="1"/>
  <c r="I88" i="58" s="1"/>
  <c r="I88" i="59" s="1"/>
  <c r="I88" i="60" s="1"/>
  <c r="I88" i="61" s="1"/>
  <c r="I88" i="62" s="1"/>
  <c r="I88" i="63" s="1"/>
  <c r="I87" i="41"/>
  <c r="I87" i="42" s="1"/>
  <c r="I87" i="43" s="1"/>
  <c r="I87" i="44" s="1"/>
  <c r="I87" i="45" s="1"/>
  <c r="I87" i="46" s="1"/>
  <c r="I87" i="47" s="1"/>
  <c r="I87" i="48" s="1"/>
  <c r="I87" i="49" s="1"/>
  <c r="I87" i="50" s="1"/>
  <c r="I87" i="51" s="1"/>
  <c r="I87" i="52" s="1"/>
  <c r="I87" i="54" s="1"/>
  <c r="I87" i="55" s="1"/>
  <c r="I87" i="56" s="1"/>
  <c r="I87" i="57" s="1"/>
  <c r="I87" i="58" s="1"/>
  <c r="I87" i="59" s="1"/>
  <c r="I87" i="60" s="1"/>
  <c r="I87" i="61" s="1"/>
  <c r="I87" i="62" s="1"/>
  <c r="I87" i="63" s="1"/>
  <c r="I86" i="41"/>
  <c r="I86" i="42" s="1"/>
  <c r="I86" i="43" s="1"/>
  <c r="I86" i="44" s="1"/>
  <c r="I86" i="45" s="1"/>
  <c r="I86" i="46" s="1"/>
  <c r="I86" i="47" s="1"/>
  <c r="I86" i="48" s="1"/>
  <c r="I86" i="49" s="1"/>
  <c r="I86" i="50" s="1"/>
  <c r="I86" i="51" s="1"/>
  <c r="I86" i="52" s="1"/>
  <c r="I86" i="54" s="1"/>
  <c r="I86" i="55" s="1"/>
  <c r="I86" i="56" s="1"/>
  <c r="I86" i="57" s="1"/>
  <c r="I86" i="58" s="1"/>
  <c r="I86" i="59" s="1"/>
  <c r="I86" i="60" s="1"/>
  <c r="I86" i="61" s="1"/>
  <c r="I86" i="62" s="1"/>
  <c r="I86" i="63" s="1"/>
  <c r="I86" i="64" s="1"/>
  <c r="I86" i="65" s="1"/>
  <c r="I86" i="67" s="1"/>
  <c r="I86" i="68" s="1"/>
  <c r="I86" i="69" s="1"/>
  <c r="I86" i="71" s="1"/>
  <c r="I86" i="72" s="1"/>
  <c r="I86" i="73" s="1"/>
  <c r="I86" i="74" s="1"/>
  <c r="I86" i="75" s="1"/>
  <c r="I86" i="76" s="1"/>
  <c r="I86" i="77" s="1"/>
  <c r="I86" i="78" s="1"/>
  <c r="I86" i="79" s="1"/>
  <c r="I87" i="80" s="1"/>
  <c r="I87" i="81" s="1"/>
  <c r="I87" i="82" s="1"/>
  <c r="I87" i="83" s="1"/>
  <c r="I87" i="84" s="1"/>
  <c r="I87" i="85" s="1"/>
  <c r="I87" i="86" s="1"/>
  <c r="I87" i="87" s="1"/>
  <c r="I87" i="88" s="1"/>
  <c r="I87" i="89" s="1"/>
  <c r="I87" i="90" s="1"/>
  <c r="I87" i="91" s="1"/>
  <c r="I89" i="94" s="1"/>
  <c r="I89" i="96" s="1"/>
  <c r="I89" i="97" s="1"/>
  <c r="I89" i="98" s="1"/>
  <c r="I89" i="99" s="1"/>
  <c r="I89" i="100" s="1"/>
  <c r="I89" i="101" s="1"/>
  <c r="I89" i="102" s="1"/>
  <c r="I89" i="103" s="1"/>
  <c r="I89" i="104" s="1"/>
  <c r="I89" i="105" s="1"/>
  <c r="I89" i="106" s="1"/>
  <c r="I89" i="107" s="1"/>
  <c r="I89" i="109" s="1"/>
  <c r="I89" i="110" s="1"/>
  <c r="I89" i="111" s="1"/>
  <c r="I89" i="112" s="1"/>
  <c r="I89" i="113" s="1"/>
  <c r="I89" i="114" s="1"/>
  <c r="I89" i="115" s="1"/>
  <c r="I89" i="116" s="1"/>
  <c r="I89" i="117" s="1"/>
  <c r="I89" i="118" s="1"/>
  <c r="I89" i="119" s="1"/>
  <c r="I90" i="121" s="1"/>
  <c r="I90" i="122" s="1"/>
  <c r="I90" i="123" s="1"/>
  <c r="I90" i="124" s="1"/>
  <c r="I90" i="125" s="1"/>
  <c r="I90" i="126" s="1"/>
  <c r="I90" i="127" s="1"/>
  <c r="I90" i="128" s="1"/>
  <c r="I90" i="129" s="1"/>
  <c r="I90" i="130" s="1"/>
  <c r="I90" i="131" s="1"/>
  <c r="I90" i="132" s="1"/>
  <c r="I85" i="41"/>
  <c r="I85" i="42" s="1"/>
  <c r="I85" i="43"/>
  <c r="I85" i="44" s="1"/>
  <c r="I85" i="45" s="1"/>
  <c r="I85" i="46" s="1"/>
  <c r="I85" i="47" s="1"/>
  <c r="I85" i="48" s="1"/>
  <c r="I85" i="49" s="1"/>
  <c r="I85" i="50" s="1"/>
  <c r="I85" i="51" s="1"/>
  <c r="I85" i="52" s="1"/>
  <c r="I85" i="54" s="1"/>
  <c r="I85" i="55" s="1"/>
  <c r="I85" i="56" s="1"/>
  <c r="I85" i="57" s="1"/>
  <c r="I85" i="58" s="1"/>
  <c r="I85" i="59" s="1"/>
  <c r="I85" i="60" s="1"/>
  <c r="I85" i="61" s="1"/>
  <c r="I85" i="62" s="1"/>
  <c r="I85" i="63" s="1"/>
  <c r="I84" i="41"/>
  <c r="I84" i="42" s="1"/>
  <c r="I84" i="43" s="1"/>
  <c r="I84" i="44" s="1"/>
  <c r="I84" i="45" s="1"/>
  <c r="I84" i="46" s="1"/>
  <c r="I84" i="47" s="1"/>
  <c r="I84" i="48" s="1"/>
  <c r="I84" i="49" s="1"/>
  <c r="I84" i="50" s="1"/>
  <c r="I84" i="51" s="1"/>
  <c r="I84" i="52" s="1"/>
  <c r="I84" i="54" s="1"/>
  <c r="I84" i="55" s="1"/>
  <c r="I84" i="56" s="1"/>
  <c r="I84" i="57" s="1"/>
  <c r="I84" i="58" s="1"/>
  <c r="I84" i="59" s="1"/>
  <c r="I84" i="60" s="1"/>
  <c r="I84" i="61" s="1"/>
  <c r="I84" i="62" s="1"/>
  <c r="I84" i="63" s="1"/>
  <c r="I83" i="41"/>
  <c r="I83" i="42" s="1"/>
  <c r="I83" i="43" s="1"/>
  <c r="I83" i="44" s="1"/>
  <c r="I83" i="45" s="1"/>
  <c r="I83" i="46" s="1"/>
  <c r="I83" i="47" s="1"/>
  <c r="I83" i="48" s="1"/>
  <c r="I83" i="49" s="1"/>
  <c r="I83" i="50" s="1"/>
  <c r="I83" i="51" s="1"/>
  <c r="I83" i="52" s="1"/>
  <c r="I83" i="54" s="1"/>
  <c r="I83" i="55" s="1"/>
  <c r="I83" i="56" s="1"/>
  <c r="I83" i="57" s="1"/>
  <c r="I83" i="58" s="1"/>
  <c r="I83" i="59" s="1"/>
  <c r="I83" i="60" s="1"/>
  <c r="I83" i="61" s="1"/>
  <c r="I83" i="62" s="1"/>
  <c r="I83" i="63" s="1"/>
  <c r="I83" i="64" s="1"/>
  <c r="I83" i="65" s="1"/>
  <c r="I83" i="67" s="1"/>
  <c r="I83" i="68" s="1"/>
  <c r="I83" i="69" s="1"/>
  <c r="I83" i="71" s="1"/>
  <c r="I83" i="72" s="1"/>
  <c r="I83" i="73" s="1"/>
  <c r="I83" i="74" s="1"/>
  <c r="I83" i="75" s="1"/>
  <c r="I83" i="76" s="1"/>
  <c r="I83" i="77" s="1"/>
  <c r="I83" i="78" s="1"/>
  <c r="I83" i="79" s="1"/>
  <c r="I84" i="80" s="1"/>
  <c r="I82" i="41"/>
  <c r="I82" i="42" s="1"/>
  <c r="I82" i="43" s="1"/>
  <c r="I82" i="44" s="1"/>
  <c r="I82" i="45" s="1"/>
  <c r="I82" i="46" s="1"/>
  <c r="I82" i="47" s="1"/>
  <c r="I82" i="48" s="1"/>
  <c r="I82" i="49" s="1"/>
  <c r="I82" i="50" s="1"/>
  <c r="I82" i="51" s="1"/>
  <c r="I82" i="52" s="1"/>
  <c r="I82" i="54" s="1"/>
  <c r="I82" i="55" s="1"/>
  <c r="I82" i="56" s="1"/>
  <c r="I82" i="57" s="1"/>
  <c r="I82" i="58" s="1"/>
  <c r="I82" i="59" s="1"/>
  <c r="I82" i="60" s="1"/>
  <c r="I82" i="61" s="1"/>
  <c r="I82" i="62" s="1"/>
  <c r="I82" i="63" s="1"/>
  <c r="I82" i="64" s="1"/>
  <c r="I81" i="41"/>
  <c r="I81" i="42" s="1"/>
  <c r="I81" i="43" s="1"/>
  <c r="I81" i="44" s="1"/>
  <c r="I81" i="45" s="1"/>
  <c r="I81" i="46" s="1"/>
  <c r="I81" i="47" s="1"/>
  <c r="I81" i="48" s="1"/>
  <c r="I81" i="49" s="1"/>
  <c r="I81" i="50" s="1"/>
  <c r="I81" i="51" s="1"/>
  <c r="I81" i="52" s="1"/>
  <c r="I81" i="54" s="1"/>
  <c r="I81" i="55" s="1"/>
  <c r="I81" i="56" s="1"/>
  <c r="I81" i="57" s="1"/>
  <c r="I81" i="58" s="1"/>
  <c r="I81" i="59" s="1"/>
  <c r="I81" i="60" s="1"/>
  <c r="I81" i="61" s="1"/>
  <c r="I81" i="62" s="1"/>
  <c r="I81" i="63" s="1"/>
  <c r="I80" i="41"/>
  <c r="I80" i="42" s="1"/>
  <c r="I80" i="43" s="1"/>
  <c r="I80" i="44" s="1"/>
  <c r="I80" i="45" s="1"/>
  <c r="I80" i="46" s="1"/>
  <c r="I80" i="47" s="1"/>
  <c r="I80" i="48" s="1"/>
  <c r="I80" i="49" s="1"/>
  <c r="I80" i="50" s="1"/>
  <c r="I80" i="51" s="1"/>
  <c r="I80" i="52" s="1"/>
  <c r="I80" i="54" s="1"/>
  <c r="I80" i="55" s="1"/>
  <c r="I80" i="56" s="1"/>
  <c r="I80" i="57" s="1"/>
  <c r="I80" i="58" s="1"/>
  <c r="I80" i="59" s="1"/>
  <c r="I80" i="60" s="1"/>
  <c r="I80" i="61" s="1"/>
  <c r="I80" i="62" s="1"/>
  <c r="I80" i="63" s="1"/>
  <c r="I80" i="64" s="1"/>
  <c r="I79" i="41"/>
  <c r="I79" i="42" s="1"/>
  <c r="I79" i="43" s="1"/>
  <c r="I79" i="44" s="1"/>
  <c r="I79" i="45" s="1"/>
  <c r="I79" i="46" s="1"/>
  <c r="I79" i="47" s="1"/>
  <c r="I79" i="48" s="1"/>
  <c r="I79" i="49" s="1"/>
  <c r="I79" i="50" s="1"/>
  <c r="I79" i="51" s="1"/>
  <c r="I79" i="52" s="1"/>
  <c r="I79" i="54" s="1"/>
  <c r="I79" i="55" s="1"/>
  <c r="I79" i="56" s="1"/>
  <c r="I79" i="57" s="1"/>
  <c r="I79" i="58" s="1"/>
  <c r="I79" i="59" s="1"/>
  <c r="I79" i="60" s="1"/>
  <c r="I79" i="61" s="1"/>
  <c r="I79" i="62" s="1"/>
  <c r="I79" i="63" s="1"/>
  <c r="I78" i="41"/>
  <c r="I78" i="42" s="1"/>
  <c r="I78" i="43" s="1"/>
  <c r="I78" i="44" s="1"/>
  <c r="I78" i="45" s="1"/>
  <c r="I78" i="46" s="1"/>
  <c r="I78" i="47" s="1"/>
  <c r="I78" i="48" s="1"/>
  <c r="I78" i="49" s="1"/>
  <c r="I78" i="50" s="1"/>
  <c r="I78" i="51" s="1"/>
  <c r="I78" i="52" s="1"/>
  <c r="I78" i="54" s="1"/>
  <c r="I78" i="55" s="1"/>
  <c r="I78" i="56" s="1"/>
  <c r="I78" i="57" s="1"/>
  <c r="I78" i="58" s="1"/>
  <c r="I78" i="59" s="1"/>
  <c r="I78" i="60" s="1"/>
  <c r="I78" i="61" s="1"/>
  <c r="I78" i="62" s="1"/>
  <c r="I78" i="63" s="1"/>
  <c r="I77" i="41"/>
  <c r="I77" i="42" s="1"/>
  <c r="I77" i="43" s="1"/>
  <c r="I77" i="44" s="1"/>
  <c r="I77" i="45" s="1"/>
  <c r="I77" i="46" s="1"/>
  <c r="I77" i="47" s="1"/>
  <c r="I77" i="48" s="1"/>
  <c r="I77" i="49" s="1"/>
  <c r="I77" i="50" s="1"/>
  <c r="I77" i="51" s="1"/>
  <c r="I77" i="52" s="1"/>
  <c r="I77" i="54" s="1"/>
  <c r="I77" i="55" s="1"/>
  <c r="I77" i="56" s="1"/>
  <c r="I77" i="57" s="1"/>
  <c r="I77" i="58" s="1"/>
  <c r="I77" i="59" s="1"/>
  <c r="I77" i="60" s="1"/>
  <c r="I77" i="61" s="1"/>
  <c r="I77" i="62" s="1"/>
  <c r="I77" i="63" s="1"/>
  <c r="I76" i="41"/>
  <c r="I76" i="42" s="1"/>
  <c r="I76" i="43" s="1"/>
  <c r="I76" i="44" s="1"/>
  <c r="I76" i="45" s="1"/>
  <c r="I76" i="46" s="1"/>
  <c r="I76" i="47" s="1"/>
  <c r="I76" i="48" s="1"/>
  <c r="I76" i="49" s="1"/>
  <c r="I76" i="50" s="1"/>
  <c r="I76" i="51" s="1"/>
  <c r="I76" i="52" s="1"/>
  <c r="I76" i="54" s="1"/>
  <c r="I76" i="55" s="1"/>
  <c r="I76" i="56" s="1"/>
  <c r="I76" i="57" s="1"/>
  <c r="I76" i="58" s="1"/>
  <c r="I76" i="59" s="1"/>
  <c r="I76" i="60" s="1"/>
  <c r="I76" i="61" s="1"/>
  <c r="I76" i="62" s="1"/>
  <c r="I76" i="63" s="1"/>
  <c r="I75" i="41"/>
  <c r="I75" i="42" s="1"/>
  <c r="I75" i="43" s="1"/>
  <c r="I75" i="44" s="1"/>
  <c r="I75" i="45" s="1"/>
  <c r="I75" i="46" s="1"/>
  <c r="I75" i="47" s="1"/>
  <c r="I75" i="48" s="1"/>
  <c r="I75" i="49" s="1"/>
  <c r="I75" i="50" s="1"/>
  <c r="I75" i="51" s="1"/>
  <c r="I75" i="52" s="1"/>
  <c r="I75" i="54" s="1"/>
  <c r="I75" i="55" s="1"/>
  <c r="I75" i="56" s="1"/>
  <c r="I75" i="57" s="1"/>
  <c r="I75" i="58" s="1"/>
  <c r="I75" i="59" s="1"/>
  <c r="I75" i="60" s="1"/>
  <c r="I75" i="61" s="1"/>
  <c r="I75" i="62" s="1"/>
  <c r="I75" i="63" s="1"/>
  <c r="I74" i="41"/>
  <c r="I74" i="42" s="1"/>
  <c r="I74" i="43" s="1"/>
  <c r="I74" i="44" s="1"/>
  <c r="I74" i="45" s="1"/>
  <c r="I74" i="46" s="1"/>
  <c r="I74" i="47" s="1"/>
  <c r="I74" i="48" s="1"/>
  <c r="I74" i="49" s="1"/>
  <c r="I74" i="50" s="1"/>
  <c r="I74" i="51" s="1"/>
  <c r="I74" i="52" s="1"/>
  <c r="I74" i="54" s="1"/>
  <c r="I74" i="55" s="1"/>
  <c r="I74" i="56" s="1"/>
  <c r="I74" i="57" s="1"/>
  <c r="I74" i="58" s="1"/>
  <c r="I74" i="59" s="1"/>
  <c r="I74" i="60" s="1"/>
  <c r="I74" i="61" s="1"/>
  <c r="I74" i="62" s="1"/>
  <c r="I74" i="63" s="1"/>
  <c r="I73" i="41"/>
  <c r="I73" i="42" s="1"/>
  <c r="I73" i="43" s="1"/>
  <c r="I73" i="44" s="1"/>
  <c r="I73" i="45" s="1"/>
  <c r="I73" i="46" s="1"/>
  <c r="I73" i="47" s="1"/>
  <c r="I73" i="48" s="1"/>
  <c r="I73" i="49" s="1"/>
  <c r="I73" i="50" s="1"/>
  <c r="I73" i="51" s="1"/>
  <c r="I73" i="52" s="1"/>
  <c r="I73" i="54" s="1"/>
  <c r="I73" i="55" s="1"/>
  <c r="I73" i="56" s="1"/>
  <c r="I73" i="57" s="1"/>
  <c r="I73" i="58" s="1"/>
  <c r="I73" i="59" s="1"/>
  <c r="I73" i="60" s="1"/>
  <c r="I73" i="61" s="1"/>
  <c r="I73" i="62" s="1"/>
  <c r="I73" i="63" s="1"/>
  <c r="I72" i="41"/>
  <c r="I72" i="42" s="1"/>
  <c r="I72" i="43" s="1"/>
  <c r="I72" i="44" s="1"/>
  <c r="I72" i="45" s="1"/>
  <c r="I72" i="46" s="1"/>
  <c r="I72" i="47" s="1"/>
  <c r="I72" i="48" s="1"/>
  <c r="I72" i="49" s="1"/>
  <c r="I72" i="50" s="1"/>
  <c r="I72" i="51" s="1"/>
  <c r="I72" i="52" s="1"/>
  <c r="I72" i="54" s="1"/>
  <c r="I72" i="55" s="1"/>
  <c r="I72" i="56" s="1"/>
  <c r="I72" i="57" s="1"/>
  <c r="I72" i="58" s="1"/>
  <c r="I72" i="59" s="1"/>
  <c r="I72" i="60" s="1"/>
  <c r="I72" i="61" s="1"/>
  <c r="I72" i="62" s="1"/>
  <c r="I72" i="63" s="1"/>
  <c r="I71" i="41"/>
  <c r="I71" i="42" s="1"/>
  <c r="I71" i="43" s="1"/>
  <c r="I71" i="44" s="1"/>
  <c r="I71" i="45" s="1"/>
  <c r="I71" i="46" s="1"/>
  <c r="I71" i="47" s="1"/>
  <c r="I71" i="48" s="1"/>
  <c r="I71" i="49" s="1"/>
  <c r="I71" i="50" s="1"/>
  <c r="I71" i="51" s="1"/>
  <c r="I71" i="52" s="1"/>
  <c r="I71" i="54" s="1"/>
  <c r="I71" i="55" s="1"/>
  <c r="I71" i="56" s="1"/>
  <c r="I71" i="57" s="1"/>
  <c r="I71" i="58" s="1"/>
  <c r="I71" i="59" s="1"/>
  <c r="I71" i="60" s="1"/>
  <c r="I71" i="61" s="1"/>
  <c r="I71" i="62" s="1"/>
  <c r="I71" i="63" s="1"/>
  <c r="I70" i="41"/>
  <c r="I70" i="42" s="1"/>
  <c r="I70" i="43" s="1"/>
  <c r="I70" i="44" s="1"/>
  <c r="I70" i="45" s="1"/>
  <c r="I70" i="46" s="1"/>
  <c r="I70" i="47" s="1"/>
  <c r="I70" i="48" s="1"/>
  <c r="I70" i="49" s="1"/>
  <c r="I70" i="50" s="1"/>
  <c r="I70" i="51" s="1"/>
  <c r="I70" i="52" s="1"/>
  <c r="I70" i="54" s="1"/>
  <c r="I70" i="55" s="1"/>
  <c r="I70" i="56" s="1"/>
  <c r="I70" i="57" s="1"/>
  <c r="I70" i="58" s="1"/>
  <c r="I70" i="59" s="1"/>
  <c r="I70" i="60" s="1"/>
  <c r="I70" i="61" s="1"/>
  <c r="I70" i="62" s="1"/>
  <c r="I70" i="63" s="1"/>
  <c r="I70" i="64" s="1"/>
  <c r="I70" i="65" s="1"/>
  <c r="I70" i="67" s="1"/>
  <c r="I70" i="68" s="1"/>
  <c r="I70" i="69" s="1"/>
  <c r="I70" i="71" s="1"/>
  <c r="I70" i="72" s="1"/>
  <c r="I70" i="73" s="1"/>
  <c r="I70" i="74" s="1"/>
  <c r="I70" i="75" s="1"/>
  <c r="I70" i="76" s="1"/>
  <c r="I70" i="77" s="1"/>
  <c r="I70" i="78" s="1"/>
  <c r="I70" i="79" s="1"/>
  <c r="I70" i="80" s="1"/>
  <c r="I70" i="81" s="1"/>
  <c r="I70" i="82" s="1"/>
  <c r="I70" i="83" s="1"/>
  <c r="I70" i="84" s="1"/>
  <c r="I70" i="85" s="1"/>
  <c r="I70" i="86" s="1"/>
  <c r="I70" i="87" s="1"/>
  <c r="I70" i="88" s="1"/>
  <c r="I70" i="89" s="1"/>
  <c r="I70" i="90" s="1"/>
  <c r="I70" i="91" s="1"/>
  <c r="I72" i="94" s="1"/>
  <c r="I72" i="96" s="1"/>
  <c r="I72" i="97" s="1"/>
  <c r="I72" i="98" s="1"/>
  <c r="I72" i="99" s="1"/>
  <c r="I72" i="100" s="1"/>
  <c r="I72" i="101" s="1"/>
  <c r="I72" i="102" s="1"/>
  <c r="I72" i="103" s="1"/>
  <c r="I72" i="104" s="1"/>
  <c r="I72" i="105" s="1"/>
  <c r="I72" i="106" s="1"/>
  <c r="I72" i="107" s="1"/>
  <c r="I72" i="109" s="1"/>
  <c r="I72" i="110" s="1"/>
  <c r="I72" i="111" s="1"/>
  <c r="I72" i="112" s="1"/>
  <c r="I72" i="113" s="1"/>
  <c r="I72" i="114" s="1"/>
  <c r="I72" i="115" s="1"/>
  <c r="I72" i="116" s="1"/>
  <c r="I72" i="117" s="1"/>
  <c r="I72" i="118" s="1"/>
  <c r="I72" i="119" s="1"/>
  <c r="I73" i="121" s="1"/>
  <c r="I73" i="122" s="1"/>
  <c r="I73" i="123" s="1"/>
  <c r="I73" i="124" s="1"/>
  <c r="I73" i="125" s="1"/>
  <c r="I73" i="126" s="1"/>
  <c r="I73" i="127" s="1"/>
  <c r="I73" i="128" s="1"/>
  <c r="I73" i="129" s="1"/>
  <c r="I73" i="130" s="1"/>
  <c r="I73" i="131" s="1"/>
  <c r="I73" i="132" s="1"/>
  <c r="I69" i="41"/>
  <c r="I68" i="41"/>
  <c r="I68" i="42" s="1"/>
  <c r="I68" i="43" s="1"/>
  <c r="I68" i="44" s="1"/>
  <c r="I68" i="45" s="1"/>
  <c r="I68" i="46" s="1"/>
  <c r="I68" i="47" s="1"/>
  <c r="I68" i="48" s="1"/>
  <c r="I68" i="49" s="1"/>
  <c r="I68" i="50" s="1"/>
  <c r="I68" i="51" s="1"/>
  <c r="I68" i="52" s="1"/>
  <c r="I68" i="54" s="1"/>
  <c r="I68" i="55" s="1"/>
  <c r="I68" i="56" s="1"/>
  <c r="I68" i="57" s="1"/>
  <c r="I68" i="58" s="1"/>
  <c r="I68" i="59" s="1"/>
  <c r="I68" i="60" s="1"/>
  <c r="I68" i="61" s="1"/>
  <c r="I68" i="62" s="1"/>
  <c r="I68" i="63" s="1"/>
  <c r="I68" i="64" s="1"/>
  <c r="I68" i="65" s="1"/>
  <c r="I68" i="67" s="1"/>
  <c r="I68" i="68" s="1"/>
  <c r="I68" i="69" s="1"/>
  <c r="I68" i="71" s="1"/>
  <c r="I68" i="72" s="1"/>
  <c r="I68" i="73" s="1"/>
  <c r="I68" i="74" s="1"/>
  <c r="I68" i="75" s="1"/>
  <c r="I68" i="76" s="1"/>
  <c r="I68" i="77" s="1"/>
  <c r="I68" i="78" s="1"/>
  <c r="I67" i="41"/>
  <c r="I67" i="42" s="1"/>
  <c r="I67" i="43" s="1"/>
  <c r="I67" i="44" s="1"/>
  <c r="I67" i="45" s="1"/>
  <c r="I67" i="46" s="1"/>
  <c r="I67" i="47" s="1"/>
  <c r="I67" i="48" s="1"/>
  <c r="I67" i="49" s="1"/>
  <c r="I67" i="50" s="1"/>
  <c r="I67" i="51" s="1"/>
  <c r="I67" i="52" s="1"/>
  <c r="I67" i="54" s="1"/>
  <c r="I67" i="55" s="1"/>
  <c r="I67" i="56" s="1"/>
  <c r="I67" i="57" s="1"/>
  <c r="I67" i="58" s="1"/>
  <c r="I67" i="59" s="1"/>
  <c r="I67" i="60" s="1"/>
  <c r="I67" i="61" s="1"/>
  <c r="I67" i="62" s="1"/>
  <c r="I67" i="63" s="1"/>
  <c r="I66" i="41"/>
  <c r="I66" i="42" s="1"/>
  <c r="I66" i="43" s="1"/>
  <c r="I66" i="44" s="1"/>
  <c r="I66" i="45" s="1"/>
  <c r="I66" i="46" s="1"/>
  <c r="I66" i="47" s="1"/>
  <c r="I66" i="48" s="1"/>
  <c r="I66" i="49" s="1"/>
  <c r="I66" i="50" s="1"/>
  <c r="I66" i="51" s="1"/>
  <c r="I66" i="52" s="1"/>
  <c r="I65" i="54" s="1"/>
  <c r="I65" i="55" s="1"/>
  <c r="I65" i="56" s="1"/>
  <c r="I65" i="57" s="1"/>
  <c r="I65" i="58" s="1"/>
  <c r="I65" i="59" s="1"/>
  <c r="I65" i="60" s="1"/>
  <c r="I65" i="61" s="1"/>
  <c r="I65" i="62" s="1"/>
  <c r="I65" i="63" s="1"/>
  <c r="I65" i="64" s="1"/>
  <c r="I65" i="41"/>
  <c r="I65" i="42" s="1"/>
  <c r="I65" i="43" s="1"/>
  <c r="I65" i="44" s="1"/>
  <c r="I65" i="45" s="1"/>
  <c r="I65" i="46" s="1"/>
  <c r="I65" i="47" s="1"/>
  <c r="I65" i="48" s="1"/>
  <c r="I65" i="49" s="1"/>
  <c r="I65" i="50" s="1"/>
  <c r="I65" i="51" s="1"/>
  <c r="I65" i="52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4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3" i="54" s="1"/>
  <c r="I63" i="55" s="1"/>
  <c r="I63" i="56" s="1"/>
  <c r="I63" i="57" s="1"/>
  <c r="I63" i="58" s="1"/>
  <c r="I63" i="59" s="1"/>
  <c r="I63" i="60" s="1"/>
  <c r="I63" i="61" s="1"/>
  <c r="I63" i="62" s="1"/>
  <c r="I63" i="63" s="1"/>
  <c r="I63" i="64" s="1"/>
  <c r="I63" i="41"/>
  <c r="I63" i="42" s="1"/>
  <c r="I63" i="43" s="1"/>
  <c r="I63" i="44" s="1"/>
  <c r="I63" i="45" s="1"/>
  <c r="I63" i="46" s="1"/>
  <c r="I63" i="47" s="1"/>
  <c r="I63" i="48" s="1"/>
  <c r="I63" i="49" s="1"/>
  <c r="I63" i="50" s="1"/>
  <c r="I63" i="51" s="1"/>
  <c r="I63" i="52" s="1"/>
  <c r="I62" i="54" s="1"/>
  <c r="I62" i="55" s="1"/>
  <c r="I62" i="56" s="1"/>
  <c r="I62" i="57" s="1"/>
  <c r="I62" i="58" s="1"/>
  <c r="I62" i="59" s="1"/>
  <c r="I62" i="60" s="1"/>
  <c r="I62" i="61" s="1"/>
  <c r="I62" i="62" s="1"/>
  <c r="I62" i="63" s="1"/>
  <c r="I62" i="41"/>
  <c r="I62" i="42" s="1"/>
  <c r="I62" i="43" s="1"/>
  <c r="I62" i="44" s="1"/>
  <c r="I62" i="45" s="1"/>
  <c r="I62" i="46" s="1"/>
  <c r="I62" i="47" s="1"/>
  <c r="I62" i="48" s="1"/>
  <c r="I62" i="49" s="1"/>
  <c r="I62" i="50" s="1"/>
  <c r="I62" i="51" s="1"/>
  <c r="I62" i="52" s="1"/>
  <c r="I61" i="54" s="1"/>
  <c r="I61" i="55" s="1"/>
  <c r="I61" i="56" s="1"/>
  <c r="I61" i="57" s="1"/>
  <c r="I61" i="58" s="1"/>
  <c r="I61" i="59" s="1"/>
  <c r="I61" i="60" s="1"/>
  <c r="I61" i="61" s="1"/>
  <c r="I61" i="62" s="1"/>
  <c r="I61" i="63" s="1"/>
  <c r="I61" i="41"/>
  <c r="I61" i="42" s="1"/>
  <c r="I61" i="43" s="1"/>
  <c r="I61" i="44" s="1"/>
  <c r="I61" i="45" s="1"/>
  <c r="I61" i="46" s="1"/>
  <c r="I61" i="47" s="1"/>
  <c r="I61" i="48" s="1"/>
  <c r="I61" i="49" s="1"/>
  <c r="I61" i="50" s="1"/>
  <c r="I61" i="51" s="1"/>
  <c r="I61" i="52" s="1"/>
  <c r="I60" i="54" s="1"/>
  <c r="I60" i="55" s="1"/>
  <c r="I60" i="56" s="1"/>
  <c r="I60" i="57" s="1"/>
  <c r="I60" i="58" s="1"/>
  <c r="I60" i="59" s="1"/>
  <c r="I60" i="60" s="1"/>
  <c r="I60" i="61" s="1"/>
  <c r="I60" i="62" s="1"/>
  <c r="I60" i="63" s="1"/>
  <c r="I60" i="41"/>
  <c r="I60" i="42" s="1"/>
  <c r="I60" i="43" s="1"/>
  <c r="I60" i="44" s="1"/>
  <c r="I60" i="45" s="1"/>
  <c r="I60" i="46" s="1"/>
  <c r="I60" i="47" s="1"/>
  <c r="I60" i="48" s="1"/>
  <c r="I60" i="49" s="1"/>
  <c r="I60" i="50" s="1"/>
  <c r="I60" i="51" s="1"/>
  <c r="I60" i="52" s="1"/>
  <c r="I59" i="54" s="1"/>
  <c r="I59" i="55" s="1"/>
  <c r="I59" i="56" s="1"/>
  <c r="I59" i="57" s="1"/>
  <c r="I59" i="58" s="1"/>
  <c r="I59" i="59" s="1"/>
  <c r="I59" i="60" s="1"/>
  <c r="I59" i="61" s="1"/>
  <c r="I59" i="62" s="1"/>
  <c r="I59" i="63" s="1"/>
  <c r="I59" i="41"/>
  <c r="I59" i="42" s="1"/>
  <c r="I59" i="43" s="1"/>
  <c r="I59" i="44" s="1"/>
  <c r="I59" i="45" s="1"/>
  <c r="I59" i="46" s="1"/>
  <c r="I59" i="47" s="1"/>
  <c r="I59" i="48" s="1"/>
  <c r="I59" i="49" s="1"/>
  <c r="I59" i="50" s="1"/>
  <c r="I59" i="51" s="1"/>
  <c r="I59" i="52" s="1"/>
  <c r="I58" i="54" s="1"/>
  <c r="I58" i="55" s="1"/>
  <c r="I58" i="56" s="1"/>
  <c r="I58" i="57" s="1"/>
  <c r="I58" i="58" s="1"/>
  <c r="I58" i="59" s="1"/>
  <c r="I58" i="60" s="1"/>
  <c r="I58" i="61" s="1"/>
  <c r="I58" i="62" s="1"/>
  <c r="I58" i="63" s="1"/>
  <c r="I58" i="41"/>
  <c r="I58" i="42" s="1"/>
  <c r="I58" i="43" s="1"/>
  <c r="I58" i="44" s="1"/>
  <c r="I58" i="45" s="1"/>
  <c r="I58" i="46" s="1"/>
  <c r="I58" i="47" s="1"/>
  <c r="I58" i="48" s="1"/>
  <c r="I58" i="49" s="1"/>
  <c r="I58" i="50" s="1"/>
  <c r="I58" i="51" s="1"/>
  <c r="I58" i="52" s="1"/>
  <c r="I57" i="54" s="1"/>
  <c r="I57" i="55" s="1"/>
  <c r="I57" i="56" s="1"/>
  <c r="I57" i="57" s="1"/>
  <c r="I57" i="58" s="1"/>
  <c r="I57" i="59" s="1"/>
  <c r="I57" i="60" s="1"/>
  <c r="I57" i="61" s="1"/>
  <c r="I57" i="62" s="1"/>
  <c r="I57" i="63" s="1"/>
  <c r="I57" i="41"/>
  <c r="I57" i="42" s="1"/>
  <c r="I57" i="43" s="1"/>
  <c r="I57" i="44" s="1"/>
  <c r="I57" i="45" s="1"/>
  <c r="I57" i="46" s="1"/>
  <c r="I57" i="47" s="1"/>
  <c r="I57" i="48" s="1"/>
  <c r="I57" i="49" s="1"/>
  <c r="I57" i="50" s="1"/>
  <c r="I57" i="51" s="1"/>
  <c r="I57" i="52" s="1"/>
  <c r="I56" i="54" s="1"/>
  <c r="I56" i="55" s="1"/>
  <c r="I56" i="56" s="1"/>
  <c r="I56" i="57" s="1"/>
  <c r="I56" i="58" s="1"/>
  <c r="I56" i="59" s="1"/>
  <c r="I56" i="60" s="1"/>
  <c r="I56" i="61" s="1"/>
  <c r="I56" i="62" s="1"/>
  <c r="I56" i="63" s="1"/>
  <c r="I56" i="41"/>
  <c r="I56" i="42" s="1"/>
  <c r="I56" i="43" s="1"/>
  <c r="I56" i="44" s="1"/>
  <c r="I56" i="45" s="1"/>
  <c r="I56" i="46" s="1"/>
  <c r="I56" i="47" s="1"/>
  <c r="I56" i="48" s="1"/>
  <c r="I56" i="49" s="1"/>
  <c r="I56" i="50" s="1"/>
  <c r="I56" i="51" s="1"/>
  <c r="I56" i="52" s="1"/>
  <c r="I55" i="54" s="1"/>
  <c r="I55" i="55" s="1"/>
  <c r="I55" i="56" s="1"/>
  <c r="I55" i="57" s="1"/>
  <c r="I55" i="58" s="1"/>
  <c r="I55" i="59" s="1"/>
  <c r="I55" i="60" s="1"/>
  <c r="I55" i="61" s="1"/>
  <c r="I55" i="62" s="1"/>
  <c r="I55" i="63" s="1"/>
  <c r="I55" i="41"/>
  <c r="I55" i="42" s="1"/>
  <c r="I55" i="43" s="1"/>
  <c r="I55" i="44" s="1"/>
  <c r="I55" i="45" s="1"/>
  <c r="I55" i="46" s="1"/>
  <c r="I55" i="47" s="1"/>
  <c r="I55" i="48" s="1"/>
  <c r="I55" i="49" s="1"/>
  <c r="I55" i="50" s="1"/>
  <c r="I55" i="51" s="1"/>
  <c r="I55" i="52" s="1"/>
  <c r="I54" i="54" s="1"/>
  <c r="I54" i="55" s="1"/>
  <c r="I54" i="56" s="1"/>
  <c r="I54" i="57" s="1"/>
  <c r="I54" i="58" s="1"/>
  <c r="I54" i="59" s="1"/>
  <c r="I54" i="60" s="1"/>
  <c r="I54" i="61" s="1"/>
  <c r="I54" i="62" s="1"/>
  <c r="I54" i="63" s="1"/>
  <c r="I54" i="41"/>
  <c r="I54" i="42" s="1"/>
  <c r="I54" i="43" s="1"/>
  <c r="I54" i="44" s="1"/>
  <c r="I54" i="45" s="1"/>
  <c r="I54" i="46" s="1"/>
  <c r="I54" i="47" s="1"/>
  <c r="I54" i="48" s="1"/>
  <c r="I54" i="49" s="1"/>
  <c r="I54" i="50" s="1"/>
  <c r="I54" i="51" s="1"/>
  <c r="I54" i="52" s="1"/>
  <c r="I53" i="54" s="1"/>
  <c r="I53" i="55" s="1"/>
  <c r="I53" i="56" s="1"/>
  <c r="I53" i="57" s="1"/>
  <c r="I53" i="58" s="1"/>
  <c r="I53" i="59" s="1"/>
  <c r="I53" i="60" s="1"/>
  <c r="I53" i="61" s="1"/>
  <c r="I53" i="62" s="1"/>
  <c r="I53" i="63" s="1"/>
  <c r="I53" i="64" s="1"/>
  <c r="I53" i="65" s="1"/>
  <c r="I53" i="67" s="1"/>
  <c r="I53" i="68" s="1"/>
  <c r="I53" i="69" s="1"/>
  <c r="I53" i="71" s="1"/>
  <c r="I53" i="72" s="1"/>
  <c r="I53" i="73" s="1"/>
  <c r="I53" i="74" s="1"/>
  <c r="I53" i="75" s="1"/>
  <c r="I53" i="76" s="1"/>
  <c r="I53" i="77" s="1"/>
  <c r="I53" i="78" s="1"/>
  <c r="I53" i="79" s="1"/>
  <c r="I53" i="80" s="1"/>
  <c r="I53" i="81" s="1"/>
  <c r="I53" i="82" s="1"/>
  <c r="I53" i="83" s="1"/>
  <c r="I53" i="84" s="1"/>
  <c r="I53" i="85" s="1"/>
  <c r="I53" i="86" s="1"/>
  <c r="I53" i="87" s="1"/>
  <c r="I53" i="88" s="1"/>
  <c r="I53" i="89" s="1"/>
  <c r="I53" i="90" s="1"/>
  <c r="I53" i="91" s="1"/>
  <c r="I55" i="94" s="1"/>
  <c r="I55" i="96" s="1"/>
  <c r="I55" i="97" s="1"/>
  <c r="I55" i="98" s="1"/>
  <c r="I55" i="99" s="1"/>
  <c r="I55" i="100" s="1"/>
  <c r="I55" i="101" s="1"/>
  <c r="I55" i="102" s="1"/>
  <c r="I55" i="103" s="1"/>
  <c r="I55" i="104" s="1"/>
  <c r="I55" i="105" s="1"/>
  <c r="I55" i="106" s="1"/>
  <c r="I55" i="107" s="1"/>
  <c r="I55" i="109" s="1"/>
  <c r="I55" i="110" s="1"/>
  <c r="I55" i="111" s="1"/>
  <c r="I55" i="112" s="1"/>
  <c r="I55" i="113" s="1"/>
  <c r="I55" i="114" s="1"/>
  <c r="I55" i="115" s="1"/>
  <c r="I55" i="116" s="1"/>
  <c r="I55" i="117" s="1"/>
  <c r="I55" i="118" s="1"/>
  <c r="I55" i="119" s="1"/>
  <c r="I56" i="121" s="1"/>
  <c r="I56" i="122" s="1"/>
  <c r="I56" i="123" s="1"/>
  <c r="I56" i="124" s="1"/>
  <c r="I56" i="125" s="1"/>
  <c r="I56" i="126" s="1"/>
  <c r="I56" i="127" s="1"/>
  <c r="I56" i="128" s="1"/>
  <c r="I56" i="129" s="1"/>
  <c r="I56" i="130" s="1"/>
  <c r="I56" i="131" s="1"/>
  <c r="I56" i="132" s="1"/>
  <c r="I53" i="41"/>
  <c r="I53" i="42" s="1"/>
  <c r="I53" i="43" s="1"/>
  <c r="I53" i="44" s="1"/>
  <c r="I53" i="45" s="1"/>
  <c r="I53" i="46" s="1"/>
  <c r="I53" i="47" s="1"/>
  <c r="I53" i="48" s="1"/>
  <c r="I53" i="49" s="1"/>
  <c r="I53" i="50" s="1"/>
  <c r="I53" i="51" s="1"/>
  <c r="I53" i="52" s="1"/>
  <c r="I52" i="54" s="1"/>
  <c r="I52" i="55" s="1"/>
  <c r="I52" i="56" s="1"/>
  <c r="I52" i="57" s="1"/>
  <c r="I52" i="58" s="1"/>
  <c r="I52" i="59" s="1"/>
  <c r="I52" i="60" s="1"/>
  <c r="I52" i="61" s="1"/>
  <c r="I52" i="62" s="1"/>
  <c r="I52" i="63" s="1"/>
  <c r="I52" i="41"/>
  <c r="I52" i="42" s="1"/>
  <c r="I52" i="43" s="1"/>
  <c r="I52" i="44" s="1"/>
  <c r="I52" i="45" s="1"/>
  <c r="I52" i="46" s="1"/>
  <c r="I52" i="47" s="1"/>
  <c r="I52" i="48" s="1"/>
  <c r="I52" i="49" s="1"/>
  <c r="I52" i="50" s="1"/>
  <c r="I52" i="51" s="1"/>
  <c r="I52" i="52" s="1"/>
  <c r="I51" i="54" s="1"/>
  <c r="I51" i="55" s="1"/>
  <c r="I51" i="56" s="1"/>
  <c r="I51" i="57" s="1"/>
  <c r="I51" i="58" s="1"/>
  <c r="I51" i="59" s="1"/>
  <c r="I51" i="60" s="1"/>
  <c r="I51" i="61" s="1"/>
  <c r="I51" i="62" s="1"/>
  <c r="I51" i="63" s="1"/>
  <c r="I51" i="64" s="1"/>
  <c r="I51" i="65" s="1"/>
  <c r="I51" i="67" s="1"/>
  <c r="I51" i="68" s="1"/>
  <c r="I51" i="69" s="1"/>
  <c r="I51" i="71" s="1"/>
  <c r="I51" i="72" s="1"/>
  <c r="I51" i="73" s="1"/>
  <c r="I51" i="74" s="1"/>
  <c r="I51" i="75" s="1"/>
  <c r="I51" i="76" s="1"/>
  <c r="I51" i="77" s="1"/>
  <c r="I51" i="78" s="1"/>
  <c r="I51" i="41"/>
  <c r="I51" i="42" s="1"/>
  <c r="I51" i="43" s="1"/>
  <c r="I51" i="44" s="1"/>
  <c r="I51" i="45" s="1"/>
  <c r="I51" i="46" s="1"/>
  <c r="I51" i="47" s="1"/>
  <c r="I51" i="48" s="1"/>
  <c r="I51" i="49" s="1"/>
  <c r="I51" i="50" s="1"/>
  <c r="I51" i="51" s="1"/>
  <c r="I51" i="52" s="1"/>
  <c r="I50" i="54" s="1"/>
  <c r="I50" i="55" s="1"/>
  <c r="I50" i="56" s="1"/>
  <c r="I50" i="57" s="1"/>
  <c r="I50" i="58" s="1"/>
  <c r="I50" i="59" s="1"/>
  <c r="I50" i="60" s="1"/>
  <c r="I50" i="61" s="1"/>
  <c r="I50" i="62" s="1"/>
  <c r="I50" i="63" s="1"/>
  <c r="I50" i="41"/>
  <c r="I50" i="42" s="1"/>
  <c r="I50" i="43" s="1"/>
  <c r="I50" i="44" s="1"/>
  <c r="I50" i="45" s="1"/>
  <c r="I50" i="46" s="1"/>
  <c r="I50" i="47" s="1"/>
  <c r="I50" i="48" s="1"/>
  <c r="I50" i="49" s="1"/>
  <c r="I50" i="50" s="1"/>
  <c r="I50" i="51" s="1"/>
  <c r="I50" i="52" s="1"/>
  <c r="I49" i="54" s="1"/>
  <c r="I49" i="55" s="1"/>
  <c r="I49" i="56" s="1"/>
  <c r="I49" i="57" s="1"/>
  <c r="I49" i="58" s="1"/>
  <c r="I49" i="59" s="1"/>
  <c r="I49" i="60" s="1"/>
  <c r="I49" i="61" s="1"/>
  <c r="I49" i="62" s="1"/>
  <c r="I49" i="63" s="1"/>
  <c r="I49" i="64" s="1"/>
  <c r="I49" i="41"/>
  <c r="I49" i="42" s="1"/>
  <c r="I49" i="43" s="1"/>
  <c r="I49" i="44" s="1"/>
  <c r="I49" i="45" s="1"/>
  <c r="I49" i="46" s="1"/>
  <c r="I49" i="47" s="1"/>
  <c r="I49" i="48" s="1"/>
  <c r="I49" i="49" s="1"/>
  <c r="I49" i="50" s="1"/>
  <c r="I49" i="51" s="1"/>
  <c r="I49" i="52" s="1"/>
  <c r="I48" i="54" s="1"/>
  <c r="I48" i="55" s="1"/>
  <c r="I48" i="56" s="1"/>
  <c r="I48" i="57" s="1"/>
  <c r="I48" i="58" s="1"/>
  <c r="I48" i="59" s="1"/>
  <c r="I48" i="60" s="1"/>
  <c r="I48" i="61" s="1"/>
  <c r="I48" i="62" s="1"/>
  <c r="I48" i="63" s="1"/>
  <c r="I48" i="64" s="1"/>
  <c r="I48" i="65" s="1"/>
  <c r="I48" i="67" s="1"/>
  <c r="I48" i="68" s="1"/>
  <c r="I48" i="69" s="1"/>
  <c r="I48" i="71" s="1"/>
  <c r="I48" i="72" s="1"/>
  <c r="I48" i="73" s="1"/>
  <c r="I48" i="74" s="1"/>
  <c r="I48" i="75" s="1"/>
  <c r="I48" i="76" s="1"/>
  <c r="I48" i="77" s="1"/>
  <c r="I48" i="78" s="1"/>
  <c r="I48" i="41"/>
  <c r="I48" i="42" s="1"/>
  <c r="I48" i="43"/>
  <c r="I48" i="44" s="1"/>
  <c r="I48" i="45" s="1"/>
  <c r="I48" i="46" s="1"/>
  <c r="I48" i="47" s="1"/>
  <c r="I48" i="48" s="1"/>
  <c r="I48" i="49" s="1"/>
  <c r="I48" i="50" s="1"/>
  <c r="I48" i="51" s="1"/>
  <c r="I48" i="52" s="1"/>
  <c r="I47" i="54" s="1"/>
  <c r="I47" i="55" s="1"/>
  <c r="I47" i="56" s="1"/>
  <c r="I47" i="57" s="1"/>
  <c r="I47" i="58" s="1"/>
  <c r="I47" i="59" s="1"/>
  <c r="I47" i="60" s="1"/>
  <c r="I47" i="61" s="1"/>
  <c r="I47" i="62" s="1"/>
  <c r="I47" i="63" s="1"/>
  <c r="I47" i="64" s="1"/>
  <c r="I47" i="41"/>
  <c r="I47" i="42" s="1"/>
  <c r="I47" i="43" s="1"/>
  <c r="I47" i="44" s="1"/>
  <c r="I47" i="45" s="1"/>
  <c r="I47" i="46" s="1"/>
  <c r="I47" i="47" s="1"/>
  <c r="I47" i="48" s="1"/>
  <c r="I47" i="49" s="1"/>
  <c r="I47" i="50" s="1"/>
  <c r="I47" i="51" s="1"/>
  <c r="I47" i="52" s="1"/>
  <c r="I46" i="54" s="1"/>
  <c r="I46" i="55" s="1"/>
  <c r="I46" i="56" s="1"/>
  <c r="I46" i="57" s="1"/>
  <c r="I46" i="58" s="1"/>
  <c r="I46" i="59" s="1"/>
  <c r="I46" i="60" s="1"/>
  <c r="I46" i="61" s="1"/>
  <c r="I46" i="62" s="1"/>
  <c r="I46" i="63" s="1"/>
  <c r="I46" i="64" s="1"/>
  <c r="I46" i="65" s="1"/>
  <c r="I46" i="67" s="1"/>
  <c r="I46" i="68" s="1"/>
  <c r="I46" i="69" s="1"/>
  <c r="I46" i="71" s="1"/>
  <c r="I46" i="72" s="1"/>
  <c r="I46" i="73" s="1"/>
  <c r="I46" i="74" s="1"/>
  <c r="I46" i="75" s="1"/>
  <c r="I46" i="76" s="1"/>
  <c r="I46" i="77" s="1"/>
  <c r="I46" i="78" s="1"/>
  <c r="I46" i="41"/>
  <c r="I46" i="42" s="1"/>
  <c r="I46" i="43" s="1"/>
  <c r="I46" i="44" s="1"/>
  <c r="I46" i="45" s="1"/>
  <c r="I46" i="46" s="1"/>
  <c r="I46" i="47" s="1"/>
  <c r="I46" i="48" s="1"/>
  <c r="I46" i="49" s="1"/>
  <c r="I46" i="50" s="1"/>
  <c r="I46" i="51" s="1"/>
  <c r="I46" i="52" s="1"/>
  <c r="I45" i="41"/>
  <c r="I45" i="42" s="1"/>
  <c r="I45" i="43" s="1"/>
  <c r="I45" i="44" s="1"/>
  <c r="I45" i="45" s="1"/>
  <c r="I45" i="46" s="1"/>
  <c r="I45" i="47" s="1"/>
  <c r="I45" i="48" s="1"/>
  <c r="I45" i="49" s="1"/>
  <c r="I45" i="50" s="1"/>
  <c r="I45" i="51" s="1"/>
  <c r="I45" i="52" s="1"/>
  <c r="I45" i="54" s="1"/>
  <c r="I45" i="55" s="1"/>
  <c r="I45" i="56" s="1"/>
  <c r="I45" i="57" s="1"/>
  <c r="I45" i="58" s="1"/>
  <c r="I45" i="59" s="1"/>
  <c r="I45" i="60" s="1"/>
  <c r="I45" i="61" s="1"/>
  <c r="I45" i="62" s="1"/>
  <c r="I45" i="63" s="1"/>
  <c r="I45" i="64" s="1"/>
  <c r="I45" i="65" s="1"/>
  <c r="I45" i="67" s="1"/>
  <c r="I45" i="68" s="1"/>
  <c r="I45" i="69" s="1"/>
  <c r="I45" i="71" s="1"/>
  <c r="I45" i="72" s="1"/>
  <c r="I45" i="73" s="1"/>
  <c r="I45" i="74" s="1"/>
  <c r="I45" i="75" s="1"/>
  <c r="I45" i="76" s="1"/>
  <c r="I45" i="77" s="1"/>
  <c r="I45" i="78" s="1"/>
  <c r="I44" i="41"/>
  <c r="I44" i="42" s="1"/>
  <c r="I44" i="43" s="1"/>
  <c r="I44" i="44" s="1"/>
  <c r="I44" i="45" s="1"/>
  <c r="I44" i="46" s="1"/>
  <c r="I44" i="47" s="1"/>
  <c r="I44" i="48" s="1"/>
  <c r="I44" i="49" s="1"/>
  <c r="I44" i="50" s="1"/>
  <c r="I44" i="51" s="1"/>
  <c r="I44" i="52" s="1"/>
  <c r="I44" i="54" s="1"/>
  <c r="I44" i="55" s="1"/>
  <c r="I44" i="56" s="1"/>
  <c r="I44" i="57" s="1"/>
  <c r="I44" i="58" s="1"/>
  <c r="I44" i="59" s="1"/>
  <c r="I44" i="60" s="1"/>
  <c r="I44" i="61" s="1"/>
  <c r="I44" i="62" s="1"/>
  <c r="I44" i="63" s="1"/>
  <c r="I43" i="41"/>
  <c r="I43" i="42" s="1"/>
  <c r="I43" i="43" s="1"/>
  <c r="I43" i="44" s="1"/>
  <c r="I43" i="45" s="1"/>
  <c r="I43" i="46" s="1"/>
  <c r="I43" i="47" s="1"/>
  <c r="I43" i="48" s="1"/>
  <c r="I43" i="49" s="1"/>
  <c r="I43" i="50" s="1"/>
  <c r="I43" i="51" s="1"/>
  <c r="I43" i="52" s="1"/>
  <c r="I43" i="54" s="1"/>
  <c r="I43" i="55" s="1"/>
  <c r="I43" i="56" s="1"/>
  <c r="I43" i="57" s="1"/>
  <c r="I43" i="58" s="1"/>
  <c r="I43" i="59" s="1"/>
  <c r="I43" i="60" s="1"/>
  <c r="I43" i="61" s="1"/>
  <c r="I43" i="62" s="1"/>
  <c r="I43" i="63" s="1"/>
  <c r="I43" i="64" s="1"/>
  <c r="I42" i="41"/>
  <c r="I42" i="42" s="1"/>
  <c r="I42" i="43"/>
  <c r="I42" i="44" s="1"/>
  <c r="I42" i="45" s="1"/>
  <c r="I42" i="46" s="1"/>
  <c r="I42" i="47" s="1"/>
  <c r="I42" i="48" s="1"/>
  <c r="I42" i="49" s="1"/>
  <c r="I42" i="50" s="1"/>
  <c r="I42" i="51" s="1"/>
  <c r="I42" i="52" s="1"/>
  <c r="I42" i="54" s="1"/>
  <c r="I42" i="55" s="1"/>
  <c r="I42" i="56" s="1"/>
  <c r="I42" i="57" s="1"/>
  <c r="I42" i="58" s="1"/>
  <c r="I42" i="59" s="1"/>
  <c r="I42" i="60" s="1"/>
  <c r="I42" i="61" s="1"/>
  <c r="I42" i="62" s="1"/>
  <c r="I42" i="63" s="1"/>
  <c r="I41" i="41"/>
  <c r="I41" i="42" s="1"/>
  <c r="I41" i="43" s="1"/>
  <c r="I41" i="44" s="1"/>
  <c r="I41" i="45" s="1"/>
  <c r="I41" i="46" s="1"/>
  <c r="I41" i="47" s="1"/>
  <c r="I41" i="48" s="1"/>
  <c r="I41" i="49" s="1"/>
  <c r="I41" i="50" s="1"/>
  <c r="I41" i="51" s="1"/>
  <c r="I41" i="52" s="1"/>
  <c r="I41" i="54" s="1"/>
  <c r="I41" i="55" s="1"/>
  <c r="I41" i="56" s="1"/>
  <c r="I41" i="57" s="1"/>
  <c r="I41" i="58" s="1"/>
  <c r="I41" i="59" s="1"/>
  <c r="I41" i="60" s="1"/>
  <c r="I41" i="61" s="1"/>
  <c r="I41" i="62" s="1"/>
  <c r="I41" i="63" s="1"/>
  <c r="I41" i="64" s="1"/>
  <c r="I41" i="65" s="1"/>
  <c r="I41" i="67" s="1"/>
  <c r="I41" i="68" s="1"/>
  <c r="I41" i="69" s="1"/>
  <c r="I41" i="71" s="1"/>
  <c r="I41" i="72" s="1"/>
  <c r="I41" i="73" s="1"/>
  <c r="I41" i="74" s="1"/>
  <c r="I41" i="75" s="1"/>
  <c r="I41" i="76" s="1"/>
  <c r="I41" i="77" s="1"/>
  <c r="I41" i="78" s="1"/>
  <c r="I40" i="41"/>
  <c r="I40" i="42" s="1"/>
  <c r="I40" i="43" s="1"/>
  <c r="I40" i="44" s="1"/>
  <c r="I40" i="45" s="1"/>
  <c r="I40" i="46" s="1"/>
  <c r="I40" i="47" s="1"/>
  <c r="I40" i="48" s="1"/>
  <c r="I40" i="49" s="1"/>
  <c r="I40" i="50" s="1"/>
  <c r="I40" i="51" s="1"/>
  <c r="I40" i="52" s="1"/>
  <c r="I40" i="54" s="1"/>
  <c r="I40" i="55" s="1"/>
  <c r="I40" i="56" s="1"/>
  <c r="I40" i="57" s="1"/>
  <c r="I40" i="58" s="1"/>
  <c r="I40" i="59" s="1"/>
  <c r="I40" i="60" s="1"/>
  <c r="I40" i="61" s="1"/>
  <c r="I40" i="62" s="1"/>
  <c r="I40" i="63" s="1"/>
  <c r="I39" i="41"/>
  <c r="I39" i="42" s="1"/>
  <c r="I39" i="43" s="1"/>
  <c r="I39" i="44" s="1"/>
  <c r="I39" i="45" s="1"/>
  <c r="I39" i="46" s="1"/>
  <c r="I39" i="47" s="1"/>
  <c r="I39" i="48" s="1"/>
  <c r="I39" i="49" s="1"/>
  <c r="I39" i="50" s="1"/>
  <c r="I39" i="51" s="1"/>
  <c r="I39" i="52" s="1"/>
  <c r="I39" i="54" s="1"/>
  <c r="I39" i="55" s="1"/>
  <c r="I39" i="56" s="1"/>
  <c r="I39" i="57" s="1"/>
  <c r="I39" i="58" s="1"/>
  <c r="I39" i="59" s="1"/>
  <c r="I39" i="60" s="1"/>
  <c r="I39" i="61" s="1"/>
  <c r="I39" i="62" s="1"/>
  <c r="I39" i="63" s="1"/>
  <c r="I38" i="41"/>
  <c r="I38" i="42" s="1"/>
  <c r="I38" i="43"/>
  <c r="I38" i="44" s="1"/>
  <c r="I38" i="45" s="1"/>
  <c r="I38" i="46" s="1"/>
  <c r="I38" i="47" s="1"/>
  <c r="I38" i="48" s="1"/>
  <c r="I38" i="49" s="1"/>
  <c r="I38" i="50" s="1"/>
  <c r="I38" i="51" s="1"/>
  <c r="I38" i="52" s="1"/>
  <c r="I38" i="54" s="1"/>
  <c r="I38" i="55" s="1"/>
  <c r="I38" i="56" s="1"/>
  <c r="I38" i="57" s="1"/>
  <c r="I38" i="58" s="1"/>
  <c r="I38" i="59" s="1"/>
  <c r="I38" i="60" s="1"/>
  <c r="I38" i="61" s="1"/>
  <c r="I38" i="62" s="1"/>
  <c r="I38" i="63" s="1"/>
  <c r="I37" i="41"/>
  <c r="I37" i="42" s="1"/>
  <c r="I37" i="43" s="1"/>
  <c r="I37" i="44" s="1"/>
  <c r="I37" i="45" s="1"/>
  <c r="I37" i="46" s="1"/>
  <c r="I37" i="47" s="1"/>
  <c r="I37" i="48" s="1"/>
  <c r="I37" i="49" s="1"/>
  <c r="I37" i="50" s="1"/>
  <c r="I37" i="51" s="1"/>
  <c r="I37" i="52" s="1"/>
  <c r="I37" i="54" s="1"/>
  <c r="I37" i="55" s="1"/>
  <c r="I37" i="56" s="1"/>
  <c r="I37" i="57" s="1"/>
  <c r="I37" i="58" s="1"/>
  <c r="I37" i="59" s="1"/>
  <c r="I37" i="60" s="1"/>
  <c r="I37" i="61" s="1"/>
  <c r="I37" i="62" s="1"/>
  <c r="I37" i="63" s="1"/>
  <c r="I37" i="64" s="1"/>
  <c r="I37" i="65" s="1"/>
  <c r="I37" i="67" s="1"/>
  <c r="I37" i="68" s="1"/>
  <c r="I37" i="69" s="1"/>
  <c r="I37" i="71" s="1"/>
  <c r="I37" i="72" s="1"/>
  <c r="I37" i="73" s="1"/>
  <c r="I37" i="74" s="1"/>
  <c r="I37" i="75" s="1"/>
  <c r="I37" i="76" s="1"/>
  <c r="I37" i="77" s="1"/>
  <c r="I37" i="78" s="1"/>
  <c r="I36" i="41"/>
  <c r="I36" i="42" s="1"/>
  <c r="I36" i="43" s="1"/>
  <c r="I36" i="44" s="1"/>
  <c r="I36" i="45" s="1"/>
  <c r="I36" i="46" s="1"/>
  <c r="I36" i="47" s="1"/>
  <c r="I36" i="48" s="1"/>
  <c r="I36" i="49" s="1"/>
  <c r="I36" i="50" s="1"/>
  <c r="I36" i="51" s="1"/>
  <c r="I36" i="52" s="1"/>
  <c r="I36" i="54" s="1"/>
  <c r="I36" i="55" s="1"/>
  <c r="I36" i="56" s="1"/>
  <c r="I36" i="57" s="1"/>
  <c r="I36" i="58" s="1"/>
  <c r="I36" i="59" s="1"/>
  <c r="I36" i="60" s="1"/>
  <c r="I36" i="61" s="1"/>
  <c r="I36" i="62" s="1"/>
  <c r="I36" i="63" s="1"/>
  <c r="I36" i="64" s="1"/>
  <c r="I36" i="65" s="1"/>
  <c r="I36" i="67" s="1"/>
  <c r="I36" i="68" s="1"/>
  <c r="I36" i="69" s="1"/>
  <c r="I36" i="71" s="1"/>
  <c r="I36" i="72" s="1"/>
  <c r="I36" i="73" s="1"/>
  <c r="I36" i="74" s="1"/>
  <c r="I36" i="75" s="1"/>
  <c r="I36" i="76" s="1"/>
  <c r="I36" i="77" s="1"/>
  <c r="I36" i="78" s="1"/>
  <c r="I35" i="41"/>
  <c r="I35" i="42" s="1"/>
  <c r="I35" i="43" s="1"/>
  <c r="I35" i="44" s="1"/>
  <c r="I35" i="45" s="1"/>
  <c r="I35" i="46" s="1"/>
  <c r="I35" i="47" s="1"/>
  <c r="I35" i="48" s="1"/>
  <c r="I35" i="49" s="1"/>
  <c r="I35" i="50" s="1"/>
  <c r="I35" i="51" s="1"/>
  <c r="I35" i="52" s="1"/>
  <c r="I35" i="54" s="1"/>
  <c r="I35" i="55" s="1"/>
  <c r="I35" i="56" s="1"/>
  <c r="I35" i="57" s="1"/>
  <c r="I35" i="58" s="1"/>
  <c r="I35" i="59" s="1"/>
  <c r="I35" i="60" s="1"/>
  <c r="I35" i="61" s="1"/>
  <c r="I35" i="62" s="1"/>
  <c r="I35" i="63" s="1"/>
  <c r="I34" i="41"/>
  <c r="I34" i="42" s="1"/>
  <c r="I34" i="43" s="1"/>
  <c r="I34" i="44" s="1"/>
  <c r="I34" i="45" s="1"/>
  <c r="I34" i="46" s="1"/>
  <c r="I34" i="47" s="1"/>
  <c r="I34" i="48" s="1"/>
  <c r="I34" i="49" s="1"/>
  <c r="I34" i="50" s="1"/>
  <c r="I34" i="51" s="1"/>
  <c r="I34" i="52" s="1"/>
  <c r="I34" i="54" s="1"/>
  <c r="I34" i="55" s="1"/>
  <c r="I34" i="56" s="1"/>
  <c r="I34" i="57" s="1"/>
  <c r="I34" i="58" s="1"/>
  <c r="I34" i="59" s="1"/>
  <c r="I34" i="60" s="1"/>
  <c r="I34" i="61" s="1"/>
  <c r="I34" i="62" s="1"/>
  <c r="I34" i="63" s="1"/>
  <c r="I34" i="64" s="1"/>
  <c r="I34" i="65" s="1"/>
  <c r="I34" i="67" s="1"/>
  <c r="I34" i="68" s="1"/>
  <c r="I34" i="69" s="1"/>
  <c r="I34" i="71" s="1"/>
  <c r="I34" i="72" s="1"/>
  <c r="I34" i="73" s="1"/>
  <c r="I34" i="74" s="1"/>
  <c r="I34" i="75" s="1"/>
  <c r="I34" i="76" s="1"/>
  <c r="I34" i="77" s="1"/>
  <c r="I34" i="78" s="1"/>
  <c r="I33" i="41"/>
  <c r="I33" i="42" s="1"/>
  <c r="I33" i="43" s="1"/>
  <c r="I33" i="44" s="1"/>
  <c r="I33" i="45" s="1"/>
  <c r="I33" i="46" s="1"/>
  <c r="I33" i="47" s="1"/>
  <c r="I33" i="48" s="1"/>
  <c r="I33" i="49" s="1"/>
  <c r="I33" i="50" s="1"/>
  <c r="I33" i="51" s="1"/>
  <c r="I33" i="52" s="1"/>
  <c r="I33" i="54" s="1"/>
  <c r="I33" i="55" s="1"/>
  <c r="I33" i="56" s="1"/>
  <c r="I33" i="57" s="1"/>
  <c r="I33" i="58" s="1"/>
  <c r="I33" i="59" s="1"/>
  <c r="I33" i="60" s="1"/>
  <c r="I33" i="61" s="1"/>
  <c r="I33" i="62" s="1"/>
  <c r="I33" i="63" s="1"/>
  <c r="I33" i="64" s="1"/>
  <c r="I33" i="65" s="1"/>
  <c r="I33" i="67" s="1"/>
  <c r="I33" i="68" s="1"/>
  <c r="I33" i="69" s="1"/>
  <c r="I33" i="71" s="1"/>
  <c r="I33" i="72" s="1"/>
  <c r="I33" i="73" s="1"/>
  <c r="I33" i="74" s="1"/>
  <c r="I33" i="75" s="1"/>
  <c r="I33" i="76" s="1"/>
  <c r="I33" i="77" s="1"/>
  <c r="I33" i="78" s="1"/>
  <c r="I32" i="41"/>
  <c r="I32" i="42" s="1"/>
  <c r="I32" i="43" s="1"/>
  <c r="I32" i="44" s="1"/>
  <c r="I32" i="45" s="1"/>
  <c r="I32" i="46" s="1"/>
  <c r="I32" i="47" s="1"/>
  <c r="I32" i="48" s="1"/>
  <c r="I32" i="49" s="1"/>
  <c r="I32" i="50" s="1"/>
  <c r="I32" i="51" s="1"/>
  <c r="I32" i="52" s="1"/>
  <c r="I32" i="54" s="1"/>
  <c r="I32" i="55" s="1"/>
  <c r="I32" i="56" s="1"/>
  <c r="I32" i="57" s="1"/>
  <c r="I32" i="58" s="1"/>
  <c r="I32" i="59" s="1"/>
  <c r="I32" i="60" s="1"/>
  <c r="I32" i="61" s="1"/>
  <c r="I32" i="62" s="1"/>
  <c r="I32" i="63" s="1"/>
  <c r="I32" i="64" s="1"/>
  <c r="I31" i="41"/>
  <c r="I31" i="42" s="1"/>
  <c r="I31" i="43" s="1"/>
  <c r="I31" i="44" s="1"/>
  <c r="I31" i="45" s="1"/>
  <c r="I31" i="46" s="1"/>
  <c r="I31" i="47" s="1"/>
  <c r="I31" i="48" s="1"/>
  <c r="I31" i="49" s="1"/>
  <c r="I31" i="50" s="1"/>
  <c r="I31" i="51" s="1"/>
  <c r="I31" i="52" s="1"/>
  <c r="I31" i="54" s="1"/>
  <c r="I31" i="55" s="1"/>
  <c r="I31" i="56" s="1"/>
  <c r="I31" i="57" s="1"/>
  <c r="I31" i="58" s="1"/>
  <c r="I31" i="59" s="1"/>
  <c r="I31" i="60" s="1"/>
  <c r="I31" i="61" s="1"/>
  <c r="I31" i="62" s="1"/>
  <c r="I31" i="63" s="1"/>
  <c r="I30" i="41"/>
  <c r="I30" i="42" s="1"/>
  <c r="I30" i="43" s="1"/>
  <c r="I30" i="44" s="1"/>
  <c r="I30" i="45" s="1"/>
  <c r="I30" i="46" s="1"/>
  <c r="I30" i="47" s="1"/>
  <c r="I30" i="48" s="1"/>
  <c r="I30" i="49" s="1"/>
  <c r="I30" i="50" s="1"/>
  <c r="I30" i="51" s="1"/>
  <c r="I30" i="52" s="1"/>
  <c r="I30" i="54" s="1"/>
  <c r="I30" i="55" s="1"/>
  <c r="I30" i="56" s="1"/>
  <c r="I30" i="57" s="1"/>
  <c r="I30" i="58" s="1"/>
  <c r="I30" i="59" s="1"/>
  <c r="I30" i="60" s="1"/>
  <c r="I30" i="61" s="1"/>
  <c r="I30" i="62" s="1"/>
  <c r="I30" i="63" s="1"/>
  <c r="I29" i="41"/>
  <c r="I29" i="42" s="1"/>
  <c r="I29" i="43" s="1"/>
  <c r="I29" i="44" s="1"/>
  <c r="I29" i="45" s="1"/>
  <c r="I29" i="46" s="1"/>
  <c r="I29" i="47" s="1"/>
  <c r="I29" i="48" s="1"/>
  <c r="I29" i="49" s="1"/>
  <c r="I29" i="50" s="1"/>
  <c r="I29" i="51" s="1"/>
  <c r="I29" i="52" s="1"/>
  <c r="I29" i="54" s="1"/>
  <c r="I29" i="55" s="1"/>
  <c r="I29" i="56" s="1"/>
  <c r="I29" i="57" s="1"/>
  <c r="I29" i="58" s="1"/>
  <c r="I29" i="59" s="1"/>
  <c r="I29" i="60" s="1"/>
  <c r="I29" i="61" s="1"/>
  <c r="I29" i="62" s="1"/>
  <c r="I29" i="63" s="1"/>
  <c r="I29" i="64" s="1"/>
  <c r="I29" i="65" s="1"/>
  <c r="I29" i="67" s="1"/>
  <c r="I29" i="68" s="1"/>
  <c r="I29" i="69" s="1"/>
  <c r="I29" i="71" s="1"/>
  <c r="I29" i="72" s="1"/>
  <c r="I29" i="73" s="1"/>
  <c r="I29" i="74" s="1"/>
  <c r="I29" i="75" s="1"/>
  <c r="I29" i="76" s="1"/>
  <c r="I29" i="77" s="1"/>
  <c r="I29" i="78" s="1"/>
  <c r="I28" i="41"/>
  <c r="I28" i="42" s="1"/>
  <c r="I28" i="43" s="1"/>
  <c r="I28" i="44" s="1"/>
  <c r="I28" i="45" s="1"/>
  <c r="I28" i="46" s="1"/>
  <c r="I28" i="47" s="1"/>
  <c r="I28" i="48" s="1"/>
  <c r="I28" i="49" s="1"/>
  <c r="I28" i="50" s="1"/>
  <c r="I28" i="51" s="1"/>
  <c r="I28" i="52" s="1"/>
  <c r="I28" i="54" s="1"/>
  <c r="I28" i="55" s="1"/>
  <c r="I28" i="56" s="1"/>
  <c r="I28" i="57" s="1"/>
  <c r="I28" i="58" s="1"/>
  <c r="I28" i="59" s="1"/>
  <c r="I28" i="60" s="1"/>
  <c r="I28" i="61" s="1"/>
  <c r="I28" i="62" s="1"/>
  <c r="I28" i="63" s="1"/>
  <c r="I27" i="41"/>
  <c r="I27" i="42" s="1"/>
  <c r="I27" i="43" s="1"/>
  <c r="I27" i="44" s="1"/>
  <c r="I27" i="45" s="1"/>
  <c r="I27" i="46" s="1"/>
  <c r="I27" i="47" s="1"/>
  <c r="I27" i="48" s="1"/>
  <c r="I27" i="49" s="1"/>
  <c r="I27" i="50" s="1"/>
  <c r="I27" i="51" s="1"/>
  <c r="I27" i="52" s="1"/>
  <c r="I27" i="54" s="1"/>
  <c r="I27" i="55" s="1"/>
  <c r="I27" i="56" s="1"/>
  <c r="I27" i="57" s="1"/>
  <c r="I27" i="58" s="1"/>
  <c r="I27" i="59" s="1"/>
  <c r="I27" i="60" s="1"/>
  <c r="I27" i="61" s="1"/>
  <c r="I27" i="62" s="1"/>
  <c r="I27" i="63" s="1"/>
  <c r="I26" i="41"/>
  <c r="I26" i="42" s="1"/>
  <c r="I26" i="43" s="1"/>
  <c r="I26" i="44" s="1"/>
  <c r="I26" i="45" s="1"/>
  <c r="I26" i="46" s="1"/>
  <c r="I26" i="47" s="1"/>
  <c r="I26" i="48" s="1"/>
  <c r="I26" i="49" s="1"/>
  <c r="I26" i="50" s="1"/>
  <c r="I26" i="51" s="1"/>
  <c r="I26" i="52" s="1"/>
  <c r="I26" i="54" s="1"/>
  <c r="I26" i="55" s="1"/>
  <c r="I26" i="56" s="1"/>
  <c r="I26" i="57" s="1"/>
  <c r="I26" i="58" s="1"/>
  <c r="I26" i="59" s="1"/>
  <c r="I26" i="60" s="1"/>
  <c r="I26" i="61" s="1"/>
  <c r="I26" i="62" s="1"/>
  <c r="I26" i="63" s="1"/>
  <c r="I26" i="64" s="1"/>
  <c r="I26" i="65" s="1"/>
  <c r="I26" i="67" s="1"/>
  <c r="I26" i="68" s="1"/>
  <c r="I26" i="69" s="1"/>
  <c r="I26" i="71" s="1"/>
  <c r="I26" i="72" s="1"/>
  <c r="I26" i="73" s="1"/>
  <c r="I26" i="74" s="1"/>
  <c r="I26" i="75" s="1"/>
  <c r="I26" i="76" s="1"/>
  <c r="I26" i="77" s="1"/>
  <c r="I26" i="78" s="1"/>
  <c r="I25" i="41"/>
  <c r="I25" i="42" s="1"/>
  <c r="I25" i="43" s="1"/>
  <c r="I25" i="44" s="1"/>
  <c r="I25" i="45" s="1"/>
  <c r="I25" i="46" s="1"/>
  <c r="I25" i="47" s="1"/>
  <c r="I25" i="48" s="1"/>
  <c r="I25" i="49" s="1"/>
  <c r="I25" i="50" s="1"/>
  <c r="I25" i="51" s="1"/>
  <c r="I25" i="52" s="1"/>
  <c r="I25" i="54" s="1"/>
  <c r="I25" i="55" s="1"/>
  <c r="I25" i="56" s="1"/>
  <c r="I25" i="57" s="1"/>
  <c r="I25" i="58" s="1"/>
  <c r="I25" i="59" s="1"/>
  <c r="I25" i="60" s="1"/>
  <c r="I25" i="61" s="1"/>
  <c r="I25" i="62" s="1"/>
  <c r="I25" i="63" s="1"/>
  <c r="I25" i="64" s="1"/>
  <c r="I25" i="65" s="1"/>
  <c r="I25" i="67" s="1"/>
  <c r="I25" i="68" s="1"/>
  <c r="I25" i="69" s="1"/>
  <c r="I25" i="71" s="1"/>
  <c r="I25" i="72" s="1"/>
  <c r="I25" i="73" s="1"/>
  <c r="I25" i="74" s="1"/>
  <c r="I25" i="75" s="1"/>
  <c r="I25" i="76" s="1"/>
  <c r="I25" i="77" s="1"/>
  <c r="I25" i="78" s="1"/>
  <c r="I24" i="41"/>
  <c r="I24" i="42" s="1"/>
  <c r="I24" i="43" s="1"/>
  <c r="I24" i="44" s="1"/>
  <c r="I24" i="45" s="1"/>
  <c r="I24" i="46" s="1"/>
  <c r="I24" i="47" s="1"/>
  <c r="I24" i="48" s="1"/>
  <c r="I24" i="49" s="1"/>
  <c r="I24" i="50" s="1"/>
  <c r="I24" i="51" s="1"/>
  <c r="I24" i="52" s="1"/>
  <c r="I24" i="54" s="1"/>
  <c r="I24" i="55" s="1"/>
  <c r="I24" i="56" s="1"/>
  <c r="I24" i="57" s="1"/>
  <c r="I24" i="58" s="1"/>
  <c r="I24" i="59" s="1"/>
  <c r="I24" i="60" s="1"/>
  <c r="I24" i="61" s="1"/>
  <c r="I24" i="62" s="1"/>
  <c r="I24" i="63" s="1"/>
  <c r="I23" i="41"/>
  <c r="I23" i="42" s="1"/>
  <c r="I23" i="43" s="1"/>
  <c r="I23" i="44" s="1"/>
  <c r="I23" i="45" s="1"/>
  <c r="I23" i="46" s="1"/>
  <c r="I23" i="47" s="1"/>
  <c r="I23" i="48" s="1"/>
  <c r="I23" i="49" s="1"/>
  <c r="I23" i="50" s="1"/>
  <c r="I23" i="51" s="1"/>
  <c r="I23" i="52" s="1"/>
  <c r="I23" i="54" s="1"/>
  <c r="I23" i="55" s="1"/>
  <c r="I23" i="56" s="1"/>
  <c r="I23" i="57" s="1"/>
  <c r="I23" i="58" s="1"/>
  <c r="I23" i="59" s="1"/>
  <c r="I23" i="60" s="1"/>
  <c r="I23" i="61" s="1"/>
  <c r="I23" i="62" s="1"/>
  <c r="I23" i="63" s="1"/>
  <c r="I22" i="41"/>
  <c r="I22" i="42" s="1"/>
  <c r="I22" i="43" s="1"/>
  <c r="I22" i="44" s="1"/>
  <c r="I22" i="45" s="1"/>
  <c r="I22" i="46" s="1"/>
  <c r="I22" i="47" s="1"/>
  <c r="I22" i="48" s="1"/>
  <c r="I22" i="49" s="1"/>
  <c r="I22" i="50" s="1"/>
  <c r="I22" i="51" s="1"/>
  <c r="I22" i="52" s="1"/>
  <c r="I22" i="54" s="1"/>
  <c r="I22" i="55" s="1"/>
  <c r="I22" i="56" s="1"/>
  <c r="I22" i="57" s="1"/>
  <c r="I22" i="58" s="1"/>
  <c r="I22" i="59" s="1"/>
  <c r="I22" i="60" s="1"/>
  <c r="I22" i="61" s="1"/>
  <c r="I22" i="62" s="1"/>
  <c r="I22" i="63" s="1"/>
  <c r="I22" i="64" s="1"/>
  <c r="I21" i="41"/>
  <c r="I21" i="42" s="1"/>
  <c r="I21" i="43" s="1"/>
  <c r="I21" i="44" s="1"/>
  <c r="I21" i="45" s="1"/>
  <c r="I21" i="46" s="1"/>
  <c r="I21" i="47" s="1"/>
  <c r="I21" i="48" s="1"/>
  <c r="I21" i="49" s="1"/>
  <c r="I21" i="50" s="1"/>
  <c r="I21" i="51" s="1"/>
  <c r="I21" i="52" s="1"/>
  <c r="I21" i="54" s="1"/>
  <c r="I21" i="55" s="1"/>
  <c r="I21" i="56" s="1"/>
  <c r="I21" i="57" s="1"/>
  <c r="I21" i="58" s="1"/>
  <c r="I21" i="59" s="1"/>
  <c r="I21" i="60" s="1"/>
  <c r="I21" i="61" s="1"/>
  <c r="I21" i="62" s="1"/>
  <c r="I21" i="63" s="1"/>
  <c r="I21" i="64" s="1"/>
  <c r="I21" i="65" s="1"/>
  <c r="I21" i="67" s="1"/>
  <c r="I21" i="68" s="1"/>
  <c r="I21" i="69" s="1"/>
  <c r="I21" i="71" s="1"/>
  <c r="I21" i="72" s="1"/>
  <c r="I21" i="73" s="1"/>
  <c r="I21" i="74" s="1"/>
  <c r="I21" i="75" s="1"/>
  <c r="I21" i="76" s="1"/>
  <c r="I21" i="77" s="1"/>
  <c r="I21" i="78" s="1"/>
  <c r="I20" i="41"/>
  <c r="I20" i="42" s="1"/>
  <c r="I20" i="43" s="1"/>
  <c r="I20" i="44" s="1"/>
  <c r="I20" i="45" s="1"/>
  <c r="I20" i="46" s="1"/>
  <c r="I20" i="47" s="1"/>
  <c r="I20" i="48" s="1"/>
  <c r="I20" i="49" s="1"/>
  <c r="I20" i="50" s="1"/>
  <c r="I20" i="51" s="1"/>
  <c r="I20" i="52" s="1"/>
  <c r="I20" i="54" s="1"/>
  <c r="I20" i="55" s="1"/>
  <c r="I20" i="56" s="1"/>
  <c r="I20" i="57" s="1"/>
  <c r="I20" i="58" s="1"/>
  <c r="I20" i="59" s="1"/>
  <c r="I20" i="60" s="1"/>
  <c r="I20" i="61" s="1"/>
  <c r="I20" i="62" s="1"/>
  <c r="I20" i="63" s="1"/>
  <c r="I20" i="64" s="1"/>
  <c r="I20" i="65" s="1"/>
  <c r="I20" i="67" s="1"/>
  <c r="I20" i="68" s="1"/>
  <c r="I20" i="69" s="1"/>
  <c r="I20" i="71" s="1"/>
  <c r="I20" i="72" s="1"/>
  <c r="I20" i="73" s="1"/>
  <c r="I20" i="74" s="1"/>
  <c r="I20" i="75" s="1"/>
  <c r="I20" i="76" s="1"/>
  <c r="I20" i="77" s="1"/>
  <c r="I20" i="78" s="1"/>
  <c r="I19" i="41"/>
  <c r="I19" i="42" s="1"/>
  <c r="I19" i="43" s="1"/>
  <c r="I19" i="44" s="1"/>
  <c r="I19" i="45" s="1"/>
  <c r="I19" i="46" s="1"/>
  <c r="I19" i="47" s="1"/>
  <c r="I19" i="48" s="1"/>
  <c r="I19" i="49" s="1"/>
  <c r="I19" i="50" s="1"/>
  <c r="I19" i="51" s="1"/>
  <c r="I19" i="52" s="1"/>
  <c r="I19" i="54" s="1"/>
  <c r="I19" i="55" s="1"/>
  <c r="I19" i="56" s="1"/>
  <c r="I19" i="57" s="1"/>
  <c r="I19" i="58" s="1"/>
  <c r="I19" i="59" s="1"/>
  <c r="I19" i="60" s="1"/>
  <c r="I19" i="61" s="1"/>
  <c r="I19" i="62" s="1"/>
  <c r="I19" i="63" s="1"/>
  <c r="I18" i="41"/>
  <c r="I18" i="42" s="1"/>
  <c r="I18" i="43" s="1"/>
  <c r="I18" i="44" s="1"/>
  <c r="I18" i="45" s="1"/>
  <c r="I18" i="46" s="1"/>
  <c r="I18" i="47" s="1"/>
  <c r="I18" i="48" s="1"/>
  <c r="I18" i="49" s="1"/>
  <c r="I18" i="50" s="1"/>
  <c r="I18" i="51" s="1"/>
  <c r="I18" i="52" s="1"/>
  <c r="I18" i="54" s="1"/>
  <c r="I18" i="55" s="1"/>
  <c r="I18" i="56" s="1"/>
  <c r="I18" i="57" s="1"/>
  <c r="I18" i="58" s="1"/>
  <c r="I18" i="59" s="1"/>
  <c r="I18" i="60" s="1"/>
  <c r="I18" i="61" s="1"/>
  <c r="I18" i="62" s="1"/>
  <c r="I18" i="63" s="1"/>
  <c r="I18" i="64" s="1"/>
  <c r="I17" i="41"/>
  <c r="I17" i="42" s="1"/>
  <c r="I17" i="43" s="1"/>
  <c r="I17" i="44" s="1"/>
  <c r="I17" i="45" s="1"/>
  <c r="I17" i="46" s="1"/>
  <c r="I17" i="47" s="1"/>
  <c r="I17" i="48" s="1"/>
  <c r="I17" i="49" s="1"/>
  <c r="I17" i="50" s="1"/>
  <c r="I17" i="51" s="1"/>
  <c r="I17" i="52" s="1"/>
  <c r="I17" i="54" s="1"/>
  <c r="I17" i="55" s="1"/>
  <c r="I17" i="56" s="1"/>
  <c r="I17" i="57" s="1"/>
  <c r="I17" i="58" s="1"/>
  <c r="I17" i="59" s="1"/>
  <c r="I17" i="60" s="1"/>
  <c r="I17" i="61" s="1"/>
  <c r="I17" i="62" s="1"/>
  <c r="I17" i="63" s="1"/>
  <c r="I17" i="64" s="1"/>
  <c r="I17" i="65" s="1"/>
  <c r="I17" i="67" s="1"/>
  <c r="I17" i="68" s="1"/>
  <c r="I17" i="69" s="1"/>
  <c r="I17" i="71" s="1"/>
  <c r="I17" i="72" s="1"/>
  <c r="I17" i="73" s="1"/>
  <c r="I17" i="74" s="1"/>
  <c r="I17" i="75" s="1"/>
  <c r="I17" i="76" s="1"/>
  <c r="I17" i="77" s="1"/>
  <c r="I17" i="78" s="1"/>
  <c r="I16" i="41"/>
  <c r="I16" i="42" s="1"/>
  <c r="I16" i="43" s="1"/>
  <c r="I16" i="44" s="1"/>
  <c r="I16" i="45" s="1"/>
  <c r="I16" i="46" s="1"/>
  <c r="I16" i="47" s="1"/>
  <c r="I16" i="48" s="1"/>
  <c r="I16" i="49" s="1"/>
  <c r="I16" i="50" s="1"/>
  <c r="I16" i="51" s="1"/>
  <c r="I16" i="52" s="1"/>
  <c r="I16" i="54" s="1"/>
  <c r="I16" i="55" s="1"/>
  <c r="I16" i="56" s="1"/>
  <c r="I16" i="57" s="1"/>
  <c r="I16" i="58" s="1"/>
  <c r="I16" i="59" s="1"/>
  <c r="I16" i="60" s="1"/>
  <c r="I16" i="61" s="1"/>
  <c r="I16" i="62" s="1"/>
  <c r="I16" i="63" s="1"/>
  <c r="I16" i="64" s="1"/>
  <c r="I15" i="41"/>
  <c r="I15" i="42" s="1"/>
  <c r="I15" i="43" s="1"/>
  <c r="I15" i="44" s="1"/>
  <c r="I15" i="45" s="1"/>
  <c r="I15" i="46" s="1"/>
  <c r="I15" i="47" s="1"/>
  <c r="I15" i="48" s="1"/>
  <c r="I15" i="49" s="1"/>
  <c r="I15" i="50" s="1"/>
  <c r="I15" i="51" s="1"/>
  <c r="I15" i="52" s="1"/>
  <c r="I15" i="54" s="1"/>
  <c r="I15" i="55" s="1"/>
  <c r="I15" i="56" s="1"/>
  <c r="I15" i="57" s="1"/>
  <c r="I15" i="58" s="1"/>
  <c r="I15" i="59" s="1"/>
  <c r="I15" i="60" s="1"/>
  <c r="I15" i="61" s="1"/>
  <c r="I15" i="62" s="1"/>
  <c r="I15" i="63" s="1"/>
  <c r="I14" i="41"/>
  <c r="I14" i="42" s="1"/>
  <c r="I14" i="43" s="1"/>
  <c r="I14" i="44" s="1"/>
  <c r="I14" i="45" s="1"/>
  <c r="I14" i="46" s="1"/>
  <c r="I14" i="47" s="1"/>
  <c r="I14" i="48" s="1"/>
  <c r="I14" i="49" s="1"/>
  <c r="I14" i="50" s="1"/>
  <c r="I14" i="51" s="1"/>
  <c r="I14" i="52" s="1"/>
  <c r="I14" i="54" s="1"/>
  <c r="I14" i="55" s="1"/>
  <c r="I14" i="56" s="1"/>
  <c r="I14" i="57" s="1"/>
  <c r="I14" i="58" s="1"/>
  <c r="I14" i="59" s="1"/>
  <c r="I14" i="60" s="1"/>
  <c r="I14" i="61" s="1"/>
  <c r="I14" i="62" s="1"/>
  <c r="I14" i="63" s="1"/>
  <c r="I14" i="64" s="1"/>
  <c r="I14" i="65" s="1"/>
  <c r="I14" i="67" s="1"/>
  <c r="I14" i="68" s="1"/>
  <c r="I14" i="69" s="1"/>
  <c r="I14" i="71" s="1"/>
  <c r="I14" i="72" s="1"/>
  <c r="I14" i="73" s="1"/>
  <c r="I14" i="74" s="1"/>
  <c r="I14" i="75" s="1"/>
  <c r="I14" i="76" s="1"/>
  <c r="I14" i="77" s="1"/>
  <c r="I14" i="78" s="1"/>
  <c r="I14" i="79" s="1"/>
  <c r="I14" i="80" s="1"/>
  <c r="I14" i="81" s="1"/>
  <c r="I14" i="82" s="1"/>
  <c r="I14" i="83" s="1"/>
  <c r="I14" i="84" s="1"/>
  <c r="I14" i="85" s="1"/>
  <c r="I14" i="86" s="1"/>
  <c r="I14" i="87" s="1"/>
  <c r="I14" i="88" s="1"/>
  <c r="I14" i="89" s="1"/>
  <c r="I14" i="90" s="1"/>
  <c r="I14" i="91" s="1"/>
  <c r="I13" i="41"/>
  <c r="I13" i="42"/>
  <c r="I13" i="43" s="1"/>
  <c r="I13" i="44" s="1"/>
  <c r="I13" i="45" s="1"/>
  <c r="I13" i="46" s="1"/>
  <c r="I13" i="47" s="1"/>
  <c r="I13" i="48" s="1"/>
  <c r="I13" i="49" s="1"/>
  <c r="I13" i="50" s="1"/>
  <c r="I13" i="51" s="1"/>
  <c r="I13" i="52" s="1"/>
  <c r="I13" i="54" s="1"/>
  <c r="I13" i="55" s="1"/>
  <c r="I13" i="56" s="1"/>
  <c r="I13" i="57" s="1"/>
  <c r="I13" i="58" s="1"/>
  <c r="I13" i="59" s="1"/>
  <c r="I13" i="60" s="1"/>
  <c r="I13" i="61" s="1"/>
  <c r="I13" i="62" s="1"/>
  <c r="I13" i="63" s="1"/>
  <c r="I13" i="64" s="1"/>
  <c r="I13" i="65" s="1"/>
  <c r="I13" i="67" s="1"/>
  <c r="I13" i="68" s="1"/>
  <c r="I13" i="69" s="1"/>
  <c r="I13" i="71" s="1"/>
  <c r="I13" i="72" s="1"/>
  <c r="I13" i="73" s="1"/>
  <c r="I13" i="74" s="1"/>
  <c r="I13" i="75" s="1"/>
  <c r="I13" i="76" s="1"/>
  <c r="I13" i="77" s="1"/>
  <c r="I13" i="78" s="1"/>
  <c r="I12" i="41"/>
  <c r="I12" i="42" s="1"/>
  <c r="I12" i="43" s="1"/>
  <c r="I12" i="44" s="1"/>
  <c r="I12" i="45" s="1"/>
  <c r="I12" i="46" s="1"/>
  <c r="I12" i="47" s="1"/>
  <c r="I12" i="48" s="1"/>
  <c r="I12" i="49" s="1"/>
  <c r="I12" i="50" s="1"/>
  <c r="I12" i="51" s="1"/>
  <c r="I12" i="52" s="1"/>
  <c r="I12" i="54" s="1"/>
  <c r="I12" i="55" s="1"/>
  <c r="I12" i="56" s="1"/>
  <c r="I12" i="57" s="1"/>
  <c r="I12" i="58" s="1"/>
  <c r="I12" i="59" s="1"/>
  <c r="I12" i="60" s="1"/>
  <c r="I12" i="61" s="1"/>
  <c r="I12" i="62" s="1"/>
  <c r="I12" i="63" s="1"/>
  <c r="I12" i="64" s="1"/>
  <c r="I12" i="65" s="1"/>
  <c r="I12" i="67" s="1"/>
  <c r="I12" i="68" s="1"/>
  <c r="I12" i="69" s="1"/>
  <c r="I12" i="71" s="1"/>
  <c r="I12" i="72" s="1"/>
  <c r="I12" i="73" s="1"/>
  <c r="I12" i="74" s="1"/>
  <c r="I12" i="75" s="1"/>
  <c r="I12" i="76" s="1"/>
  <c r="I12" i="77" s="1"/>
  <c r="I12" i="78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I11" i="54" s="1"/>
  <c r="I11" i="55" s="1"/>
  <c r="I11" i="56" s="1"/>
  <c r="I11" i="57" s="1"/>
  <c r="I11" i="58" s="1"/>
  <c r="I11" i="59" s="1"/>
  <c r="I11" i="60" s="1"/>
  <c r="I11" i="61" s="1"/>
  <c r="I11" i="62" s="1"/>
  <c r="I11" i="63" s="1"/>
  <c r="I11" i="64" s="1"/>
  <c r="I11" i="65" s="1"/>
  <c r="I11" i="67" s="1"/>
  <c r="I11" i="68" s="1"/>
  <c r="I11" i="69" s="1"/>
  <c r="I11" i="71" s="1"/>
  <c r="I11" i="72" s="1"/>
  <c r="I11" i="73" s="1"/>
  <c r="I11" i="74" s="1"/>
  <c r="I11" i="75" s="1"/>
  <c r="I11" i="76" s="1"/>
  <c r="I11" i="77" s="1"/>
  <c r="I11" i="78" s="1"/>
  <c r="I10" i="41"/>
  <c r="I10" i="42" s="1"/>
  <c r="I10" i="43" s="1"/>
  <c r="I10" i="44" s="1"/>
  <c r="I10" i="45" s="1"/>
  <c r="I10" i="46" s="1"/>
  <c r="I10" i="47" s="1"/>
  <c r="I10" i="48" s="1"/>
  <c r="I10" i="49" s="1"/>
  <c r="I10" i="50" s="1"/>
  <c r="I10" i="51" s="1"/>
  <c r="I10" i="52" s="1"/>
  <c r="I10" i="54" s="1"/>
  <c r="I10" i="55" s="1"/>
  <c r="I10" i="56" s="1"/>
  <c r="I10" i="57" s="1"/>
  <c r="I10" i="58" s="1"/>
  <c r="I10" i="59" s="1"/>
  <c r="I10" i="60" s="1"/>
  <c r="I10" i="61" s="1"/>
  <c r="I10" i="62" s="1"/>
  <c r="I10" i="63" s="1"/>
  <c r="I10" i="64" s="1"/>
  <c r="I10" i="65" s="1"/>
  <c r="I10" i="67" s="1"/>
  <c r="I10" i="68" s="1"/>
  <c r="I10" i="69" s="1"/>
  <c r="I10" i="71" s="1"/>
  <c r="I10" i="72" s="1"/>
  <c r="I10" i="73" s="1"/>
  <c r="I10" i="74" s="1"/>
  <c r="I10" i="75" s="1"/>
  <c r="I10" i="76" s="1"/>
  <c r="I10" i="77" s="1"/>
  <c r="I10" i="78" s="1"/>
  <c r="I9" i="41"/>
  <c r="I9" i="42"/>
  <c r="I9" i="43" s="1"/>
  <c r="I9" i="44" s="1"/>
  <c r="I9" i="45" s="1"/>
  <c r="I9" i="46" s="1"/>
  <c r="I9" i="47" s="1"/>
  <c r="I9" i="48" s="1"/>
  <c r="I9" i="49" s="1"/>
  <c r="I9" i="50" s="1"/>
  <c r="I9" i="51" s="1"/>
  <c r="I9" i="52" s="1"/>
  <c r="I9" i="54" s="1"/>
  <c r="I9" i="55" s="1"/>
  <c r="I9" i="56" s="1"/>
  <c r="I9" i="57" s="1"/>
  <c r="I9" i="58" s="1"/>
  <c r="I9" i="59" s="1"/>
  <c r="I9" i="60" s="1"/>
  <c r="I9" i="61" s="1"/>
  <c r="I9" i="62" s="1"/>
  <c r="I9" i="63" s="1"/>
  <c r="I9" i="64" s="1"/>
  <c r="I9" i="65" s="1"/>
  <c r="I9" i="67" s="1"/>
  <c r="I9" i="68" s="1"/>
  <c r="I9" i="69" s="1"/>
  <c r="I9" i="71" s="1"/>
  <c r="I9" i="72" s="1"/>
  <c r="I9" i="73" s="1"/>
  <c r="I9" i="74" s="1"/>
  <c r="I9" i="75" s="1"/>
  <c r="I9" i="76" s="1"/>
  <c r="I9" i="77" s="1"/>
  <c r="I9" i="78" s="1"/>
  <c r="I8" i="41"/>
  <c r="I8" i="42" s="1"/>
  <c r="I8" i="43" s="1"/>
  <c r="I8" i="44" s="1"/>
  <c r="I8" i="45" s="1"/>
  <c r="I8" i="46" s="1"/>
  <c r="I8" i="47" s="1"/>
  <c r="I8" i="48" s="1"/>
  <c r="I8" i="49" s="1"/>
  <c r="I8" i="50" s="1"/>
  <c r="I8" i="51" s="1"/>
  <c r="I8" i="52" s="1"/>
  <c r="I8" i="54" s="1"/>
  <c r="I8" i="55" s="1"/>
  <c r="I8" i="56" s="1"/>
  <c r="I8" i="57" s="1"/>
  <c r="I8" i="58" s="1"/>
  <c r="I8" i="59" s="1"/>
  <c r="I8" i="60" s="1"/>
  <c r="I8" i="61" s="1"/>
  <c r="I8" i="62" s="1"/>
  <c r="I8" i="63" s="1"/>
  <c r="I8" i="64" s="1"/>
  <c r="I8" i="65" s="1"/>
  <c r="I8" i="67" s="1"/>
  <c r="I8" i="68" s="1"/>
  <c r="I8" i="69" s="1"/>
  <c r="I8" i="71" s="1"/>
  <c r="I8" i="72" s="1"/>
  <c r="I8" i="73" s="1"/>
  <c r="I8" i="74" s="1"/>
  <c r="I8" i="75" s="1"/>
  <c r="I8" i="76" s="1"/>
  <c r="I8" i="77" s="1"/>
  <c r="I8" i="78" s="1"/>
  <c r="I7" i="41"/>
  <c r="I7" i="42" s="1"/>
  <c r="I7" i="43" s="1"/>
  <c r="I7" i="44" s="1"/>
  <c r="I7" i="45" s="1"/>
  <c r="I7" i="46" s="1"/>
  <c r="I7" i="47" s="1"/>
  <c r="I7" i="48" s="1"/>
  <c r="I7" i="49" s="1"/>
  <c r="I7" i="50" s="1"/>
  <c r="I7" i="51" s="1"/>
  <c r="I7" i="52" s="1"/>
  <c r="I7" i="54" s="1"/>
  <c r="I7" i="55" s="1"/>
  <c r="I7" i="56" s="1"/>
  <c r="I7" i="57" s="1"/>
  <c r="I7" i="58" s="1"/>
  <c r="I7" i="59" s="1"/>
  <c r="I7" i="60" s="1"/>
  <c r="I7" i="61" s="1"/>
  <c r="I7" i="62" s="1"/>
  <c r="I7" i="63" s="1"/>
  <c r="I7" i="64" s="1"/>
  <c r="I7" i="65" s="1"/>
  <c r="I7" i="67" s="1"/>
  <c r="I7" i="68" s="1"/>
  <c r="I7" i="69" s="1"/>
  <c r="I7" i="71" s="1"/>
  <c r="I7" i="72" s="1"/>
  <c r="I7" i="73" s="1"/>
  <c r="I7" i="74" s="1"/>
  <c r="I7" i="75" s="1"/>
  <c r="I7" i="76" s="1"/>
  <c r="I7" i="77" s="1"/>
  <c r="I7" i="78" s="1"/>
  <c r="I7" i="79" s="1"/>
  <c r="I7" i="80" s="1"/>
  <c r="I7" i="81" s="1"/>
  <c r="I7" i="82" s="1"/>
  <c r="I7" i="83" s="1"/>
  <c r="I7" i="84" s="1"/>
  <c r="I7" i="85" s="1"/>
  <c r="I7" i="86" s="1"/>
  <c r="I7" i="87" s="1"/>
  <c r="I7" i="88" s="1"/>
  <c r="I7" i="89" s="1"/>
  <c r="I7" i="90" s="1"/>
  <c r="I7" i="91" s="1"/>
  <c r="I7" i="94" s="1"/>
  <c r="I7" i="96" s="1"/>
  <c r="I7" i="97" s="1"/>
  <c r="I7" i="98" s="1"/>
  <c r="I7" i="99" s="1"/>
  <c r="I7" i="100" s="1"/>
  <c r="I7" i="101" s="1"/>
  <c r="I7" i="102" s="1"/>
  <c r="I7" i="103" s="1"/>
  <c r="I7" i="104" s="1"/>
  <c r="I7" i="105" s="1"/>
  <c r="I7" i="106" s="1"/>
  <c r="I7" i="107" s="1"/>
  <c r="I7" i="109" s="1"/>
  <c r="I7" i="110" s="1"/>
  <c r="I7" i="111" s="1"/>
  <c r="I7" i="112" s="1"/>
  <c r="I7" i="113" s="1"/>
  <c r="I7" i="114" s="1"/>
  <c r="I7" i="115" s="1"/>
  <c r="I7" i="116" s="1"/>
  <c r="I7" i="117" s="1"/>
  <c r="I7" i="118" s="1"/>
  <c r="I7" i="119" s="1"/>
  <c r="I7" i="121" s="1"/>
  <c r="I7" i="122" s="1"/>
  <c r="I7" i="123" s="1"/>
  <c r="I7" i="124" s="1"/>
  <c r="I7" i="125" s="1"/>
  <c r="I7" i="126" s="1"/>
  <c r="I7" i="127" s="1"/>
  <c r="I7" i="128" s="1"/>
  <c r="I7" i="129" s="1"/>
  <c r="I7" i="130" s="1"/>
  <c r="I7" i="131" s="1"/>
  <c r="I7" i="132" s="1"/>
  <c r="I6" i="41"/>
  <c r="I6" i="42" s="1"/>
  <c r="I6" i="43" s="1"/>
  <c r="I6" i="44" s="1"/>
  <c r="I6" i="45" s="1"/>
  <c r="I6" i="46" s="1"/>
  <c r="I6" i="47" s="1"/>
  <c r="I6" i="48" s="1"/>
  <c r="I6" i="49" s="1"/>
  <c r="I6" i="50" s="1"/>
  <c r="I6" i="51" s="1"/>
  <c r="I6" i="52" s="1"/>
  <c r="I6" i="54" s="1"/>
  <c r="I6" i="55" s="1"/>
  <c r="I6" i="56" s="1"/>
  <c r="I6" i="57" s="1"/>
  <c r="I6" i="58" s="1"/>
  <c r="I6" i="59" s="1"/>
  <c r="I6" i="60" s="1"/>
  <c r="I6" i="61" s="1"/>
  <c r="I6" i="62" s="1"/>
  <c r="I6" i="63" s="1"/>
  <c r="I6" i="64" s="1"/>
  <c r="I6" i="65" s="1"/>
  <c r="I6" i="67" s="1"/>
  <c r="I6" i="68" s="1"/>
  <c r="I6" i="69" s="1"/>
  <c r="I6" i="71" s="1"/>
  <c r="I6" i="72" s="1"/>
  <c r="I6" i="73" s="1"/>
  <c r="I6" i="74" s="1"/>
  <c r="I6" i="75" s="1"/>
  <c r="I6" i="76" s="1"/>
  <c r="I6" i="77" s="1"/>
  <c r="I6" i="78" s="1"/>
  <c r="I6" i="79" s="1"/>
  <c r="I6" i="80" s="1"/>
  <c r="I6" i="81" s="1"/>
  <c r="I6" i="82" s="1"/>
  <c r="I6" i="83" s="1"/>
  <c r="I6" i="84" s="1"/>
  <c r="I6" i="85" s="1"/>
  <c r="I6" i="86" s="1"/>
  <c r="I6" i="87" s="1"/>
  <c r="I6" i="88" s="1"/>
  <c r="I6" i="89" s="1"/>
  <c r="I6" i="90" s="1"/>
  <c r="I6" i="91" s="1"/>
  <c r="I6" i="94" s="1"/>
  <c r="I6" i="96" s="1"/>
  <c r="I6" i="97" s="1"/>
  <c r="I6" i="98" s="1"/>
  <c r="I6" i="99" s="1"/>
  <c r="I6" i="100" s="1"/>
  <c r="I6" i="101" s="1"/>
  <c r="I6" i="102" s="1"/>
  <c r="I6" i="103" s="1"/>
  <c r="I6" i="104" s="1"/>
  <c r="I6" i="105" s="1"/>
  <c r="I6" i="106" s="1"/>
  <c r="I6" i="107" s="1"/>
  <c r="I6" i="109" s="1"/>
  <c r="I6" i="110" s="1"/>
  <c r="I6" i="111" s="1"/>
  <c r="I6" i="112" s="1"/>
  <c r="I6" i="113" s="1"/>
  <c r="I6" i="114" s="1"/>
  <c r="I6" i="115" s="1"/>
  <c r="I6" i="116" s="1"/>
  <c r="I6" i="117" s="1"/>
  <c r="I6" i="118" s="1"/>
  <c r="I6" i="119" s="1"/>
  <c r="I6" i="121" s="1"/>
  <c r="I6" i="122" s="1"/>
  <c r="I6" i="123" s="1"/>
  <c r="I6" i="124" s="1"/>
  <c r="I6" i="125" s="1"/>
  <c r="I6" i="126" s="1"/>
  <c r="I6" i="127" s="1"/>
  <c r="I6" i="128" s="1"/>
  <c r="I6" i="129" s="1"/>
  <c r="I6" i="130" s="1"/>
  <c r="I6" i="131" s="1"/>
  <c r="I6" i="132" s="1"/>
  <c r="I5" i="41"/>
  <c r="I5" i="42"/>
  <c r="I5" i="43" s="1"/>
  <c r="I5" i="44" s="1"/>
  <c r="I5" i="45" s="1"/>
  <c r="I5" i="46" s="1"/>
  <c r="I5" i="47" s="1"/>
  <c r="I5" i="48" s="1"/>
  <c r="I5" i="49" s="1"/>
  <c r="I5" i="50" s="1"/>
  <c r="I5" i="51" s="1"/>
  <c r="I5" i="52" s="1"/>
  <c r="I5" i="54" s="1"/>
  <c r="I5" i="55" s="1"/>
  <c r="I5" i="56" s="1"/>
  <c r="I5" i="57" s="1"/>
  <c r="I5" i="58" s="1"/>
  <c r="I5" i="59" s="1"/>
  <c r="I5" i="60" s="1"/>
  <c r="I5" i="61" s="1"/>
  <c r="I5" i="62" s="1"/>
  <c r="I5" i="63" s="1"/>
  <c r="I5" i="64" s="1"/>
  <c r="I5" i="65" s="1"/>
  <c r="I5" i="67" s="1"/>
  <c r="I5" i="68" s="1"/>
  <c r="I5" i="69" s="1"/>
  <c r="I5" i="71" s="1"/>
  <c r="I5" i="72" s="1"/>
  <c r="I5" i="73" s="1"/>
  <c r="I5" i="74" s="1"/>
  <c r="I5" i="75" s="1"/>
  <c r="I5" i="76" s="1"/>
  <c r="I5" i="77" s="1"/>
  <c r="I5" i="78" s="1"/>
  <c r="I5" i="79" s="1"/>
  <c r="I5" i="80" s="1"/>
  <c r="I4" i="41"/>
  <c r="I4" i="42" s="1"/>
  <c r="I4" i="43" s="1"/>
  <c r="I4" i="44" s="1"/>
  <c r="I4" i="45" s="1"/>
  <c r="I4" i="46" s="1"/>
  <c r="I4" i="47" s="1"/>
  <c r="I4" i="48" s="1"/>
  <c r="I4" i="49" s="1"/>
  <c r="I4" i="50" s="1"/>
  <c r="I4" i="51" s="1"/>
  <c r="I4" i="52" s="1"/>
  <c r="I4" i="54" s="1"/>
  <c r="I4" i="55" s="1"/>
  <c r="I4" i="56" s="1"/>
  <c r="I4" i="57" s="1"/>
  <c r="I4" i="58" s="1"/>
  <c r="I4" i="59" s="1"/>
  <c r="I4" i="60" s="1"/>
  <c r="I4" i="61" s="1"/>
  <c r="I4" i="62" s="1"/>
  <c r="I4" i="63" s="1"/>
  <c r="I4" i="64" s="1"/>
  <c r="I4" i="65" s="1"/>
  <c r="I4" i="67" s="1"/>
  <c r="I4" i="68" s="1"/>
  <c r="I4" i="69" s="1"/>
  <c r="I4" i="71" s="1"/>
  <c r="I4" i="72" s="1"/>
  <c r="I4" i="73" s="1"/>
  <c r="I4" i="74" s="1"/>
  <c r="I4" i="75" s="1"/>
  <c r="I4" i="76" s="1"/>
  <c r="I4" i="77" s="1"/>
  <c r="I4" i="78" s="1"/>
  <c r="W130" i="40"/>
  <c r="V130" i="40"/>
  <c r="U130" i="40"/>
  <c r="T130" i="40" s="1"/>
  <c r="S130" i="40"/>
  <c r="R130" i="40"/>
  <c r="Q130" i="40"/>
  <c r="O130" i="40"/>
  <c r="N130" i="40"/>
  <c r="M130" i="40"/>
  <c r="K130" i="40"/>
  <c r="J130" i="40"/>
  <c r="I130" i="40"/>
  <c r="G130" i="40"/>
  <c r="W129" i="40"/>
  <c r="V129" i="40"/>
  <c r="U129" i="40"/>
  <c r="S129" i="40"/>
  <c r="R129" i="40"/>
  <c r="Q129" i="40"/>
  <c r="P129" i="40" s="1"/>
  <c r="O129" i="40"/>
  <c r="N129" i="40"/>
  <c r="M129" i="40"/>
  <c r="K129" i="40"/>
  <c r="J129" i="40"/>
  <c r="I129" i="40"/>
  <c r="H129" i="40" s="1"/>
  <c r="G129" i="40"/>
  <c r="W128" i="40"/>
  <c r="V128" i="40"/>
  <c r="U128" i="40"/>
  <c r="T128" i="40" s="1"/>
  <c r="S128" i="40"/>
  <c r="R128" i="40"/>
  <c r="Q128" i="40"/>
  <c r="O128" i="40"/>
  <c r="N128" i="40"/>
  <c r="M128" i="40"/>
  <c r="L128" i="40" s="1"/>
  <c r="K128" i="40"/>
  <c r="J128" i="40"/>
  <c r="I128" i="40"/>
  <c r="G128" i="40"/>
  <c r="W127" i="40"/>
  <c r="V127" i="40"/>
  <c r="U127" i="40"/>
  <c r="S127" i="40"/>
  <c r="R127" i="40"/>
  <c r="Q127" i="40"/>
  <c r="P127" i="40" s="1"/>
  <c r="O127" i="40"/>
  <c r="N127" i="40"/>
  <c r="M127" i="40"/>
  <c r="K127" i="40"/>
  <c r="J127" i="40"/>
  <c r="I127" i="40"/>
  <c r="G127" i="40"/>
  <c r="W126" i="40"/>
  <c r="V126" i="40"/>
  <c r="U126" i="40"/>
  <c r="T126" i="40" s="1"/>
  <c r="S126" i="40"/>
  <c r="R126" i="40"/>
  <c r="Q126" i="40"/>
  <c r="O126" i="40"/>
  <c r="N126" i="40"/>
  <c r="M126" i="40"/>
  <c r="L126" i="40" s="1"/>
  <c r="K126" i="40"/>
  <c r="J126" i="40"/>
  <c r="I126" i="40"/>
  <c r="G126" i="40"/>
  <c r="W125" i="40"/>
  <c r="V125" i="40"/>
  <c r="U125" i="40"/>
  <c r="S125" i="40"/>
  <c r="R125" i="40"/>
  <c r="Q125" i="40"/>
  <c r="O125" i="40"/>
  <c r="N125" i="40"/>
  <c r="M125" i="40"/>
  <c r="K125" i="40"/>
  <c r="J125" i="40"/>
  <c r="I125" i="40"/>
  <c r="H125" i="40" s="1"/>
  <c r="G125" i="40"/>
  <c r="W124" i="40"/>
  <c r="V124" i="40"/>
  <c r="U124" i="40"/>
  <c r="S124" i="40"/>
  <c r="R124" i="40"/>
  <c r="Q124" i="40"/>
  <c r="O124" i="40"/>
  <c r="N124" i="40"/>
  <c r="M124" i="40"/>
  <c r="K124" i="40"/>
  <c r="J124" i="40"/>
  <c r="I124" i="40"/>
  <c r="G124" i="40"/>
  <c r="W123" i="40"/>
  <c r="V123" i="40"/>
  <c r="U123" i="40"/>
  <c r="S123" i="40"/>
  <c r="R123" i="40"/>
  <c r="Q123" i="40"/>
  <c r="P123" i="40" s="1"/>
  <c r="O123" i="40"/>
  <c r="N123" i="40"/>
  <c r="M123" i="40"/>
  <c r="K123" i="40"/>
  <c r="J123" i="40"/>
  <c r="I123" i="40"/>
  <c r="H123" i="40" s="1"/>
  <c r="G123" i="40"/>
  <c r="W122" i="40"/>
  <c r="V122" i="40"/>
  <c r="U122" i="40"/>
  <c r="T122" i="40" s="1"/>
  <c r="S122" i="40"/>
  <c r="R122" i="40"/>
  <c r="Q122" i="40"/>
  <c r="O122" i="40"/>
  <c r="N122" i="40"/>
  <c r="M122" i="40"/>
  <c r="K122" i="40"/>
  <c r="J122" i="40"/>
  <c r="I122" i="40"/>
  <c r="G122" i="40"/>
  <c r="W121" i="40"/>
  <c r="V121" i="40"/>
  <c r="U121" i="40"/>
  <c r="S121" i="40"/>
  <c r="R121" i="40"/>
  <c r="Q121" i="40"/>
  <c r="P121" i="40" s="1"/>
  <c r="O121" i="40"/>
  <c r="N121" i="40"/>
  <c r="M121" i="40"/>
  <c r="K121" i="40"/>
  <c r="J121" i="40"/>
  <c r="I121" i="40"/>
  <c r="H121" i="40" s="1"/>
  <c r="G121" i="40"/>
  <c r="W120" i="40"/>
  <c r="V120" i="40"/>
  <c r="U120" i="40"/>
  <c r="S120" i="40"/>
  <c r="R120" i="40"/>
  <c r="Q120" i="40"/>
  <c r="O120" i="40"/>
  <c r="N120" i="40"/>
  <c r="M120" i="40"/>
  <c r="L120" i="40" s="1"/>
  <c r="K120" i="40"/>
  <c r="J120" i="40"/>
  <c r="I120" i="40"/>
  <c r="G120" i="40"/>
  <c r="W119" i="40"/>
  <c r="V119" i="40"/>
  <c r="U119" i="40"/>
  <c r="S119" i="40"/>
  <c r="R119" i="40"/>
  <c r="Q119" i="40"/>
  <c r="O119" i="40"/>
  <c r="N119" i="40"/>
  <c r="M119" i="40"/>
  <c r="K119" i="40"/>
  <c r="J119" i="40"/>
  <c r="I119" i="40"/>
  <c r="G119" i="40"/>
  <c r="W118" i="40"/>
  <c r="V118" i="40"/>
  <c r="U118" i="40"/>
  <c r="S118" i="40"/>
  <c r="R118" i="40"/>
  <c r="Q118" i="40"/>
  <c r="O118" i="40"/>
  <c r="N118" i="40"/>
  <c r="M118" i="40"/>
  <c r="L118" i="40" s="1"/>
  <c r="K118" i="40"/>
  <c r="J118" i="40"/>
  <c r="I118" i="40"/>
  <c r="G118" i="40"/>
  <c r="W117" i="40"/>
  <c r="V117" i="40"/>
  <c r="U117" i="40"/>
  <c r="S117" i="40"/>
  <c r="R117" i="40"/>
  <c r="Q117" i="40"/>
  <c r="P117" i="40" s="1"/>
  <c r="O117" i="40"/>
  <c r="N117" i="40"/>
  <c r="M117" i="40"/>
  <c r="K117" i="40"/>
  <c r="J117" i="40"/>
  <c r="I117" i="40"/>
  <c r="H117" i="40" s="1"/>
  <c r="G117" i="40"/>
  <c r="W116" i="40"/>
  <c r="V116" i="40"/>
  <c r="U116" i="40"/>
  <c r="T116" i="40" s="1"/>
  <c r="S116" i="40"/>
  <c r="R116" i="40"/>
  <c r="Q116" i="40"/>
  <c r="O116" i="40"/>
  <c r="N116" i="40"/>
  <c r="M116" i="40"/>
  <c r="K116" i="40"/>
  <c r="J116" i="40"/>
  <c r="I116" i="40"/>
  <c r="G116" i="40"/>
  <c r="W115" i="40"/>
  <c r="V115" i="40"/>
  <c r="U115" i="40"/>
  <c r="S115" i="40"/>
  <c r="R115" i="40"/>
  <c r="Q115" i="40"/>
  <c r="P115" i="40" s="1"/>
  <c r="O115" i="40"/>
  <c r="N115" i="40"/>
  <c r="M115" i="40"/>
  <c r="K115" i="40"/>
  <c r="J115" i="40"/>
  <c r="I115" i="40"/>
  <c r="H115" i="40" s="1"/>
  <c r="G115" i="40"/>
  <c r="W114" i="40"/>
  <c r="V114" i="40"/>
  <c r="U114" i="40"/>
  <c r="S114" i="40"/>
  <c r="R114" i="40"/>
  <c r="Q114" i="40"/>
  <c r="O114" i="40"/>
  <c r="N114" i="40"/>
  <c r="M114" i="40"/>
  <c r="L114" i="40" s="1"/>
  <c r="K114" i="40"/>
  <c r="J114" i="40"/>
  <c r="I114" i="40"/>
  <c r="G114" i="40"/>
  <c r="W113" i="40"/>
  <c r="V113" i="40"/>
  <c r="U113" i="40"/>
  <c r="S113" i="40"/>
  <c r="R113" i="40"/>
  <c r="Q113" i="40"/>
  <c r="O113" i="40"/>
  <c r="N113" i="40"/>
  <c r="M113" i="40"/>
  <c r="K113" i="40"/>
  <c r="J113" i="40"/>
  <c r="I113" i="40"/>
  <c r="H113" i="40" s="1"/>
  <c r="G113" i="40"/>
  <c r="W112" i="40"/>
  <c r="V112" i="40"/>
  <c r="U112" i="40"/>
  <c r="S112" i="40"/>
  <c r="R112" i="40"/>
  <c r="Q112" i="40"/>
  <c r="O112" i="40"/>
  <c r="N112" i="40"/>
  <c r="M112" i="40"/>
  <c r="K112" i="40"/>
  <c r="J112" i="40"/>
  <c r="I112" i="40"/>
  <c r="G112" i="40"/>
  <c r="W111" i="40"/>
  <c r="V111" i="40"/>
  <c r="U111" i="40"/>
  <c r="S111" i="40"/>
  <c r="R111" i="40"/>
  <c r="Q111" i="40"/>
  <c r="O111" i="40"/>
  <c r="N111" i="40"/>
  <c r="M111" i="40"/>
  <c r="K111" i="40"/>
  <c r="J111" i="40"/>
  <c r="I111" i="40"/>
  <c r="G111" i="40"/>
  <c r="W110" i="40"/>
  <c r="V110" i="40"/>
  <c r="U110" i="40"/>
  <c r="T110" i="40" s="1"/>
  <c r="S110" i="40"/>
  <c r="R110" i="40"/>
  <c r="Q110" i="40"/>
  <c r="O110" i="40"/>
  <c r="N110" i="40"/>
  <c r="M110" i="40"/>
  <c r="L110" i="40" s="1"/>
  <c r="K110" i="40"/>
  <c r="J110" i="40"/>
  <c r="I110" i="40"/>
  <c r="G110" i="40"/>
  <c r="W109" i="40"/>
  <c r="V109" i="40"/>
  <c r="U109" i="40"/>
  <c r="S109" i="40"/>
  <c r="R109" i="40"/>
  <c r="Q109" i="40"/>
  <c r="O109" i="40"/>
  <c r="N109" i="40"/>
  <c r="M109" i="40"/>
  <c r="K109" i="40"/>
  <c r="J109" i="40"/>
  <c r="I109" i="40"/>
  <c r="G109" i="40"/>
  <c r="W108" i="40"/>
  <c r="V108" i="40"/>
  <c r="U108" i="40"/>
  <c r="T108" i="40" s="1"/>
  <c r="S108" i="40"/>
  <c r="R108" i="40"/>
  <c r="Q108" i="40"/>
  <c r="O108" i="40"/>
  <c r="N108" i="40"/>
  <c r="M108" i="40"/>
  <c r="L108" i="40" s="1"/>
  <c r="K108" i="40"/>
  <c r="J108" i="40"/>
  <c r="I108" i="40"/>
  <c r="G108" i="40"/>
  <c r="W107" i="40"/>
  <c r="V107" i="40"/>
  <c r="U107" i="40"/>
  <c r="S107" i="40"/>
  <c r="R107" i="40"/>
  <c r="Q107" i="40"/>
  <c r="P107" i="40" s="1"/>
  <c r="O107" i="40"/>
  <c r="N107" i="40"/>
  <c r="M107" i="40"/>
  <c r="K107" i="40"/>
  <c r="J107" i="40"/>
  <c r="I107" i="40"/>
  <c r="G107" i="40"/>
  <c r="W106" i="40"/>
  <c r="V106" i="40"/>
  <c r="U106" i="40"/>
  <c r="T106" i="40" s="1"/>
  <c r="S106" i="40"/>
  <c r="R106" i="40"/>
  <c r="Q106" i="40"/>
  <c r="O106" i="40"/>
  <c r="N106" i="40"/>
  <c r="M106" i="40"/>
  <c r="K106" i="40"/>
  <c r="J106" i="40"/>
  <c r="I106" i="40"/>
  <c r="G106" i="40"/>
  <c r="W105" i="40"/>
  <c r="V105" i="40"/>
  <c r="U105" i="40"/>
  <c r="S105" i="40"/>
  <c r="R105" i="40"/>
  <c r="Q105" i="40"/>
  <c r="O105" i="40"/>
  <c r="N105" i="40"/>
  <c r="M105" i="40"/>
  <c r="K105" i="40"/>
  <c r="J105" i="40"/>
  <c r="I105" i="40"/>
  <c r="G105" i="40"/>
  <c r="W104" i="40"/>
  <c r="V104" i="40"/>
  <c r="U104" i="40"/>
  <c r="T104" i="40" s="1"/>
  <c r="S104" i="40"/>
  <c r="R104" i="40"/>
  <c r="Q104" i="40"/>
  <c r="O104" i="40"/>
  <c r="N104" i="40"/>
  <c r="M104" i="40"/>
  <c r="L104" i="40" s="1"/>
  <c r="K104" i="40"/>
  <c r="J104" i="40"/>
  <c r="I104" i="40"/>
  <c r="G104" i="40"/>
  <c r="W103" i="40"/>
  <c r="V103" i="40"/>
  <c r="U103" i="40"/>
  <c r="S103" i="40"/>
  <c r="R103" i="40"/>
  <c r="Q103" i="40"/>
  <c r="O103" i="40"/>
  <c r="N103" i="40"/>
  <c r="M103" i="40"/>
  <c r="K103" i="40"/>
  <c r="J103" i="40"/>
  <c r="I103" i="40"/>
  <c r="G103" i="40"/>
  <c r="W102" i="40"/>
  <c r="V102" i="40"/>
  <c r="U102" i="40"/>
  <c r="S102" i="40"/>
  <c r="R102" i="40"/>
  <c r="Q102" i="40"/>
  <c r="O102" i="40"/>
  <c r="N102" i="40"/>
  <c r="M102" i="40"/>
  <c r="K102" i="40"/>
  <c r="J102" i="40"/>
  <c r="I102" i="40"/>
  <c r="G102" i="40"/>
  <c r="W101" i="40"/>
  <c r="V101" i="40"/>
  <c r="U101" i="40"/>
  <c r="S101" i="40"/>
  <c r="R101" i="40"/>
  <c r="Q101" i="40"/>
  <c r="O101" i="40"/>
  <c r="N101" i="40"/>
  <c r="M101" i="40"/>
  <c r="K101" i="40"/>
  <c r="J101" i="40"/>
  <c r="I101" i="40"/>
  <c r="G101" i="40"/>
  <c r="W100" i="40"/>
  <c r="V100" i="40"/>
  <c r="U100" i="40"/>
  <c r="S100" i="40"/>
  <c r="R100" i="40"/>
  <c r="Q100" i="40"/>
  <c r="O100" i="40"/>
  <c r="N100" i="40"/>
  <c r="M100" i="40"/>
  <c r="K100" i="40"/>
  <c r="J100" i="40"/>
  <c r="I100" i="40"/>
  <c r="G100" i="40"/>
  <c r="W99" i="40"/>
  <c r="V99" i="40"/>
  <c r="U99" i="40"/>
  <c r="S99" i="40"/>
  <c r="R99" i="40"/>
  <c r="Q99" i="40"/>
  <c r="P99" i="40" s="1"/>
  <c r="O99" i="40"/>
  <c r="N99" i="40"/>
  <c r="M99" i="40"/>
  <c r="K99" i="40"/>
  <c r="J99" i="40"/>
  <c r="I99" i="40"/>
  <c r="H99" i="40" s="1"/>
  <c r="G99" i="40"/>
  <c r="W98" i="40"/>
  <c r="V98" i="40"/>
  <c r="U98" i="40"/>
  <c r="T98" i="40" s="1"/>
  <c r="S98" i="40"/>
  <c r="R98" i="40"/>
  <c r="Q98" i="40"/>
  <c r="O98" i="40"/>
  <c r="N98" i="40"/>
  <c r="M98" i="40"/>
  <c r="L98" i="40" s="1"/>
  <c r="K98" i="40"/>
  <c r="J98" i="40"/>
  <c r="I98" i="40"/>
  <c r="G98" i="40"/>
  <c r="W97" i="40"/>
  <c r="V97" i="40"/>
  <c r="U97" i="40"/>
  <c r="S97" i="40"/>
  <c r="R97" i="40"/>
  <c r="Q97" i="40"/>
  <c r="O97" i="40"/>
  <c r="N97" i="40"/>
  <c r="M97" i="40"/>
  <c r="K97" i="40"/>
  <c r="J97" i="40"/>
  <c r="I97" i="40"/>
  <c r="H97" i="40" s="1"/>
  <c r="G97" i="40"/>
  <c r="W96" i="40"/>
  <c r="V96" i="40"/>
  <c r="U96" i="40"/>
  <c r="T96" i="40" s="1"/>
  <c r="S96" i="40"/>
  <c r="R96" i="40"/>
  <c r="Q96" i="40"/>
  <c r="O96" i="40"/>
  <c r="N96" i="40"/>
  <c r="M96" i="40"/>
  <c r="L96" i="40" s="1"/>
  <c r="K96" i="40"/>
  <c r="J96" i="40"/>
  <c r="I96" i="40"/>
  <c r="G96" i="40"/>
  <c r="W95" i="40"/>
  <c r="V95" i="40"/>
  <c r="U95" i="40"/>
  <c r="S95" i="40"/>
  <c r="R95" i="40"/>
  <c r="Q95" i="40"/>
  <c r="P95" i="40" s="1"/>
  <c r="O95" i="40"/>
  <c r="N95" i="40"/>
  <c r="M95" i="40"/>
  <c r="K95" i="40"/>
  <c r="J95" i="40"/>
  <c r="I95" i="40"/>
  <c r="H95" i="40" s="1"/>
  <c r="G95" i="40"/>
  <c r="W94" i="40"/>
  <c r="V94" i="40"/>
  <c r="U94" i="40"/>
  <c r="S94" i="40"/>
  <c r="R94" i="40"/>
  <c r="Q94" i="40"/>
  <c r="O94" i="40"/>
  <c r="N94" i="40"/>
  <c r="M94" i="40"/>
  <c r="K94" i="40"/>
  <c r="J94" i="40"/>
  <c r="I94" i="40"/>
  <c r="G94" i="40"/>
  <c r="W93" i="40"/>
  <c r="V93" i="40"/>
  <c r="U93" i="40"/>
  <c r="S93" i="40"/>
  <c r="R93" i="40"/>
  <c r="Q93" i="40"/>
  <c r="P93" i="40" s="1"/>
  <c r="O93" i="40"/>
  <c r="N93" i="40"/>
  <c r="M93" i="40"/>
  <c r="K93" i="40"/>
  <c r="J93" i="40"/>
  <c r="I93" i="40"/>
  <c r="H93" i="40" s="1"/>
  <c r="G93" i="40"/>
  <c r="W92" i="40"/>
  <c r="V92" i="40"/>
  <c r="U92" i="40"/>
  <c r="S92" i="40"/>
  <c r="R92" i="40"/>
  <c r="Q92" i="40"/>
  <c r="O92" i="40"/>
  <c r="N92" i="40"/>
  <c r="M92" i="40"/>
  <c r="K92" i="40"/>
  <c r="J92" i="40"/>
  <c r="I92" i="40"/>
  <c r="G92" i="40"/>
  <c r="W91" i="40"/>
  <c r="V91" i="40"/>
  <c r="U91" i="40"/>
  <c r="S91" i="40"/>
  <c r="R91" i="40"/>
  <c r="Q91" i="40"/>
  <c r="P91" i="40" s="1"/>
  <c r="O91" i="40"/>
  <c r="N91" i="40"/>
  <c r="M91" i="40"/>
  <c r="K91" i="40"/>
  <c r="J91" i="40"/>
  <c r="I91" i="40"/>
  <c r="G91" i="40"/>
  <c r="W90" i="40"/>
  <c r="V90" i="40"/>
  <c r="U90" i="40"/>
  <c r="T90" i="40" s="1"/>
  <c r="S90" i="40"/>
  <c r="R90" i="40"/>
  <c r="Q90" i="40"/>
  <c r="O90" i="40"/>
  <c r="N90" i="40"/>
  <c r="M90" i="40"/>
  <c r="K90" i="40"/>
  <c r="J90" i="40"/>
  <c r="I90" i="40"/>
  <c r="G90" i="40"/>
  <c r="W89" i="40"/>
  <c r="V89" i="40"/>
  <c r="U89" i="40"/>
  <c r="S89" i="40"/>
  <c r="R89" i="40"/>
  <c r="Q89" i="40"/>
  <c r="P89" i="40" s="1"/>
  <c r="O89" i="40"/>
  <c r="N89" i="40"/>
  <c r="M89" i="40"/>
  <c r="K89" i="40"/>
  <c r="J89" i="40"/>
  <c r="I89" i="40"/>
  <c r="G89" i="40"/>
  <c r="W88" i="40"/>
  <c r="V88" i="40"/>
  <c r="U88" i="40"/>
  <c r="S88" i="40"/>
  <c r="R88" i="40"/>
  <c r="Q88" i="40"/>
  <c r="O88" i="40"/>
  <c r="N88" i="40"/>
  <c r="M88" i="40"/>
  <c r="L88" i="40" s="1"/>
  <c r="K88" i="40"/>
  <c r="J88" i="40"/>
  <c r="I88" i="40"/>
  <c r="G88" i="40"/>
  <c r="W87" i="40"/>
  <c r="V87" i="40"/>
  <c r="U87" i="40"/>
  <c r="S87" i="40"/>
  <c r="R87" i="40"/>
  <c r="Q87" i="40"/>
  <c r="O87" i="40"/>
  <c r="N87" i="40"/>
  <c r="M87" i="40"/>
  <c r="K87" i="40"/>
  <c r="J87" i="40"/>
  <c r="I87" i="40"/>
  <c r="H87" i="40" s="1"/>
  <c r="G87" i="40"/>
  <c r="W86" i="40"/>
  <c r="V86" i="40"/>
  <c r="U86" i="40"/>
  <c r="S86" i="40"/>
  <c r="R86" i="40"/>
  <c r="Q86" i="40"/>
  <c r="O86" i="40"/>
  <c r="N86" i="40"/>
  <c r="M86" i="40"/>
  <c r="K86" i="40"/>
  <c r="J86" i="40"/>
  <c r="I86" i="40"/>
  <c r="G86" i="40"/>
  <c r="W85" i="40"/>
  <c r="V85" i="40"/>
  <c r="U85" i="40"/>
  <c r="S85" i="40"/>
  <c r="R85" i="40"/>
  <c r="Q85" i="40"/>
  <c r="P85" i="40" s="1"/>
  <c r="O85" i="40"/>
  <c r="N85" i="40"/>
  <c r="M85" i="40"/>
  <c r="K85" i="40"/>
  <c r="J85" i="40"/>
  <c r="I85" i="40"/>
  <c r="H85" i="40" s="1"/>
  <c r="G85" i="40"/>
  <c r="W84" i="40"/>
  <c r="V84" i="40"/>
  <c r="U84" i="40"/>
  <c r="T84" i="40" s="1"/>
  <c r="S84" i="40"/>
  <c r="R84" i="40"/>
  <c r="Q84" i="40"/>
  <c r="O84" i="40"/>
  <c r="N84" i="40"/>
  <c r="M84" i="40"/>
  <c r="L84" i="40" s="1"/>
  <c r="K84" i="40"/>
  <c r="J84" i="40"/>
  <c r="I84" i="40"/>
  <c r="G84" i="40"/>
  <c r="W83" i="40"/>
  <c r="V83" i="40"/>
  <c r="U83" i="40"/>
  <c r="S83" i="40"/>
  <c r="R83" i="40"/>
  <c r="Q83" i="40"/>
  <c r="P83" i="40" s="1"/>
  <c r="O83" i="40"/>
  <c r="N83" i="40"/>
  <c r="M83" i="40"/>
  <c r="K83" i="40"/>
  <c r="J83" i="40"/>
  <c r="I83" i="40"/>
  <c r="G83" i="40"/>
  <c r="W82" i="40"/>
  <c r="V82" i="40"/>
  <c r="U82" i="40"/>
  <c r="S82" i="40"/>
  <c r="R82" i="40"/>
  <c r="Q82" i="40"/>
  <c r="O82" i="40"/>
  <c r="N82" i="40"/>
  <c r="M82" i="40"/>
  <c r="L82" i="40" s="1"/>
  <c r="K82" i="40"/>
  <c r="J82" i="40"/>
  <c r="I82" i="40"/>
  <c r="G82" i="40"/>
  <c r="W81" i="40"/>
  <c r="V81" i="40"/>
  <c r="U81" i="40"/>
  <c r="S81" i="40"/>
  <c r="R81" i="40"/>
  <c r="Q81" i="40"/>
  <c r="P81" i="40" s="1"/>
  <c r="O81" i="40"/>
  <c r="N81" i="40"/>
  <c r="M81" i="40"/>
  <c r="K81" i="40"/>
  <c r="J81" i="40"/>
  <c r="I81" i="40"/>
  <c r="G81" i="40"/>
  <c r="W80" i="40"/>
  <c r="V80" i="40"/>
  <c r="U80" i="40"/>
  <c r="T80" i="40" s="1"/>
  <c r="S80" i="40"/>
  <c r="R80" i="40"/>
  <c r="Q80" i="40"/>
  <c r="O80" i="40"/>
  <c r="N80" i="40"/>
  <c r="M80" i="40"/>
  <c r="K80" i="40"/>
  <c r="J80" i="40"/>
  <c r="I80" i="40"/>
  <c r="G80" i="40"/>
  <c r="W79" i="40"/>
  <c r="V79" i="40"/>
  <c r="U79" i="40"/>
  <c r="S79" i="40"/>
  <c r="R79" i="40"/>
  <c r="Q79" i="40"/>
  <c r="P79" i="40" s="1"/>
  <c r="O79" i="40"/>
  <c r="N79" i="40"/>
  <c r="M79" i="40"/>
  <c r="K79" i="40"/>
  <c r="J79" i="40"/>
  <c r="I79" i="40"/>
  <c r="H79" i="40" s="1"/>
  <c r="G79" i="40"/>
  <c r="W78" i="40"/>
  <c r="V78" i="40"/>
  <c r="U78" i="40"/>
  <c r="S78" i="40"/>
  <c r="R78" i="40"/>
  <c r="Q78" i="40"/>
  <c r="O78" i="40"/>
  <c r="N78" i="40"/>
  <c r="M78" i="40"/>
  <c r="K78" i="40"/>
  <c r="J78" i="40"/>
  <c r="I78" i="40"/>
  <c r="G78" i="40"/>
  <c r="V77" i="40"/>
  <c r="U77" i="40"/>
  <c r="S77" i="40"/>
  <c r="R77" i="40"/>
  <c r="Q77" i="40"/>
  <c r="O77" i="40"/>
  <c r="N77" i="40"/>
  <c r="K77" i="40"/>
  <c r="J77" i="40"/>
  <c r="I77" i="40"/>
  <c r="H77" i="40" s="1"/>
  <c r="G77" i="40"/>
  <c r="W76" i="40"/>
  <c r="V76" i="40"/>
  <c r="U76" i="40"/>
  <c r="T76" i="40" s="1"/>
  <c r="S76" i="40"/>
  <c r="R76" i="40"/>
  <c r="Q76" i="40"/>
  <c r="O76" i="40"/>
  <c r="N76" i="40"/>
  <c r="M76" i="40"/>
  <c r="L76" i="40" s="1"/>
  <c r="K76" i="40"/>
  <c r="J76" i="40"/>
  <c r="I76" i="40"/>
  <c r="G76" i="40"/>
  <c r="W75" i="40"/>
  <c r="V75" i="40"/>
  <c r="U75" i="40"/>
  <c r="S75" i="40"/>
  <c r="R75" i="40"/>
  <c r="Q75" i="40"/>
  <c r="O75" i="40"/>
  <c r="N75" i="40"/>
  <c r="M75" i="40"/>
  <c r="K75" i="40"/>
  <c r="J75" i="40"/>
  <c r="I75" i="40"/>
  <c r="G75" i="40"/>
  <c r="W74" i="40"/>
  <c r="V74" i="40"/>
  <c r="U74" i="40"/>
  <c r="S74" i="40"/>
  <c r="R74" i="40"/>
  <c r="Q74" i="40"/>
  <c r="O74" i="40"/>
  <c r="N74" i="40"/>
  <c r="M74" i="40"/>
  <c r="L74" i="40" s="1"/>
  <c r="K74" i="40"/>
  <c r="J74" i="40"/>
  <c r="I74" i="40"/>
  <c r="G74" i="40"/>
  <c r="W73" i="40"/>
  <c r="V73" i="40"/>
  <c r="U73" i="40"/>
  <c r="S73" i="40"/>
  <c r="R73" i="40"/>
  <c r="Q73" i="40"/>
  <c r="O73" i="40"/>
  <c r="N73" i="40"/>
  <c r="M73" i="40"/>
  <c r="K73" i="40"/>
  <c r="J73" i="40"/>
  <c r="I73" i="40"/>
  <c r="H73" i="40" s="1"/>
  <c r="G73" i="40"/>
  <c r="W72" i="40"/>
  <c r="V72" i="40"/>
  <c r="U72" i="40"/>
  <c r="T72" i="40" s="1"/>
  <c r="S72" i="40"/>
  <c r="R72" i="40"/>
  <c r="Q72" i="40"/>
  <c r="O72" i="40"/>
  <c r="N72" i="40"/>
  <c r="M72" i="40"/>
  <c r="K72" i="40"/>
  <c r="J72" i="40"/>
  <c r="I72" i="40"/>
  <c r="G72" i="40"/>
  <c r="W71" i="40"/>
  <c r="V71" i="40"/>
  <c r="U71" i="40"/>
  <c r="S71" i="40"/>
  <c r="R71" i="40"/>
  <c r="Q71" i="40"/>
  <c r="P71" i="40" s="1"/>
  <c r="O71" i="40"/>
  <c r="N71" i="40"/>
  <c r="M71" i="40"/>
  <c r="K71" i="40"/>
  <c r="J71" i="40"/>
  <c r="I71" i="40"/>
  <c r="H71" i="40" s="1"/>
  <c r="G71" i="40"/>
  <c r="W70" i="40"/>
  <c r="V70" i="40"/>
  <c r="U70" i="40"/>
  <c r="S70" i="40"/>
  <c r="R70" i="40"/>
  <c r="Q70" i="40"/>
  <c r="O70" i="40"/>
  <c r="N70" i="40"/>
  <c r="M70" i="40"/>
  <c r="K70" i="40"/>
  <c r="J70" i="40"/>
  <c r="I70" i="40"/>
  <c r="G70" i="40"/>
  <c r="W69" i="40"/>
  <c r="V69" i="40"/>
  <c r="U69" i="40"/>
  <c r="S69" i="40"/>
  <c r="R69" i="40"/>
  <c r="Q69" i="40"/>
  <c r="P69" i="40" s="1"/>
  <c r="O69" i="40"/>
  <c r="N69" i="40"/>
  <c r="M69" i="40"/>
  <c r="K69" i="40"/>
  <c r="J69" i="40"/>
  <c r="I69" i="40"/>
  <c r="H69" i="40" s="1"/>
  <c r="G69" i="40"/>
  <c r="W68" i="40"/>
  <c r="V68" i="40"/>
  <c r="U68" i="40"/>
  <c r="T68" i="40" s="1"/>
  <c r="S68" i="40"/>
  <c r="R68" i="40"/>
  <c r="Q68" i="40"/>
  <c r="O68" i="40"/>
  <c r="N68" i="40"/>
  <c r="M68" i="40"/>
  <c r="L68" i="40" s="1"/>
  <c r="K68" i="40"/>
  <c r="J68" i="40"/>
  <c r="I68" i="40"/>
  <c r="G68" i="40"/>
  <c r="W67" i="40"/>
  <c r="V67" i="40"/>
  <c r="U67" i="40"/>
  <c r="S67" i="40"/>
  <c r="R67" i="40"/>
  <c r="Q67" i="40"/>
  <c r="O67" i="40"/>
  <c r="N67" i="40"/>
  <c r="M67" i="40"/>
  <c r="K67" i="40"/>
  <c r="J67" i="40"/>
  <c r="I67" i="40"/>
  <c r="G67" i="40"/>
  <c r="W66" i="40"/>
  <c r="V66" i="40"/>
  <c r="U66" i="40"/>
  <c r="S66" i="40"/>
  <c r="R66" i="40"/>
  <c r="Q66" i="40"/>
  <c r="O66" i="40"/>
  <c r="N66" i="40"/>
  <c r="M66" i="40"/>
  <c r="L66" i="40" s="1"/>
  <c r="K66" i="40"/>
  <c r="J66" i="40"/>
  <c r="I66" i="40"/>
  <c r="G66" i="40"/>
  <c r="W65" i="40"/>
  <c r="V65" i="40"/>
  <c r="U65" i="40"/>
  <c r="S65" i="40"/>
  <c r="R65" i="40"/>
  <c r="Q65" i="40"/>
  <c r="P65" i="40" s="1"/>
  <c r="O65" i="40"/>
  <c r="N65" i="40"/>
  <c r="M65" i="40"/>
  <c r="K65" i="40"/>
  <c r="J65" i="40"/>
  <c r="I65" i="40"/>
  <c r="G65" i="40"/>
  <c r="W64" i="40"/>
  <c r="V64" i="40"/>
  <c r="U64" i="40"/>
  <c r="T64" i="40" s="1"/>
  <c r="S64" i="40"/>
  <c r="R64" i="40"/>
  <c r="Q64" i="40"/>
  <c r="O64" i="40"/>
  <c r="N64" i="40"/>
  <c r="M64" i="40"/>
  <c r="K64" i="40"/>
  <c r="J64" i="40"/>
  <c r="I64" i="40"/>
  <c r="G64" i="40"/>
  <c r="W63" i="40"/>
  <c r="V63" i="40"/>
  <c r="U63" i="40"/>
  <c r="S63" i="40"/>
  <c r="R63" i="40"/>
  <c r="Q63" i="40"/>
  <c r="O63" i="40"/>
  <c r="N63" i="40"/>
  <c r="M63" i="40"/>
  <c r="K63" i="40"/>
  <c r="J63" i="40"/>
  <c r="I63" i="40"/>
  <c r="H63" i="40" s="1"/>
  <c r="G63" i="40"/>
  <c r="W62" i="40"/>
  <c r="V62" i="40"/>
  <c r="U62" i="40"/>
  <c r="S62" i="40"/>
  <c r="R62" i="40"/>
  <c r="Q62" i="40"/>
  <c r="O62" i="40"/>
  <c r="N62" i="40"/>
  <c r="M62" i="40"/>
  <c r="K62" i="40"/>
  <c r="J62" i="40"/>
  <c r="I62" i="40"/>
  <c r="G62" i="40"/>
  <c r="W61" i="40"/>
  <c r="V61" i="40"/>
  <c r="U61" i="40"/>
  <c r="S61" i="40"/>
  <c r="R61" i="40"/>
  <c r="Q61" i="40"/>
  <c r="O61" i="40"/>
  <c r="N61" i="40"/>
  <c r="M61" i="40"/>
  <c r="K61" i="40"/>
  <c r="J61" i="40"/>
  <c r="I61" i="40"/>
  <c r="H61" i="40" s="1"/>
  <c r="G61" i="40"/>
  <c r="W60" i="40"/>
  <c r="V60" i="40"/>
  <c r="U60" i="40"/>
  <c r="S60" i="40"/>
  <c r="R60" i="40"/>
  <c r="Q60" i="40"/>
  <c r="O60" i="40"/>
  <c r="N60" i="40"/>
  <c r="M60" i="40"/>
  <c r="K60" i="40"/>
  <c r="J60" i="40"/>
  <c r="I60" i="40"/>
  <c r="G60" i="40"/>
  <c r="W59" i="40"/>
  <c r="V59" i="40"/>
  <c r="U59" i="40"/>
  <c r="S59" i="40"/>
  <c r="R59" i="40"/>
  <c r="Q59" i="40"/>
  <c r="O59" i="40"/>
  <c r="N59" i="40"/>
  <c r="M59" i="40"/>
  <c r="K59" i="40"/>
  <c r="J59" i="40"/>
  <c r="I59" i="40"/>
  <c r="G59" i="40"/>
  <c r="W58" i="40"/>
  <c r="V58" i="40"/>
  <c r="U58" i="40"/>
  <c r="T58" i="40" s="1"/>
  <c r="S58" i="40"/>
  <c r="R58" i="40"/>
  <c r="Q58" i="40"/>
  <c r="O58" i="40"/>
  <c r="N58" i="40"/>
  <c r="M58" i="40"/>
  <c r="K58" i="40"/>
  <c r="J58" i="40"/>
  <c r="I58" i="40"/>
  <c r="G58" i="40"/>
  <c r="W57" i="40"/>
  <c r="V57" i="40"/>
  <c r="U57" i="40"/>
  <c r="S57" i="40"/>
  <c r="R57" i="40"/>
  <c r="Q57" i="40"/>
  <c r="P57" i="40" s="1"/>
  <c r="O57" i="40"/>
  <c r="N57" i="40"/>
  <c r="M57" i="40"/>
  <c r="K57" i="40"/>
  <c r="J57" i="40"/>
  <c r="I57" i="40"/>
  <c r="G57" i="40"/>
  <c r="W56" i="40"/>
  <c r="V56" i="40"/>
  <c r="U56" i="40"/>
  <c r="T56" i="40" s="1"/>
  <c r="S56" i="40"/>
  <c r="R56" i="40"/>
  <c r="Q56" i="40"/>
  <c r="O56" i="40"/>
  <c r="N56" i="40"/>
  <c r="M56" i="40"/>
  <c r="L56" i="40" s="1"/>
  <c r="K56" i="40"/>
  <c r="J56" i="40"/>
  <c r="I56" i="40"/>
  <c r="G56" i="40"/>
  <c r="W55" i="40"/>
  <c r="V55" i="40"/>
  <c r="U55" i="40"/>
  <c r="S55" i="40"/>
  <c r="R55" i="40"/>
  <c r="Q55" i="40"/>
  <c r="O55" i="40"/>
  <c r="N55" i="40"/>
  <c r="M55" i="40"/>
  <c r="K55" i="40"/>
  <c r="J55" i="40"/>
  <c r="I55" i="40"/>
  <c r="G55" i="40"/>
  <c r="W54" i="40"/>
  <c r="V54" i="40"/>
  <c r="U54" i="40"/>
  <c r="S54" i="40"/>
  <c r="R54" i="40"/>
  <c r="Q54" i="40"/>
  <c r="O54" i="40"/>
  <c r="N54" i="40"/>
  <c r="M54" i="40"/>
  <c r="L54" i="40" s="1"/>
  <c r="K54" i="40"/>
  <c r="J54" i="40"/>
  <c r="I54" i="40"/>
  <c r="G54" i="40"/>
  <c r="W53" i="40"/>
  <c r="V53" i="40"/>
  <c r="U53" i="40"/>
  <c r="S53" i="40"/>
  <c r="R53" i="40"/>
  <c r="Q53" i="40"/>
  <c r="P53" i="40" s="1"/>
  <c r="O53" i="40"/>
  <c r="N53" i="40"/>
  <c r="M53" i="40"/>
  <c r="K53" i="40"/>
  <c r="J53" i="40"/>
  <c r="I53" i="40"/>
  <c r="H53" i="40" s="1"/>
  <c r="G53" i="40"/>
  <c r="W52" i="40"/>
  <c r="V52" i="40"/>
  <c r="U52" i="40"/>
  <c r="T52" i="40" s="1"/>
  <c r="S52" i="40"/>
  <c r="R52" i="40"/>
  <c r="Q52" i="40"/>
  <c r="O52" i="40"/>
  <c r="N52" i="40"/>
  <c r="M52" i="40"/>
  <c r="L52" i="40" s="1"/>
  <c r="K52" i="40"/>
  <c r="J52" i="40"/>
  <c r="I52" i="40"/>
  <c r="G52" i="40"/>
  <c r="W51" i="40"/>
  <c r="V51" i="40"/>
  <c r="U51" i="40"/>
  <c r="S51" i="40"/>
  <c r="R51" i="40"/>
  <c r="Q51" i="40"/>
  <c r="O51" i="40"/>
  <c r="N51" i="40"/>
  <c r="M51" i="40"/>
  <c r="K51" i="40"/>
  <c r="J51" i="40"/>
  <c r="I51" i="40"/>
  <c r="G51" i="40"/>
  <c r="W50" i="40"/>
  <c r="V50" i="40"/>
  <c r="U50" i="40"/>
  <c r="S50" i="40"/>
  <c r="R50" i="40"/>
  <c r="Q50" i="40"/>
  <c r="O50" i="40"/>
  <c r="N50" i="40"/>
  <c r="M50" i="40"/>
  <c r="L50" i="40" s="1"/>
  <c r="K50" i="40"/>
  <c r="J50" i="40"/>
  <c r="I50" i="40"/>
  <c r="G50" i="40"/>
  <c r="W49" i="40"/>
  <c r="V49" i="40"/>
  <c r="U49" i="40"/>
  <c r="S49" i="40"/>
  <c r="R49" i="40"/>
  <c r="Q49" i="40"/>
  <c r="P49" i="40" s="1"/>
  <c r="O49" i="40"/>
  <c r="N49" i="40"/>
  <c r="M49" i="40"/>
  <c r="K49" i="40"/>
  <c r="J49" i="40"/>
  <c r="I49" i="40"/>
  <c r="H49" i="40" s="1"/>
  <c r="G49" i="40"/>
  <c r="W48" i="40"/>
  <c r="V48" i="40"/>
  <c r="U48" i="40"/>
  <c r="T48" i="40" s="1"/>
  <c r="S48" i="40"/>
  <c r="R48" i="40"/>
  <c r="Q48" i="40"/>
  <c r="O48" i="40"/>
  <c r="N48" i="40"/>
  <c r="M48" i="40"/>
  <c r="K48" i="40"/>
  <c r="J48" i="40"/>
  <c r="I48" i="40"/>
  <c r="G48" i="40"/>
  <c r="W47" i="40"/>
  <c r="V47" i="40"/>
  <c r="U47" i="40"/>
  <c r="S47" i="40"/>
  <c r="R47" i="40"/>
  <c r="Q47" i="40"/>
  <c r="O47" i="40"/>
  <c r="N47" i="40"/>
  <c r="M47" i="40"/>
  <c r="K47" i="40"/>
  <c r="J47" i="40"/>
  <c r="I47" i="40"/>
  <c r="H47" i="40" s="1"/>
  <c r="G47" i="40"/>
  <c r="W46" i="40"/>
  <c r="V46" i="40"/>
  <c r="U46" i="40"/>
  <c r="S46" i="40"/>
  <c r="R46" i="40"/>
  <c r="Q46" i="40"/>
  <c r="O46" i="40"/>
  <c r="N46" i="40"/>
  <c r="M46" i="40"/>
  <c r="K46" i="40"/>
  <c r="J46" i="40"/>
  <c r="I46" i="40"/>
  <c r="G46" i="40"/>
  <c r="W45" i="40"/>
  <c r="V45" i="40"/>
  <c r="U45" i="40"/>
  <c r="S45" i="40"/>
  <c r="R45" i="40"/>
  <c r="Q45" i="40"/>
  <c r="O45" i="40"/>
  <c r="N45" i="40"/>
  <c r="M45" i="40"/>
  <c r="K45" i="40"/>
  <c r="J45" i="40"/>
  <c r="I45" i="40"/>
  <c r="H45" i="40" s="1"/>
  <c r="G45" i="40"/>
  <c r="W44" i="40"/>
  <c r="V44" i="40"/>
  <c r="U44" i="40"/>
  <c r="T44" i="40" s="1"/>
  <c r="S44" i="40"/>
  <c r="R44" i="40"/>
  <c r="Q44" i="40"/>
  <c r="O44" i="40"/>
  <c r="N44" i="40"/>
  <c r="M44" i="40"/>
  <c r="K44" i="40"/>
  <c r="J44" i="40"/>
  <c r="I44" i="40"/>
  <c r="G44" i="40"/>
  <c r="W43" i="40"/>
  <c r="V43" i="40"/>
  <c r="U43" i="40"/>
  <c r="S43" i="40"/>
  <c r="R43" i="40"/>
  <c r="Q43" i="40"/>
  <c r="P43" i="40" s="1"/>
  <c r="O43" i="40"/>
  <c r="N43" i="40"/>
  <c r="M43" i="40"/>
  <c r="K43" i="40"/>
  <c r="J43" i="40"/>
  <c r="I43" i="40"/>
  <c r="G43" i="40"/>
  <c r="W42" i="40"/>
  <c r="V42" i="40"/>
  <c r="U42" i="40"/>
  <c r="T42" i="40" s="1"/>
  <c r="S42" i="40"/>
  <c r="R42" i="40"/>
  <c r="Q42" i="40"/>
  <c r="O42" i="40"/>
  <c r="N42" i="40"/>
  <c r="M42" i="40"/>
  <c r="K42" i="40"/>
  <c r="J42" i="40"/>
  <c r="I42" i="40"/>
  <c r="G42" i="40"/>
  <c r="W41" i="40"/>
  <c r="V41" i="40"/>
  <c r="U41" i="40"/>
  <c r="S41" i="40"/>
  <c r="R41" i="40"/>
  <c r="Q41" i="40"/>
  <c r="P41" i="40" s="1"/>
  <c r="O41" i="40"/>
  <c r="N41" i="40"/>
  <c r="M41" i="40"/>
  <c r="K41" i="40"/>
  <c r="J41" i="40"/>
  <c r="I41" i="40"/>
  <c r="G41" i="40"/>
  <c r="W40" i="40"/>
  <c r="V40" i="40"/>
  <c r="U40" i="40"/>
  <c r="S40" i="40"/>
  <c r="R40" i="40"/>
  <c r="Q40" i="40"/>
  <c r="O40" i="40"/>
  <c r="N40" i="40"/>
  <c r="M40" i="40"/>
  <c r="L40" i="40" s="1"/>
  <c r="K40" i="40"/>
  <c r="J40" i="40"/>
  <c r="I40" i="40"/>
  <c r="G40" i="40"/>
  <c r="W39" i="40"/>
  <c r="V39" i="40"/>
  <c r="U39" i="40"/>
  <c r="S39" i="40"/>
  <c r="R39" i="40"/>
  <c r="Q39" i="40"/>
  <c r="O39" i="40"/>
  <c r="N39" i="40"/>
  <c r="M39" i="40"/>
  <c r="K39" i="40"/>
  <c r="J39" i="40"/>
  <c r="I39" i="40"/>
  <c r="H39" i="40" s="1"/>
  <c r="G39" i="40"/>
  <c r="W38" i="40"/>
  <c r="V38" i="40"/>
  <c r="U38" i="40"/>
  <c r="S38" i="40"/>
  <c r="R38" i="40"/>
  <c r="Q38" i="40"/>
  <c r="O38" i="40"/>
  <c r="N38" i="40"/>
  <c r="M38" i="40"/>
  <c r="L38" i="40" s="1"/>
  <c r="K38" i="40"/>
  <c r="J38" i="40"/>
  <c r="I38" i="40"/>
  <c r="G38" i="40"/>
  <c r="W37" i="40"/>
  <c r="V37" i="40"/>
  <c r="U37" i="40"/>
  <c r="S37" i="40"/>
  <c r="R37" i="40"/>
  <c r="Q37" i="40"/>
  <c r="O37" i="40"/>
  <c r="N37" i="40"/>
  <c r="M37" i="40"/>
  <c r="K37" i="40"/>
  <c r="J37" i="40"/>
  <c r="I37" i="40"/>
  <c r="H37" i="40" s="1"/>
  <c r="G37" i="40"/>
  <c r="W36" i="40"/>
  <c r="V36" i="40"/>
  <c r="U36" i="40"/>
  <c r="S36" i="40"/>
  <c r="R36" i="40"/>
  <c r="Q36" i="40"/>
  <c r="O36" i="40"/>
  <c r="N36" i="40"/>
  <c r="M36" i="40"/>
  <c r="L36" i="40" s="1"/>
  <c r="K36" i="40"/>
  <c r="J36" i="40"/>
  <c r="I36" i="40"/>
  <c r="G36" i="40"/>
  <c r="W35" i="40"/>
  <c r="V35" i="40"/>
  <c r="U35" i="40"/>
  <c r="S35" i="40"/>
  <c r="R35" i="40"/>
  <c r="Q35" i="40"/>
  <c r="O35" i="40"/>
  <c r="N35" i="40"/>
  <c r="M35" i="40"/>
  <c r="K35" i="40"/>
  <c r="J35" i="40"/>
  <c r="I35" i="40"/>
  <c r="G35" i="40"/>
  <c r="W34" i="40"/>
  <c r="V34" i="40"/>
  <c r="U34" i="40"/>
  <c r="S34" i="40"/>
  <c r="R34" i="40"/>
  <c r="Q34" i="40"/>
  <c r="O34" i="40"/>
  <c r="N34" i="40"/>
  <c r="M34" i="40"/>
  <c r="K34" i="40"/>
  <c r="J34" i="40"/>
  <c r="I34" i="40"/>
  <c r="G34" i="40"/>
  <c r="W33" i="40"/>
  <c r="V33" i="40"/>
  <c r="U33" i="40"/>
  <c r="S33" i="40"/>
  <c r="R33" i="40"/>
  <c r="Q33" i="40"/>
  <c r="O33" i="40"/>
  <c r="N33" i="40"/>
  <c r="M33" i="40"/>
  <c r="K33" i="40"/>
  <c r="J33" i="40"/>
  <c r="I33" i="40"/>
  <c r="G33" i="40"/>
  <c r="W32" i="40"/>
  <c r="V32" i="40"/>
  <c r="U32" i="40"/>
  <c r="T32" i="40" s="1"/>
  <c r="S32" i="40"/>
  <c r="R32" i="40"/>
  <c r="Q32" i="40"/>
  <c r="O32" i="40"/>
  <c r="N32" i="40"/>
  <c r="M32" i="40"/>
  <c r="L32" i="40" s="1"/>
  <c r="K32" i="40"/>
  <c r="J32" i="40"/>
  <c r="I32" i="40"/>
  <c r="G32" i="40"/>
  <c r="W31" i="40"/>
  <c r="V31" i="40"/>
  <c r="U31" i="40"/>
  <c r="S31" i="40"/>
  <c r="R31" i="40"/>
  <c r="Q31" i="40"/>
  <c r="P31" i="40" s="1"/>
  <c r="O31" i="40"/>
  <c r="N31" i="40"/>
  <c r="M31" i="40"/>
  <c r="K31" i="40"/>
  <c r="J31" i="40"/>
  <c r="I31" i="40"/>
  <c r="G31" i="40"/>
  <c r="W30" i="40"/>
  <c r="V30" i="40"/>
  <c r="U30" i="40"/>
  <c r="S30" i="40"/>
  <c r="R30" i="40"/>
  <c r="Q30" i="40"/>
  <c r="O30" i="40"/>
  <c r="N30" i="40"/>
  <c r="M30" i="40"/>
  <c r="L30" i="40" s="1"/>
  <c r="K30" i="40"/>
  <c r="J30" i="40"/>
  <c r="I30" i="40"/>
  <c r="G30" i="40"/>
  <c r="W29" i="40"/>
  <c r="V29" i="40"/>
  <c r="U29" i="40"/>
  <c r="S29" i="40"/>
  <c r="R29" i="40"/>
  <c r="Q29" i="40"/>
  <c r="O29" i="40"/>
  <c r="N29" i="40"/>
  <c r="M29" i="40"/>
  <c r="K29" i="40"/>
  <c r="J29" i="40"/>
  <c r="I29" i="40"/>
  <c r="G29" i="40"/>
  <c r="W28" i="40"/>
  <c r="V28" i="40"/>
  <c r="U28" i="40"/>
  <c r="T28" i="40" s="1"/>
  <c r="S28" i="40"/>
  <c r="R28" i="40"/>
  <c r="Q28" i="40"/>
  <c r="O28" i="40"/>
  <c r="N28" i="40"/>
  <c r="M28" i="40"/>
  <c r="L28" i="40" s="1"/>
  <c r="K28" i="40"/>
  <c r="J28" i="40"/>
  <c r="I28" i="40"/>
  <c r="G28" i="40"/>
  <c r="W27" i="40"/>
  <c r="V27" i="40"/>
  <c r="U27" i="40"/>
  <c r="S27" i="40"/>
  <c r="R27" i="40"/>
  <c r="Q27" i="40"/>
  <c r="P27" i="40" s="1"/>
  <c r="O27" i="40"/>
  <c r="N27" i="40"/>
  <c r="M27" i="40"/>
  <c r="K27" i="40"/>
  <c r="J27" i="40"/>
  <c r="I27" i="40"/>
  <c r="G27" i="40"/>
  <c r="W26" i="40"/>
  <c r="V26" i="40"/>
  <c r="U26" i="40"/>
  <c r="T26" i="40" s="1"/>
  <c r="S26" i="40"/>
  <c r="R26" i="40"/>
  <c r="Q26" i="40"/>
  <c r="O26" i="40"/>
  <c r="N26" i="40"/>
  <c r="M26" i="40"/>
  <c r="L26" i="40" s="1"/>
  <c r="K26" i="40"/>
  <c r="J26" i="40"/>
  <c r="I26" i="40"/>
  <c r="G26" i="40"/>
  <c r="W25" i="40"/>
  <c r="V25" i="40"/>
  <c r="U25" i="40"/>
  <c r="S25" i="40"/>
  <c r="R25" i="40"/>
  <c r="Q25" i="40"/>
  <c r="P25" i="40" s="1"/>
  <c r="O25" i="40"/>
  <c r="N25" i="40"/>
  <c r="M25" i="40"/>
  <c r="K25" i="40"/>
  <c r="J25" i="40"/>
  <c r="I25" i="40"/>
  <c r="G25" i="40"/>
  <c r="W24" i="40"/>
  <c r="V24" i="40"/>
  <c r="U24" i="40"/>
  <c r="T24" i="40" s="1"/>
  <c r="S24" i="40"/>
  <c r="R24" i="40"/>
  <c r="Q24" i="40"/>
  <c r="O24" i="40"/>
  <c r="N24" i="40"/>
  <c r="M24" i="40"/>
  <c r="K24" i="40"/>
  <c r="J24" i="40"/>
  <c r="I24" i="40"/>
  <c r="G24" i="40"/>
  <c r="W23" i="40"/>
  <c r="V23" i="40"/>
  <c r="U23" i="40"/>
  <c r="S23" i="40"/>
  <c r="R23" i="40"/>
  <c r="Q23" i="40"/>
  <c r="O23" i="40"/>
  <c r="N23" i="40"/>
  <c r="M23" i="40"/>
  <c r="K23" i="40"/>
  <c r="J23" i="40"/>
  <c r="I23" i="40"/>
  <c r="G23" i="40"/>
  <c r="W22" i="40"/>
  <c r="V22" i="40"/>
  <c r="U22" i="40"/>
  <c r="S22" i="40"/>
  <c r="R22" i="40"/>
  <c r="Q22" i="40"/>
  <c r="O22" i="40"/>
  <c r="N22" i="40"/>
  <c r="M22" i="40"/>
  <c r="K22" i="40"/>
  <c r="J22" i="40"/>
  <c r="I22" i="40"/>
  <c r="G22" i="40"/>
  <c r="W21" i="40"/>
  <c r="V21" i="40"/>
  <c r="U21" i="40"/>
  <c r="S21" i="40"/>
  <c r="R21" i="40"/>
  <c r="Q21" i="40"/>
  <c r="O21" i="40"/>
  <c r="N21" i="40"/>
  <c r="M21" i="40"/>
  <c r="K21" i="40"/>
  <c r="J21" i="40"/>
  <c r="I21" i="40"/>
  <c r="H21" i="40" s="1"/>
  <c r="G21" i="40"/>
  <c r="W20" i="40"/>
  <c r="V20" i="40"/>
  <c r="U20" i="40"/>
  <c r="T20" i="40" s="1"/>
  <c r="S20" i="40"/>
  <c r="R20" i="40"/>
  <c r="Q20" i="40"/>
  <c r="O20" i="40"/>
  <c r="N20" i="40"/>
  <c r="M20" i="40"/>
  <c r="K20" i="40"/>
  <c r="J20" i="40"/>
  <c r="I20" i="40"/>
  <c r="G20" i="40"/>
  <c r="W19" i="40"/>
  <c r="V19" i="40"/>
  <c r="U19" i="40"/>
  <c r="S19" i="40"/>
  <c r="R19" i="40"/>
  <c r="Q19" i="40"/>
  <c r="P19" i="40" s="1"/>
  <c r="O19" i="40"/>
  <c r="N19" i="40"/>
  <c r="M19" i="40"/>
  <c r="K19" i="40"/>
  <c r="J19" i="40"/>
  <c r="I19" i="40"/>
  <c r="G19" i="40"/>
  <c r="W18" i="40"/>
  <c r="V18" i="40"/>
  <c r="U18" i="40"/>
  <c r="S18" i="40"/>
  <c r="R18" i="40"/>
  <c r="Q18" i="40"/>
  <c r="O18" i="40"/>
  <c r="N18" i="40"/>
  <c r="M18" i="40"/>
  <c r="K18" i="40"/>
  <c r="J18" i="40"/>
  <c r="I18" i="40"/>
  <c r="G18" i="40"/>
  <c r="W17" i="40"/>
  <c r="V17" i="40"/>
  <c r="U17" i="40"/>
  <c r="S17" i="40"/>
  <c r="R17" i="40"/>
  <c r="Q17" i="40"/>
  <c r="P17" i="40" s="1"/>
  <c r="O17" i="40"/>
  <c r="N17" i="40"/>
  <c r="M17" i="40"/>
  <c r="K17" i="40"/>
  <c r="J17" i="40"/>
  <c r="I17" i="40"/>
  <c r="G17" i="40"/>
  <c r="W16" i="40"/>
  <c r="V16" i="40"/>
  <c r="U16" i="40"/>
  <c r="T16" i="40" s="1"/>
  <c r="S16" i="40"/>
  <c r="R16" i="40"/>
  <c r="Q16" i="40"/>
  <c r="O16" i="40"/>
  <c r="N16" i="40"/>
  <c r="M16" i="40"/>
  <c r="L16" i="40" s="1"/>
  <c r="K16" i="40"/>
  <c r="J16" i="40"/>
  <c r="I16" i="40"/>
  <c r="G16" i="40"/>
  <c r="W15" i="40"/>
  <c r="V15" i="40"/>
  <c r="U15" i="40"/>
  <c r="S15" i="40"/>
  <c r="R15" i="40"/>
  <c r="Q15" i="40"/>
  <c r="O15" i="40"/>
  <c r="N15" i="40"/>
  <c r="M15" i="40"/>
  <c r="K15" i="40"/>
  <c r="J15" i="40"/>
  <c r="I15" i="40"/>
  <c r="H15" i="40" s="1"/>
  <c r="W14" i="40"/>
  <c r="V14" i="40"/>
  <c r="U14" i="40"/>
  <c r="S14" i="40"/>
  <c r="R14" i="40"/>
  <c r="Q14" i="40"/>
  <c r="O14" i="40"/>
  <c r="N14" i="40"/>
  <c r="M14" i="40"/>
  <c r="K14" i="40"/>
  <c r="J14" i="40"/>
  <c r="I14" i="40"/>
  <c r="G14" i="40"/>
  <c r="W13" i="40"/>
  <c r="V13" i="40"/>
  <c r="U13" i="40"/>
  <c r="S13" i="40"/>
  <c r="R13" i="40"/>
  <c r="Q13" i="40"/>
  <c r="P13" i="40" s="1"/>
  <c r="O13" i="40"/>
  <c r="N13" i="40"/>
  <c r="M13" i="40"/>
  <c r="K13" i="40"/>
  <c r="J13" i="40"/>
  <c r="I13" i="40"/>
  <c r="H13" i="40" s="1"/>
  <c r="G13" i="40"/>
  <c r="W12" i="40"/>
  <c r="V12" i="40"/>
  <c r="U12" i="40"/>
  <c r="S12" i="40"/>
  <c r="R12" i="40"/>
  <c r="Q12" i="40"/>
  <c r="O12" i="40"/>
  <c r="N12" i="40"/>
  <c r="M12" i="40"/>
  <c r="L12" i="40" s="1"/>
  <c r="K12" i="40"/>
  <c r="J12" i="40"/>
  <c r="I12" i="40"/>
  <c r="G12" i="40"/>
  <c r="W11" i="40"/>
  <c r="V11" i="40"/>
  <c r="U11" i="40"/>
  <c r="S11" i="40"/>
  <c r="R11" i="40"/>
  <c r="Q11" i="40"/>
  <c r="O11" i="40"/>
  <c r="N11" i="40"/>
  <c r="M11" i="40"/>
  <c r="K11" i="40"/>
  <c r="J11" i="40"/>
  <c r="I11" i="40"/>
  <c r="H11" i="40" s="1"/>
  <c r="G11" i="40"/>
  <c r="W10" i="40"/>
  <c r="V10" i="40"/>
  <c r="U10" i="40"/>
  <c r="T10" i="40" s="1"/>
  <c r="S10" i="40"/>
  <c r="R10" i="40"/>
  <c r="Q10" i="40"/>
  <c r="O10" i="40"/>
  <c r="N10" i="40"/>
  <c r="M10" i="40"/>
  <c r="K10" i="40"/>
  <c r="J10" i="40"/>
  <c r="I10" i="40"/>
  <c r="G10" i="40"/>
  <c r="W9" i="40"/>
  <c r="V9" i="40"/>
  <c r="U9" i="40"/>
  <c r="S9" i="40"/>
  <c r="R9" i="40"/>
  <c r="Q9" i="40"/>
  <c r="O9" i="40"/>
  <c r="N9" i="40"/>
  <c r="M9" i="40"/>
  <c r="K9" i="40"/>
  <c r="J9" i="40"/>
  <c r="I9" i="40"/>
  <c r="G9" i="40"/>
  <c r="I52" i="64"/>
  <c r="I52" i="65" s="1"/>
  <c r="I52" i="67" s="1"/>
  <c r="I52" i="68" s="1"/>
  <c r="I52" i="69" s="1"/>
  <c r="I52" i="71" s="1"/>
  <c r="I52" i="72" s="1"/>
  <c r="I52" i="73" s="1"/>
  <c r="I52" i="74" s="1"/>
  <c r="I52" i="75" s="1"/>
  <c r="I52" i="76" s="1"/>
  <c r="I52" i="77" s="1"/>
  <c r="I52" i="78" s="1"/>
  <c r="I56" i="64"/>
  <c r="I56" i="65"/>
  <c r="I56" i="67" s="1"/>
  <c r="I56" i="68" s="1"/>
  <c r="I56" i="69" s="1"/>
  <c r="I56" i="71" s="1"/>
  <c r="I56" i="72" s="1"/>
  <c r="I56" i="73" s="1"/>
  <c r="I56" i="74" s="1"/>
  <c r="I56" i="75" s="1"/>
  <c r="I56" i="76" s="1"/>
  <c r="I56" i="77" s="1"/>
  <c r="I56" i="78" s="1"/>
  <c r="I60" i="64"/>
  <c r="I60" i="65" s="1"/>
  <c r="I60" i="67" s="1"/>
  <c r="I60" i="68" s="1"/>
  <c r="I60" i="69" s="1"/>
  <c r="I60" i="71" s="1"/>
  <c r="I60" i="72" s="1"/>
  <c r="I60" i="73" s="1"/>
  <c r="I60" i="74" s="1"/>
  <c r="I60" i="75" s="1"/>
  <c r="I60" i="76" s="1"/>
  <c r="I60" i="77" s="1"/>
  <c r="I60" i="78" s="1"/>
  <c r="I64" i="64"/>
  <c r="I64" i="65" s="1"/>
  <c r="I64" i="67" s="1"/>
  <c r="I64" i="68" s="1"/>
  <c r="I64" i="69" s="1"/>
  <c r="I64" i="71" s="1"/>
  <c r="I64" i="72" s="1"/>
  <c r="I64" i="73" s="1"/>
  <c r="I64" i="74" s="1"/>
  <c r="I64" i="75" s="1"/>
  <c r="I64" i="76" s="1"/>
  <c r="I64" i="77" s="1"/>
  <c r="I64" i="78" s="1"/>
  <c r="I73" i="64"/>
  <c r="I73" i="65"/>
  <c r="I73" i="67" s="1"/>
  <c r="I73" i="68" s="1"/>
  <c r="I73" i="69" s="1"/>
  <c r="I73" i="71" s="1"/>
  <c r="I73" i="72" s="1"/>
  <c r="I73" i="73" s="1"/>
  <c r="I73" i="74" s="1"/>
  <c r="I73" i="75" s="1"/>
  <c r="I73" i="76" s="1"/>
  <c r="I73" i="77" s="1"/>
  <c r="I73" i="78" s="1"/>
  <c r="I77" i="64"/>
  <c r="I77" i="65" s="1"/>
  <c r="I77" i="67" s="1"/>
  <c r="I77" i="68" s="1"/>
  <c r="I77" i="69" s="1"/>
  <c r="I77" i="71" s="1"/>
  <c r="I77" i="72" s="1"/>
  <c r="I77" i="73" s="1"/>
  <c r="I77" i="74" s="1"/>
  <c r="I77" i="75" s="1"/>
  <c r="I77" i="76" s="1"/>
  <c r="I77" i="77" s="1"/>
  <c r="I77" i="78" s="1"/>
  <c r="I81" i="64"/>
  <c r="I81" i="65" s="1"/>
  <c r="I81" i="67" s="1"/>
  <c r="I81" i="68" s="1"/>
  <c r="I81" i="69" s="1"/>
  <c r="I81" i="71" s="1"/>
  <c r="I81" i="72" s="1"/>
  <c r="I81" i="73" s="1"/>
  <c r="I81" i="74" s="1"/>
  <c r="I81" i="75" s="1"/>
  <c r="I81" i="76" s="1"/>
  <c r="I81" i="77" s="1"/>
  <c r="I81" i="78" s="1"/>
  <c r="I85" i="64"/>
  <c r="I85" i="65" s="1"/>
  <c r="I85" i="67" s="1"/>
  <c r="I85" i="68" s="1"/>
  <c r="I85" i="69" s="1"/>
  <c r="I85" i="71" s="1"/>
  <c r="I85" i="72" s="1"/>
  <c r="I85" i="73" s="1"/>
  <c r="I85" i="74" s="1"/>
  <c r="I85" i="75" s="1"/>
  <c r="I85" i="76" s="1"/>
  <c r="I85" i="77" s="1"/>
  <c r="I85" i="78" s="1"/>
  <c r="I89" i="65"/>
  <c r="I89" i="67" s="1"/>
  <c r="I89" i="68" s="1"/>
  <c r="I89" i="69" s="1"/>
  <c r="I89" i="71" s="1"/>
  <c r="I89" i="72" s="1"/>
  <c r="I89" i="73" s="1"/>
  <c r="I89" i="74" s="1"/>
  <c r="I89" i="75" s="1"/>
  <c r="I89" i="76" s="1"/>
  <c r="I89" i="77" s="1"/>
  <c r="I89" i="78" s="1"/>
  <c r="I93" i="67"/>
  <c r="I93" i="68" s="1"/>
  <c r="I93" i="69" s="1"/>
  <c r="I93" i="71" s="1"/>
  <c r="I93" i="72" s="1"/>
  <c r="I93" i="73" s="1"/>
  <c r="I93" i="74" s="1"/>
  <c r="I93" i="75" s="1"/>
  <c r="I93" i="76" s="1"/>
  <c r="I93" i="77" s="1"/>
  <c r="I93" i="78" s="1"/>
  <c r="I93" i="79" s="1"/>
  <c r="I94" i="80" s="1"/>
  <c r="I94" i="81" s="1"/>
  <c r="I94" i="82" s="1"/>
  <c r="I94" i="83" s="1"/>
  <c r="I94" i="84" s="1"/>
  <c r="I94" i="85" s="1"/>
  <c r="I94" i="86" s="1"/>
  <c r="I94" i="87" s="1"/>
  <c r="I94" i="88" s="1"/>
  <c r="I94" i="89" s="1"/>
  <c r="I94" i="90" s="1"/>
  <c r="I94" i="91" s="1"/>
  <c r="I96" i="94" s="1"/>
  <c r="I96" i="96" s="1"/>
  <c r="I96" i="97" s="1"/>
  <c r="I96" i="98" s="1"/>
  <c r="I96" i="99" s="1"/>
  <c r="I96" i="100" s="1"/>
  <c r="I96" i="101" s="1"/>
  <c r="I96" i="102" s="1"/>
  <c r="I96" i="103" s="1"/>
  <c r="I96" i="104" s="1"/>
  <c r="I96" i="105" s="1"/>
  <c r="I96" i="106" s="1"/>
  <c r="I96" i="107" s="1"/>
  <c r="I96" i="109" s="1"/>
  <c r="I96" i="110" s="1"/>
  <c r="I96" i="111" s="1"/>
  <c r="I96" i="112" s="1"/>
  <c r="I96" i="113" s="1"/>
  <c r="I96" i="114" s="1"/>
  <c r="I96" i="115" s="1"/>
  <c r="I96" i="116" s="1"/>
  <c r="I96" i="117" s="1"/>
  <c r="I96" i="118" s="1"/>
  <c r="I96" i="119" s="1"/>
  <c r="I97" i="121" s="1"/>
  <c r="I97" i="122" s="1"/>
  <c r="I97" i="123" s="1"/>
  <c r="I97" i="124" s="1"/>
  <c r="I97" i="125" s="1"/>
  <c r="I97" i="126" s="1"/>
  <c r="I97" i="127" s="1"/>
  <c r="I97" i="128" s="1"/>
  <c r="I97" i="129" s="1"/>
  <c r="I97" i="130" s="1"/>
  <c r="I97" i="131" s="1"/>
  <c r="I97" i="132" s="1"/>
  <c r="I97" i="65"/>
  <c r="I97" i="67" s="1"/>
  <c r="I97" i="68" s="1"/>
  <c r="I97" i="69" s="1"/>
  <c r="I97" i="71" s="1"/>
  <c r="I97" i="72" s="1"/>
  <c r="I97" i="73" s="1"/>
  <c r="I97" i="74" s="1"/>
  <c r="I97" i="75" s="1"/>
  <c r="I97" i="76" s="1"/>
  <c r="I97" i="77" s="1"/>
  <c r="I97" i="78" s="1"/>
  <c r="I101" i="64"/>
  <c r="I101" i="65" s="1"/>
  <c r="I101" i="67" s="1"/>
  <c r="I101" i="68" s="1"/>
  <c r="I101" i="69" s="1"/>
  <c r="I101" i="71" s="1"/>
  <c r="I101" i="72" s="1"/>
  <c r="I101" i="73" s="1"/>
  <c r="I101" i="74" s="1"/>
  <c r="I101" i="75" s="1"/>
  <c r="I101" i="76" s="1"/>
  <c r="I101" i="77" s="1"/>
  <c r="I101" i="78" s="1"/>
  <c r="I101" i="79" s="1"/>
  <c r="I102" i="80" s="1"/>
  <c r="I105" i="64"/>
  <c r="I105" i="65" s="1"/>
  <c r="I105" i="67" s="1"/>
  <c r="I105" i="68" s="1"/>
  <c r="I105" i="69" s="1"/>
  <c r="I105" i="71" s="1"/>
  <c r="I105" i="72" s="1"/>
  <c r="I105" i="73" s="1"/>
  <c r="I105" i="74" s="1"/>
  <c r="I105" i="75" s="1"/>
  <c r="I105" i="76" s="1"/>
  <c r="I105" i="77" s="1"/>
  <c r="I105" i="78" s="1"/>
  <c r="I105" i="79" s="1"/>
  <c r="I106" i="80" s="1"/>
  <c r="I106" i="81" s="1"/>
  <c r="I106" i="82" s="1"/>
  <c r="I106" i="83" s="1"/>
  <c r="I106" i="84" s="1"/>
  <c r="I106" i="85" s="1"/>
  <c r="I106" i="86" s="1"/>
  <c r="I106" i="87" s="1"/>
  <c r="I106" i="88" s="1"/>
  <c r="I106" i="89" s="1"/>
  <c r="I106" i="90" s="1"/>
  <c r="I106" i="91" s="1"/>
  <c r="I108" i="94" s="1"/>
  <c r="I108" i="96" s="1"/>
  <c r="I108" i="97" s="1"/>
  <c r="I108" i="98" s="1"/>
  <c r="I108" i="99" s="1"/>
  <c r="I108" i="100" s="1"/>
  <c r="I108" i="101" s="1"/>
  <c r="I108" i="102" s="1"/>
  <c r="I108" i="103" s="1"/>
  <c r="I108" i="104" s="1"/>
  <c r="I108" i="105" s="1"/>
  <c r="I108" i="106" s="1"/>
  <c r="I108" i="107" s="1"/>
  <c r="I108" i="109" s="1"/>
  <c r="I108" i="110" s="1"/>
  <c r="I108" i="111" s="1"/>
  <c r="I108" i="112" s="1"/>
  <c r="I108" i="113" s="1"/>
  <c r="I108" i="114" s="1"/>
  <c r="I108" i="115" s="1"/>
  <c r="I108" i="116" s="1"/>
  <c r="I108" i="117" s="1"/>
  <c r="I108" i="118" s="1"/>
  <c r="I108" i="119" s="1"/>
  <c r="I109" i="121" s="1"/>
  <c r="I109" i="122" s="1"/>
  <c r="I109" i="123" s="1"/>
  <c r="I109" i="124" s="1"/>
  <c r="I109" i="125" s="1"/>
  <c r="I109" i="126" s="1"/>
  <c r="I109" i="127" s="1"/>
  <c r="I109" i="128" s="1"/>
  <c r="I109" i="129" s="1"/>
  <c r="I109" i="130" s="1"/>
  <c r="I109" i="131" s="1"/>
  <c r="I109" i="132" s="1"/>
  <c r="I109" i="67"/>
  <c r="I109" i="68" s="1"/>
  <c r="I109" i="69" s="1"/>
  <c r="I109" i="71" s="1"/>
  <c r="I109" i="72" s="1"/>
  <c r="I109" i="73" s="1"/>
  <c r="I109" i="74" s="1"/>
  <c r="I109" i="75" s="1"/>
  <c r="I109" i="76" s="1"/>
  <c r="I109" i="77" s="1"/>
  <c r="I109" i="78" s="1"/>
  <c r="I113" i="65"/>
  <c r="I113" i="67" s="1"/>
  <c r="I113" i="68" s="1"/>
  <c r="I113" i="69" s="1"/>
  <c r="I113" i="71" s="1"/>
  <c r="I113" i="72" s="1"/>
  <c r="I113" i="73" s="1"/>
  <c r="I113" i="74" s="1"/>
  <c r="I113" i="75" s="1"/>
  <c r="I113" i="76" s="1"/>
  <c r="I113" i="77" s="1"/>
  <c r="I113" i="78" s="1"/>
  <c r="I117" i="64"/>
  <c r="I117" i="65" s="1"/>
  <c r="I117" i="67" s="1"/>
  <c r="I117" i="68" s="1"/>
  <c r="I117" i="69" s="1"/>
  <c r="I117" i="71" s="1"/>
  <c r="I117" i="72" s="1"/>
  <c r="I117" i="73" s="1"/>
  <c r="I117" i="74" s="1"/>
  <c r="I117" i="75" s="1"/>
  <c r="I117" i="76" s="1"/>
  <c r="I117" i="77" s="1"/>
  <c r="I117" i="78" s="1"/>
  <c r="I121" i="64"/>
  <c r="I121" i="65" s="1"/>
  <c r="I125" i="64"/>
  <c r="I125" i="65" s="1"/>
  <c r="I126" i="67" s="1"/>
  <c r="I126" i="68" s="1"/>
  <c r="I126" i="69" s="1"/>
  <c r="I126" i="71" s="1"/>
  <c r="I126" i="72" s="1"/>
  <c r="I126" i="73" s="1"/>
  <c r="I126" i="74" s="1"/>
  <c r="I126" i="75" s="1"/>
  <c r="I126" i="76" s="1"/>
  <c r="I126" i="77" s="1"/>
  <c r="I126" i="78" s="1"/>
  <c r="I126" i="79" s="1"/>
  <c r="I127" i="80" s="1"/>
  <c r="I127" i="81" s="1"/>
  <c r="I127" i="82" s="1"/>
  <c r="I127" i="83" s="1"/>
  <c r="I127" i="84" s="1"/>
  <c r="I127" i="85" s="1"/>
  <c r="I127" i="86" s="1"/>
  <c r="I127" i="87" s="1"/>
  <c r="I127" i="88" s="1"/>
  <c r="I127" i="89" s="1"/>
  <c r="I127" i="90" s="1"/>
  <c r="I127" i="91" s="1"/>
  <c r="I129" i="94" s="1"/>
  <c r="I129" i="96" s="1"/>
  <c r="I129" i="97" s="1"/>
  <c r="I129" i="98" s="1"/>
  <c r="I129" i="99" s="1"/>
  <c r="I129" i="100" s="1"/>
  <c r="I129" i="101" s="1"/>
  <c r="I129" i="102" s="1"/>
  <c r="I129" i="103" s="1"/>
  <c r="I129" i="104" s="1"/>
  <c r="I129" i="105" s="1"/>
  <c r="I129" i="106" s="1"/>
  <c r="I129" i="107" s="1"/>
  <c r="I129" i="109" s="1"/>
  <c r="I129" i="110" s="1"/>
  <c r="I129" i="111" s="1"/>
  <c r="I129" i="112" s="1"/>
  <c r="I129" i="113" s="1"/>
  <c r="I129" i="114" s="1"/>
  <c r="I129" i="115" s="1"/>
  <c r="I129" i="116" s="1"/>
  <c r="I129" i="117" s="1"/>
  <c r="I129" i="118" s="1"/>
  <c r="I129" i="119" s="1"/>
  <c r="I130" i="121" s="1"/>
  <c r="I130" i="122" s="1"/>
  <c r="I130" i="123" s="1"/>
  <c r="I130" i="124" s="1"/>
  <c r="I130" i="125" s="1"/>
  <c r="I130" i="126" s="1"/>
  <c r="I130" i="127" s="1"/>
  <c r="I130" i="128" s="1"/>
  <c r="I130" i="129" s="1"/>
  <c r="I130" i="130" s="1"/>
  <c r="I130" i="131" s="1"/>
  <c r="I130" i="132" s="1"/>
  <c r="I30" i="64"/>
  <c r="I30" i="65" s="1"/>
  <c r="I30" i="67" s="1"/>
  <c r="I30" i="68" s="1"/>
  <c r="I30" i="69" s="1"/>
  <c r="I30" i="71" s="1"/>
  <c r="I30" i="72" s="1"/>
  <c r="I30" i="73" s="1"/>
  <c r="I30" i="74" s="1"/>
  <c r="I30" i="75" s="1"/>
  <c r="I30" i="76" s="1"/>
  <c r="I30" i="77" s="1"/>
  <c r="I30" i="78" s="1"/>
  <c r="I30" i="79" s="1"/>
  <c r="I30" i="80" s="1"/>
  <c r="I16" i="65"/>
  <c r="I16" i="67" s="1"/>
  <c r="I16" i="68" s="1"/>
  <c r="I16" i="69" s="1"/>
  <c r="I16" i="71" s="1"/>
  <c r="I16" i="72" s="1"/>
  <c r="I16" i="73" s="1"/>
  <c r="I16" i="74" s="1"/>
  <c r="I16" i="75" s="1"/>
  <c r="I16" i="76" s="1"/>
  <c r="I16" i="77" s="1"/>
  <c r="I16" i="78" s="1"/>
  <c r="I24" i="64"/>
  <c r="I24" i="65" s="1"/>
  <c r="I24" i="67" s="1"/>
  <c r="I24" i="68" s="1"/>
  <c r="I24" i="69" s="1"/>
  <c r="I24" i="71" s="1"/>
  <c r="I24" i="72" s="1"/>
  <c r="I24" i="73" s="1"/>
  <c r="I24" i="74" s="1"/>
  <c r="I24" i="75" s="1"/>
  <c r="I24" i="76" s="1"/>
  <c r="I24" i="77" s="1"/>
  <c r="I24" i="78" s="1"/>
  <c r="I24" i="79" s="1"/>
  <c r="I24" i="80" s="1"/>
  <c r="I24" i="81" s="1"/>
  <c r="I24" i="82" s="1"/>
  <c r="I24" i="83" s="1"/>
  <c r="I24" i="84" s="1"/>
  <c r="I24" i="85" s="1"/>
  <c r="I24" i="86" s="1"/>
  <c r="I24" i="87" s="1"/>
  <c r="I24" i="88" s="1"/>
  <c r="I24" i="89" s="1"/>
  <c r="I24" i="90" s="1"/>
  <c r="I24" i="91" s="1"/>
  <c r="I25" i="94" s="1"/>
  <c r="I25" i="96" s="1"/>
  <c r="I25" i="97" s="1"/>
  <c r="I25" i="98" s="1"/>
  <c r="I25" i="99" s="1"/>
  <c r="I25" i="100" s="1"/>
  <c r="I25" i="101" s="1"/>
  <c r="I25" i="102" s="1"/>
  <c r="I25" i="103" s="1"/>
  <c r="I25" i="104" s="1"/>
  <c r="I25" i="105" s="1"/>
  <c r="I25" i="106" s="1"/>
  <c r="I25" i="107" s="1"/>
  <c r="I25" i="109" s="1"/>
  <c r="I25" i="110" s="1"/>
  <c r="I25" i="111" s="1"/>
  <c r="I25" i="112" s="1"/>
  <c r="I25" i="113" s="1"/>
  <c r="I25" i="114" s="1"/>
  <c r="I25" i="115" s="1"/>
  <c r="I25" i="116" s="1"/>
  <c r="I25" i="117" s="1"/>
  <c r="I25" i="118" s="1"/>
  <c r="I25" i="119" s="1"/>
  <c r="I26" i="121" s="1"/>
  <c r="I26" i="122" s="1"/>
  <c r="I26" i="123" s="1"/>
  <c r="I26" i="124" s="1"/>
  <c r="I26" i="125" s="1"/>
  <c r="I26" i="126" s="1"/>
  <c r="I26" i="127" s="1"/>
  <c r="I26" i="128" s="1"/>
  <c r="I26" i="129" s="1"/>
  <c r="I26" i="130" s="1"/>
  <c r="I26" i="131" s="1"/>
  <c r="I26" i="132" s="1"/>
  <c r="I28" i="64"/>
  <c r="I28" i="65" s="1"/>
  <c r="I28" i="67" s="1"/>
  <c r="I28" i="68" s="1"/>
  <c r="I28" i="69" s="1"/>
  <c r="I28" i="71" s="1"/>
  <c r="I28" i="72" s="1"/>
  <c r="I28" i="73" s="1"/>
  <c r="I28" i="74" s="1"/>
  <c r="I28" i="75" s="1"/>
  <c r="I28" i="76" s="1"/>
  <c r="I28" i="77" s="1"/>
  <c r="I28" i="78" s="1"/>
  <c r="I32" i="65"/>
  <c r="I32" i="67" s="1"/>
  <c r="I32" i="68" s="1"/>
  <c r="I32" i="69" s="1"/>
  <c r="I32" i="71" s="1"/>
  <c r="I32" i="72" s="1"/>
  <c r="I32" i="73" s="1"/>
  <c r="I32" i="74" s="1"/>
  <c r="I32" i="75" s="1"/>
  <c r="I32" i="76" s="1"/>
  <c r="I32" i="77" s="1"/>
  <c r="I32" i="78" s="1"/>
  <c r="I32" i="79" s="1"/>
  <c r="I32" i="80" s="1"/>
  <c r="I40" i="64"/>
  <c r="I40" i="65" s="1"/>
  <c r="I40" i="67" s="1"/>
  <c r="I40" i="68" s="1"/>
  <c r="I40" i="69" s="1"/>
  <c r="I40" i="71" s="1"/>
  <c r="I40" i="72" s="1"/>
  <c r="I40" i="73" s="1"/>
  <c r="I40" i="74" s="1"/>
  <c r="I40" i="75" s="1"/>
  <c r="I40" i="76" s="1"/>
  <c r="I40" i="77" s="1"/>
  <c r="I40" i="78" s="1"/>
  <c r="I44" i="64"/>
  <c r="I44" i="65" s="1"/>
  <c r="I44" i="67" s="1"/>
  <c r="I44" i="68" s="1"/>
  <c r="I44" i="69" s="1"/>
  <c r="I44" i="71" s="1"/>
  <c r="I44" i="72" s="1"/>
  <c r="I44" i="73" s="1"/>
  <c r="I44" i="74" s="1"/>
  <c r="I44" i="75" s="1"/>
  <c r="I44" i="76" s="1"/>
  <c r="I44" i="77" s="1"/>
  <c r="I44" i="78" s="1"/>
  <c r="I47" i="65"/>
  <c r="I47" i="67" s="1"/>
  <c r="I47" i="68" s="1"/>
  <c r="I47" i="69" s="1"/>
  <c r="I47" i="71" s="1"/>
  <c r="I47" i="72" s="1"/>
  <c r="I47" i="73" s="1"/>
  <c r="I47" i="74" s="1"/>
  <c r="I47" i="75" s="1"/>
  <c r="I47" i="76" s="1"/>
  <c r="I47" i="77" s="1"/>
  <c r="I47" i="78" s="1"/>
  <c r="I55" i="64"/>
  <c r="I55" i="65" s="1"/>
  <c r="I55" i="67" s="1"/>
  <c r="I55" i="68" s="1"/>
  <c r="I55" i="69" s="1"/>
  <c r="I55" i="71" s="1"/>
  <c r="I55" i="72" s="1"/>
  <c r="I55" i="73" s="1"/>
  <c r="I55" i="74" s="1"/>
  <c r="I55" i="75" s="1"/>
  <c r="I55" i="76" s="1"/>
  <c r="I55" i="77" s="1"/>
  <c r="I55" i="78" s="1"/>
  <c r="I55" i="79" s="1"/>
  <c r="I55" i="80" s="1"/>
  <c r="I55" i="81" s="1"/>
  <c r="I55" i="82" s="1"/>
  <c r="I55" i="83" s="1"/>
  <c r="I55" i="84" s="1"/>
  <c r="I55" i="85" s="1"/>
  <c r="I55" i="86" s="1"/>
  <c r="I55" i="87" s="1"/>
  <c r="I55" i="88" s="1"/>
  <c r="I55" i="89" s="1"/>
  <c r="I55" i="90" s="1"/>
  <c r="I55" i="91" s="1"/>
  <c r="I57" i="94" s="1"/>
  <c r="I57" i="96" s="1"/>
  <c r="I57" i="97" s="1"/>
  <c r="I57" i="98" s="1"/>
  <c r="I57" i="99" s="1"/>
  <c r="I57" i="100" s="1"/>
  <c r="I57" i="101" s="1"/>
  <c r="I57" i="102" s="1"/>
  <c r="I57" i="103" s="1"/>
  <c r="I57" i="104" s="1"/>
  <c r="I57" i="105" s="1"/>
  <c r="I57" i="106" s="1"/>
  <c r="I57" i="107" s="1"/>
  <c r="I57" i="109" s="1"/>
  <c r="I57" i="110" s="1"/>
  <c r="I57" i="111" s="1"/>
  <c r="I57" i="112" s="1"/>
  <c r="I57" i="113" s="1"/>
  <c r="I57" i="114" s="1"/>
  <c r="I57" i="115" s="1"/>
  <c r="I57" i="116" s="1"/>
  <c r="I57" i="117" s="1"/>
  <c r="I57" i="118" s="1"/>
  <c r="I57" i="119" s="1"/>
  <c r="I58" i="121" s="1"/>
  <c r="I58" i="122" s="1"/>
  <c r="I58" i="123" s="1"/>
  <c r="I58" i="124" s="1"/>
  <c r="I58" i="125" s="1"/>
  <c r="I58" i="126" s="1"/>
  <c r="I58" i="127" s="1"/>
  <c r="I58" i="128" s="1"/>
  <c r="I58" i="129" s="1"/>
  <c r="I58" i="130" s="1"/>
  <c r="I58" i="131" s="1"/>
  <c r="I58" i="132" s="1"/>
  <c r="I59" i="64"/>
  <c r="I59" i="65" s="1"/>
  <c r="I59" i="67" s="1"/>
  <c r="I59" i="68" s="1"/>
  <c r="I59" i="69" s="1"/>
  <c r="I59" i="71" s="1"/>
  <c r="I59" i="72" s="1"/>
  <c r="I59" i="73" s="1"/>
  <c r="I59" i="74" s="1"/>
  <c r="I59" i="75" s="1"/>
  <c r="I59" i="76" s="1"/>
  <c r="I59" i="77" s="1"/>
  <c r="I59" i="78" s="1"/>
  <c r="I63" i="65"/>
  <c r="I63" i="67" s="1"/>
  <c r="I63" i="68" s="1"/>
  <c r="I63" i="69" s="1"/>
  <c r="I63" i="71" s="1"/>
  <c r="I63" i="72" s="1"/>
  <c r="I63" i="73" s="1"/>
  <c r="I63" i="74" s="1"/>
  <c r="I63" i="75" s="1"/>
  <c r="I63" i="76" s="1"/>
  <c r="I63" i="77" s="1"/>
  <c r="I63" i="78" s="1"/>
  <c r="I63" i="79" s="1"/>
  <c r="I63" i="80" s="1"/>
  <c r="I72" i="64"/>
  <c r="I72" i="65" s="1"/>
  <c r="I72" i="67" s="1"/>
  <c r="I72" i="68" s="1"/>
  <c r="I72" i="69" s="1"/>
  <c r="I72" i="71" s="1"/>
  <c r="I72" i="72" s="1"/>
  <c r="I72" i="73" s="1"/>
  <c r="I72" i="74" s="1"/>
  <c r="I72" i="75" s="1"/>
  <c r="I72" i="76" s="1"/>
  <c r="I72" i="77" s="1"/>
  <c r="I72" i="78" s="1"/>
  <c r="I76" i="64"/>
  <c r="I76" i="65" s="1"/>
  <c r="I76" i="67" s="1"/>
  <c r="I76" i="68" s="1"/>
  <c r="I76" i="69" s="1"/>
  <c r="I76" i="71" s="1"/>
  <c r="I76" i="72" s="1"/>
  <c r="I76" i="73" s="1"/>
  <c r="I76" i="74" s="1"/>
  <c r="I76" i="75" s="1"/>
  <c r="I76" i="76" s="1"/>
  <c r="I76" i="77" s="1"/>
  <c r="I76" i="78" s="1"/>
  <c r="I80" i="65"/>
  <c r="I80" i="67" s="1"/>
  <c r="I80" i="68" s="1"/>
  <c r="I80" i="69" s="1"/>
  <c r="I80" i="71" s="1"/>
  <c r="I80" i="72" s="1"/>
  <c r="I80" i="73" s="1"/>
  <c r="I80" i="74" s="1"/>
  <c r="I80" i="75" s="1"/>
  <c r="I80" i="76" s="1"/>
  <c r="I80" i="77" s="1"/>
  <c r="I80" i="78" s="1"/>
  <c r="I84" i="64"/>
  <c r="I84" i="65" s="1"/>
  <c r="I84" i="67" s="1"/>
  <c r="I84" i="68" s="1"/>
  <c r="I84" i="69" s="1"/>
  <c r="I84" i="71" s="1"/>
  <c r="I84" i="72" s="1"/>
  <c r="I84" i="73" s="1"/>
  <c r="I84" i="74" s="1"/>
  <c r="I84" i="75" s="1"/>
  <c r="I84" i="76" s="1"/>
  <c r="I84" i="77" s="1"/>
  <c r="I84" i="78" s="1"/>
  <c r="I88" i="64"/>
  <c r="I88" i="65" s="1"/>
  <c r="I88" i="67" s="1"/>
  <c r="I88" i="68" s="1"/>
  <c r="I88" i="69" s="1"/>
  <c r="I88" i="71" s="1"/>
  <c r="I88" i="72" s="1"/>
  <c r="I88" i="73" s="1"/>
  <c r="I88" i="74" s="1"/>
  <c r="I88" i="75" s="1"/>
  <c r="I88" i="76" s="1"/>
  <c r="I88" i="77" s="1"/>
  <c r="I88" i="78" s="1"/>
  <c r="I88" i="79" s="1"/>
  <c r="I89" i="80" s="1"/>
  <c r="I89" i="81" s="1"/>
  <c r="I89" i="82" s="1"/>
  <c r="I89" i="83" s="1"/>
  <c r="I89" i="84" s="1"/>
  <c r="I89" i="85" s="1"/>
  <c r="I89" i="86" s="1"/>
  <c r="I89" i="87" s="1"/>
  <c r="I89" i="88" s="1"/>
  <c r="I89" i="89" s="1"/>
  <c r="I89" i="90" s="1"/>
  <c r="I89" i="91" s="1"/>
  <c r="I91" i="94" s="1"/>
  <c r="I91" i="96" s="1"/>
  <c r="I91" i="97" s="1"/>
  <c r="I91" i="98" s="1"/>
  <c r="I91" i="99" s="1"/>
  <c r="I91" i="100" s="1"/>
  <c r="I91" i="101" s="1"/>
  <c r="I91" i="102" s="1"/>
  <c r="I91" i="103" s="1"/>
  <c r="I91" i="104" s="1"/>
  <c r="I91" i="105" s="1"/>
  <c r="I91" i="106" s="1"/>
  <c r="I91" i="107" s="1"/>
  <c r="I91" i="109" s="1"/>
  <c r="I91" i="110" s="1"/>
  <c r="I91" i="111" s="1"/>
  <c r="I91" i="112" s="1"/>
  <c r="I91" i="113" s="1"/>
  <c r="I91" i="114" s="1"/>
  <c r="I91" i="115" s="1"/>
  <c r="I91" i="116" s="1"/>
  <c r="I91" i="117" s="1"/>
  <c r="I91" i="118" s="1"/>
  <c r="I91" i="119" s="1"/>
  <c r="I92" i="121" s="1"/>
  <c r="I92" i="122" s="1"/>
  <c r="I92" i="123" s="1"/>
  <c r="I92" i="124" s="1"/>
  <c r="I92" i="125" s="1"/>
  <c r="I92" i="126" s="1"/>
  <c r="I92" i="127" s="1"/>
  <c r="I92" i="128" s="1"/>
  <c r="I92" i="129" s="1"/>
  <c r="I92" i="130" s="1"/>
  <c r="I92" i="131" s="1"/>
  <c r="I92" i="132" s="1"/>
  <c r="I92" i="64"/>
  <c r="I92" i="65" s="1"/>
  <c r="I92" i="67" s="1"/>
  <c r="I92" i="68" s="1"/>
  <c r="I92" i="69" s="1"/>
  <c r="I92" i="71" s="1"/>
  <c r="I92" i="72" s="1"/>
  <c r="I92" i="73" s="1"/>
  <c r="I92" i="74" s="1"/>
  <c r="I92" i="75" s="1"/>
  <c r="I92" i="76" s="1"/>
  <c r="I92" i="77" s="1"/>
  <c r="I92" i="78" s="1"/>
  <c r="I96" i="64"/>
  <c r="I96" i="65"/>
  <c r="I96" i="67" s="1"/>
  <c r="I96" i="68" s="1"/>
  <c r="I96" i="69" s="1"/>
  <c r="I96" i="71" s="1"/>
  <c r="I96" i="72" s="1"/>
  <c r="I96" i="73" s="1"/>
  <c r="I96" i="74" s="1"/>
  <c r="I96" i="75" s="1"/>
  <c r="I96" i="76" s="1"/>
  <c r="I96" i="77" s="1"/>
  <c r="I96" i="78" s="1"/>
  <c r="I96" i="79" s="1"/>
  <c r="I97" i="80" s="1"/>
  <c r="I100" i="64"/>
  <c r="I100" i="65" s="1"/>
  <c r="I100" i="67" s="1"/>
  <c r="I100" i="68" s="1"/>
  <c r="I100" i="69" s="1"/>
  <c r="I100" i="71" s="1"/>
  <c r="I100" i="72" s="1"/>
  <c r="I100" i="73" s="1"/>
  <c r="I100" i="74" s="1"/>
  <c r="I100" i="75" s="1"/>
  <c r="I100" i="76" s="1"/>
  <c r="I100" i="77" s="1"/>
  <c r="I100" i="78" s="1"/>
  <c r="I104" i="64"/>
  <c r="I104" i="65" s="1"/>
  <c r="I104" i="67" s="1"/>
  <c r="I104" i="68" s="1"/>
  <c r="I104" i="69" s="1"/>
  <c r="I104" i="71" s="1"/>
  <c r="I104" i="72" s="1"/>
  <c r="I104" i="73" s="1"/>
  <c r="I104" i="74" s="1"/>
  <c r="I104" i="75" s="1"/>
  <c r="I104" i="76" s="1"/>
  <c r="I104" i="77" s="1"/>
  <c r="I104" i="78" s="1"/>
  <c r="I108" i="64"/>
  <c r="I108" i="65" s="1"/>
  <c r="I108" i="67" s="1"/>
  <c r="I108" i="68" s="1"/>
  <c r="I108" i="69" s="1"/>
  <c r="I108" i="71" s="1"/>
  <c r="I108" i="72" s="1"/>
  <c r="I108" i="73" s="1"/>
  <c r="I108" i="74" s="1"/>
  <c r="I108" i="75" s="1"/>
  <c r="I108" i="76" s="1"/>
  <c r="I108" i="77" s="1"/>
  <c r="I108" i="78" s="1"/>
  <c r="I108" i="79" s="1"/>
  <c r="I109" i="80" s="1"/>
  <c r="I112" i="65"/>
  <c r="I112" i="67" s="1"/>
  <c r="I112" i="68" s="1"/>
  <c r="I112" i="69" s="1"/>
  <c r="I112" i="71" s="1"/>
  <c r="I112" i="72" s="1"/>
  <c r="I112" i="73" s="1"/>
  <c r="I112" i="74" s="1"/>
  <c r="I112" i="75" s="1"/>
  <c r="I112" i="76" s="1"/>
  <c r="I112" i="77" s="1"/>
  <c r="I112" i="78" s="1"/>
  <c r="I120" i="64"/>
  <c r="I120" i="65" s="1"/>
  <c r="I120" i="67" s="1"/>
  <c r="I120" i="68" s="1"/>
  <c r="I120" i="69" s="1"/>
  <c r="I120" i="71" s="1"/>
  <c r="I120" i="72" s="1"/>
  <c r="I120" i="73" s="1"/>
  <c r="I120" i="74" s="1"/>
  <c r="I120" i="75" s="1"/>
  <c r="I120" i="76" s="1"/>
  <c r="I120" i="77" s="1"/>
  <c r="I120" i="78" s="1"/>
  <c r="I120" i="79" s="1"/>
  <c r="I121" i="80" s="1"/>
  <c r="I121" i="81" s="1"/>
  <c r="I121" i="82" s="1"/>
  <c r="I121" i="83" s="1"/>
  <c r="I121" i="84" s="1"/>
  <c r="I121" i="85" s="1"/>
  <c r="I121" i="86" s="1"/>
  <c r="I121" i="87" s="1"/>
  <c r="I121" i="88" s="1"/>
  <c r="I121" i="89" s="1"/>
  <c r="I121" i="90" s="1"/>
  <c r="I121" i="91" s="1"/>
  <c r="I123" i="94" s="1"/>
  <c r="I123" i="96" s="1"/>
  <c r="I123" i="97" s="1"/>
  <c r="I123" i="98" s="1"/>
  <c r="I123" i="99" s="1"/>
  <c r="I123" i="100" s="1"/>
  <c r="I123" i="101" s="1"/>
  <c r="I123" i="102" s="1"/>
  <c r="I123" i="103" s="1"/>
  <c r="I123" i="104" s="1"/>
  <c r="I123" i="105" s="1"/>
  <c r="I123" i="106" s="1"/>
  <c r="I123" i="107" s="1"/>
  <c r="I123" i="109" s="1"/>
  <c r="I123" i="110" s="1"/>
  <c r="I123" i="111" s="1"/>
  <c r="I123" i="112" s="1"/>
  <c r="I123" i="113" s="1"/>
  <c r="I123" i="114" s="1"/>
  <c r="I123" i="115" s="1"/>
  <c r="I123" i="116" s="1"/>
  <c r="I123" i="117" s="1"/>
  <c r="I123" i="118" s="1"/>
  <c r="I123" i="119" s="1"/>
  <c r="I124" i="121" s="1"/>
  <c r="I124" i="122" s="1"/>
  <c r="I124" i="123" s="1"/>
  <c r="I124" i="124" s="1"/>
  <c r="I124" i="125" s="1"/>
  <c r="I124" i="126" s="1"/>
  <c r="I124" i="127" s="1"/>
  <c r="I124" i="128" s="1"/>
  <c r="I124" i="129" s="1"/>
  <c r="I124" i="130" s="1"/>
  <c r="I124" i="131" s="1"/>
  <c r="I124" i="132" s="1"/>
  <c r="I124" i="64"/>
  <c r="I124" i="65" s="1"/>
  <c r="I125" i="67" s="1"/>
  <c r="I125" i="68" s="1"/>
  <c r="I125" i="69" s="1"/>
  <c r="I125" i="71" s="1"/>
  <c r="I125" i="72" s="1"/>
  <c r="I125" i="73" s="1"/>
  <c r="I125" i="74" s="1"/>
  <c r="I125" i="75" s="1"/>
  <c r="I125" i="76" s="1"/>
  <c r="I125" i="77" s="1"/>
  <c r="I125" i="78" s="1"/>
  <c r="I22" i="65"/>
  <c r="I22" i="67" s="1"/>
  <c r="I22" i="68" s="1"/>
  <c r="I22" i="69" s="1"/>
  <c r="I22" i="71" s="1"/>
  <c r="I22" i="72" s="1"/>
  <c r="I22" i="73" s="1"/>
  <c r="I22" i="74" s="1"/>
  <c r="I22" i="75" s="1"/>
  <c r="I22" i="76" s="1"/>
  <c r="I22" i="77" s="1"/>
  <c r="I22" i="78" s="1"/>
  <c r="I22" i="79" s="1"/>
  <c r="I22" i="80" s="1"/>
  <c r="I15" i="64"/>
  <c r="I15" i="65" s="1"/>
  <c r="I15" i="67" s="1"/>
  <c r="I15" i="68" s="1"/>
  <c r="I15" i="69" s="1"/>
  <c r="I15" i="71" s="1"/>
  <c r="I15" i="72" s="1"/>
  <c r="I15" i="73" s="1"/>
  <c r="I15" i="74" s="1"/>
  <c r="I15" i="75" s="1"/>
  <c r="I15" i="76" s="1"/>
  <c r="I15" i="77" s="1"/>
  <c r="I15" i="78" s="1"/>
  <c r="I19" i="64"/>
  <c r="I19" i="65" s="1"/>
  <c r="I19" i="67" s="1"/>
  <c r="I19" i="68" s="1"/>
  <c r="I19" i="69" s="1"/>
  <c r="I19" i="71" s="1"/>
  <c r="I19" i="72" s="1"/>
  <c r="I19" i="73" s="1"/>
  <c r="I19" i="74" s="1"/>
  <c r="I19" i="75" s="1"/>
  <c r="I19" i="76" s="1"/>
  <c r="I19" i="77" s="1"/>
  <c r="I19" i="78" s="1"/>
  <c r="I19" i="79" s="1"/>
  <c r="I19" i="80" s="1"/>
  <c r="I19" i="81" s="1"/>
  <c r="I19" i="82" s="1"/>
  <c r="I19" i="83" s="1"/>
  <c r="I19" i="84" s="1"/>
  <c r="I19" i="85" s="1"/>
  <c r="I19" i="86" s="1"/>
  <c r="I19" i="87" s="1"/>
  <c r="I19" i="88" s="1"/>
  <c r="I19" i="89" s="1"/>
  <c r="I19" i="90" s="1"/>
  <c r="I19" i="91" s="1"/>
  <c r="I20" i="94" s="1"/>
  <c r="I20" i="96" s="1"/>
  <c r="I20" i="97" s="1"/>
  <c r="I20" i="98" s="1"/>
  <c r="I20" i="99" s="1"/>
  <c r="I20" i="100" s="1"/>
  <c r="I20" i="101" s="1"/>
  <c r="I20" i="102" s="1"/>
  <c r="I20" i="103" s="1"/>
  <c r="I20" i="104" s="1"/>
  <c r="I20" i="105" s="1"/>
  <c r="I20" i="106" s="1"/>
  <c r="I20" i="107" s="1"/>
  <c r="I20" i="109" s="1"/>
  <c r="I20" i="110" s="1"/>
  <c r="I20" i="111" s="1"/>
  <c r="I20" i="112" s="1"/>
  <c r="I20" i="113" s="1"/>
  <c r="I20" i="114" s="1"/>
  <c r="I20" i="115" s="1"/>
  <c r="I20" i="116" s="1"/>
  <c r="I20" i="117" s="1"/>
  <c r="I20" i="118" s="1"/>
  <c r="I20" i="119" s="1"/>
  <c r="I20" i="121" s="1"/>
  <c r="I20" i="122" s="1"/>
  <c r="I20" i="123" s="1"/>
  <c r="I20" i="124" s="1"/>
  <c r="I20" i="125" s="1"/>
  <c r="I20" i="126" s="1"/>
  <c r="I20" i="127" s="1"/>
  <c r="I20" i="128" s="1"/>
  <c r="I20" i="129" s="1"/>
  <c r="I20" i="130" s="1"/>
  <c r="I20" i="131" s="1"/>
  <c r="I20" i="132" s="1"/>
  <c r="I23" i="64"/>
  <c r="I23" i="65" s="1"/>
  <c r="I23" i="67" s="1"/>
  <c r="I23" i="68" s="1"/>
  <c r="I23" i="69" s="1"/>
  <c r="I23" i="71" s="1"/>
  <c r="I23" i="72" s="1"/>
  <c r="I23" i="73" s="1"/>
  <c r="I23" i="74" s="1"/>
  <c r="I23" i="75" s="1"/>
  <c r="I23" i="76" s="1"/>
  <c r="I23" i="77" s="1"/>
  <c r="I23" i="78" s="1"/>
  <c r="I27" i="64"/>
  <c r="I27" i="65"/>
  <c r="I27" i="67" s="1"/>
  <c r="I27" i="68" s="1"/>
  <c r="I27" i="69" s="1"/>
  <c r="I27" i="71" s="1"/>
  <c r="I27" i="72" s="1"/>
  <c r="I27" i="73" s="1"/>
  <c r="I27" i="74" s="1"/>
  <c r="I27" i="75" s="1"/>
  <c r="I27" i="76" s="1"/>
  <c r="I27" i="77" s="1"/>
  <c r="I27" i="78" s="1"/>
  <c r="I27" i="79" s="1"/>
  <c r="I27" i="80" s="1"/>
  <c r="I27" i="81" s="1"/>
  <c r="I27" i="82" s="1"/>
  <c r="I27" i="83" s="1"/>
  <c r="I27" i="84" s="1"/>
  <c r="I27" i="85" s="1"/>
  <c r="I27" i="86" s="1"/>
  <c r="I27" i="87" s="1"/>
  <c r="I27" i="88" s="1"/>
  <c r="I27" i="89" s="1"/>
  <c r="I27" i="90" s="1"/>
  <c r="I27" i="91" s="1"/>
  <c r="I29" i="94" s="1"/>
  <c r="I29" i="96" s="1"/>
  <c r="I29" i="97" s="1"/>
  <c r="I29" i="98" s="1"/>
  <c r="I29" i="99" s="1"/>
  <c r="I29" i="100" s="1"/>
  <c r="I29" i="101" s="1"/>
  <c r="I29" i="102" s="1"/>
  <c r="I29" i="103" s="1"/>
  <c r="I29" i="104" s="1"/>
  <c r="I29" i="105" s="1"/>
  <c r="I29" i="106" s="1"/>
  <c r="I29" i="107" s="1"/>
  <c r="I29" i="109" s="1"/>
  <c r="I29" i="110" s="1"/>
  <c r="I29" i="111" s="1"/>
  <c r="I29" i="112" s="1"/>
  <c r="I29" i="113" s="1"/>
  <c r="I29" i="114" s="1"/>
  <c r="I29" i="115" s="1"/>
  <c r="I29" i="116" s="1"/>
  <c r="I29" i="117" s="1"/>
  <c r="I29" i="118" s="1"/>
  <c r="I29" i="119" s="1"/>
  <c r="I30" i="121" s="1"/>
  <c r="I30" i="122" s="1"/>
  <c r="I30" i="123" s="1"/>
  <c r="I30" i="124" s="1"/>
  <c r="I30" i="125" s="1"/>
  <c r="I30" i="126" s="1"/>
  <c r="I30" i="127" s="1"/>
  <c r="I30" i="128" s="1"/>
  <c r="I30" i="129" s="1"/>
  <c r="I30" i="130" s="1"/>
  <c r="I30" i="131" s="1"/>
  <c r="I30" i="132" s="1"/>
  <c r="I31" i="64"/>
  <c r="I31" i="65" s="1"/>
  <c r="I31" i="67" s="1"/>
  <c r="I31" i="68" s="1"/>
  <c r="I31" i="69" s="1"/>
  <c r="I31" i="71" s="1"/>
  <c r="I31" i="72" s="1"/>
  <c r="I31" i="73" s="1"/>
  <c r="I31" i="74" s="1"/>
  <c r="I31" i="75" s="1"/>
  <c r="I31" i="76" s="1"/>
  <c r="I31" i="77" s="1"/>
  <c r="I31" i="78" s="1"/>
  <c r="I35" i="64"/>
  <c r="I35" i="65" s="1"/>
  <c r="I35" i="67" s="1"/>
  <c r="I35" i="68" s="1"/>
  <c r="I35" i="69" s="1"/>
  <c r="I35" i="71" s="1"/>
  <c r="I35" i="72" s="1"/>
  <c r="I35" i="73" s="1"/>
  <c r="I35" i="74" s="1"/>
  <c r="I35" i="75" s="1"/>
  <c r="I35" i="76" s="1"/>
  <c r="I35" i="77" s="1"/>
  <c r="I35" i="78" s="1"/>
  <c r="I35" i="79" s="1"/>
  <c r="I35" i="80" s="1"/>
  <c r="I35" i="81" s="1"/>
  <c r="I35" i="82" s="1"/>
  <c r="I35" i="83" s="1"/>
  <c r="I35" i="84" s="1"/>
  <c r="I35" i="85" s="1"/>
  <c r="I35" i="86" s="1"/>
  <c r="I35" i="87" s="1"/>
  <c r="I35" i="88" s="1"/>
  <c r="I35" i="89" s="1"/>
  <c r="I35" i="90" s="1"/>
  <c r="I35" i="91" s="1"/>
  <c r="I37" i="94" s="1"/>
  <c r="I37" i="96" s="1"/>
  <c r="I37" i="97" s="1"/>
  <c r="I37" i="98" s="1"/>
  <c r="I37" i="99" s="1"/>
  <c r="I37" i="100" s="1"/>
  <c r="I37" i="101" s="1"/>
  <c r="I37" i="102" s="1"/>
  <c r="I37" i="103" s="1"/>
  <c r="I37" i="104" s="1"/>
  <c r="I37" i="105" s="1"/>
  <c r="I37" i="106" s="1"/>
  <c r="I37" i="107" s="1"/>
  <c r="I37" i="109" s="1"/>
  <c r="I37" i="110" s="1"/>
  <c r="I37" i="111" s="1"/>
  <c r="I37" i="112" s="1"/>
  <c r="I37" i="113" s="1"/>
  <c r="I37" i="114" s="1"/>
  <c r="I37" i="115" s="1"/>
  <c r="I37" i="116" s="1"/>
  <c r="I37" i="117" s="1"/>
  <c r="I37" i="118" s="1"/>
  <c r="I37" i="119" s="1"/>
  <c r="I38" i="121" s="1"/>
  <c r="I38" i="122" s="1"/>
  <c r="I38" i="123" s="1"/>
  <c r="I38" i="124" s="1"/>
  <c r="I38" i="125" s="1"/>
  <c r="I38" i="126" s="1"/>
  <c r="I38" i="127" s="1"/>
  <c r="I38" i="128" s="1"/>
  <c r="I38" i="129" s="1"/>
  <c r="I38" i="130" s="1"/>
  <c r="I38" i="131" s="1"/>
  <c r="I38" i="132" s="1"/>
  <c r="I39" i="64"/>
  <c r="I39" i="65" s="1"/>
  <c r="I39" i="67" s="1"/>
  <c r="I39" i="68" s="1"/>
  <c r="I39" i="69" s="1"/>
  <c r="I39" i="71" s="1"/>
  <c r="I39" i="72" s="1"/>
  <c r="I39" i="73" s="1"/>
  <c r="I39" i="74" s="1"/>
  <c r="I39" i="75" s="1"/>
  <c r="I39" i="76" s="1"/>
  <c r="I39" i="77" s="1"/>
  <c r="I39" i="78" s="1"/>
  <c r="I39" i="79" s="1"/>
  <c r="I39" i="80" s="1"/>
  <c r="I39" i="81" s="1"/>
  <c r="I39" i="82" s="1"/>
  <c r="I39" i="83" s="1"/>
  <c r="I39" i="84" s="1"/>
  <c r="I39" i="85" s="1"/>
  <c r="I39" i="86" s="1"/>
  <c r="I39" i="87" s="1"/>
  <c r="I39" i="88" s="1"/>
  <c r="I39" i="89" s="1"/>
  <c r="I39" i="90" s="1"/>
  <c r="I39" i="91" s="1"/>
  <c r="I41" i="94" s="1"/>
  <c r="I41" i="96" s="1"/>
  <c r="I41" i="97" s="1"/>
  <c r="I41" i="98" s="1"/>
  <c r="I41" i="99" s="1"/>
  <c r="I41" i="100" s="1"/>
  <c r="I41" i="101" s="1"/>
  <c r="I41" i="102" s="1"/>
  <c r="I41" i="103" s="1"/>
  <c r="I41" i="104" s="1"/>
  <c r="I41" i="105" s="1"/>
  <c r="I41" i="106" s="1"/>
  <c r="I41" i="107" s="1"/>
  <c r="I41" i="109" s="1"/>
  <c r="I41" i="110" s="1"/>
  <c r="I41" i="111" s="1"/>
  <c r="I41" i="112" s="1"/>
  <c r="I41" i="113" s="1"/>
  <c r="I41" i="114" s="1"/>
  <c r="I41" i="115" s="1"/>
  <c r="I41" i="116" s="1"/>
  <c r="I41" i="117" s="1"/>
  <c r="I41" i="118" s="1"/>
  <c r="I41" i="119" s="1"/>
  <c r="I42" i="121" s="1"/>
  <c r="I42" i="122" s="1"/>
  <c r="I42" i="123" s="1"/>
  <c r="I42" i="124" s="1"/>
  <c r="I42" i="125" s="1"/>
  <c r="I42" i="126" s="1"/>
  <c r="I42" i="127" s="1"/>
  <c r="I42" i="128" s="1"/>
  <c r="I42" i="129" s="1"/>
  <c r="I42" i="130" s="1"/>
  <c r="I42" i="131" s="1"/>
  <c r="I42" i="132" s="1"/>
  <c r="I43" i="65"/>
  <c r="I43" i="67" s="1"/>
  <c r="I43" i="68" s="1"/>
  <c r="I43" i="69" s="1"/>
  <c r="I43" i="71" s="1"/>
  <c r="I43" i="72" s="1"/>
  <c r="I43" i="73" s="1"/>
  <c r="I43" i="74" s="1"/>
  <c r="I43" i="75" s="1"/>
  <c r="I43" i="76" s="1"/>
  <c r="I43" i="77" s="1"/>
  <c r="I43" i="78" s="1"/>
  <c r="I50" i="64"/>
  <c r="I50" i="65" s="1"/>
  <c r="I50" i="67" s="1"/>
  <c r="I50" i="68" s="1"/>
  <c r="I50" i="69" s="1"/>
  <c r="I50" i="71" s="1"/>
  <c r="I50" i="72" s="1"/>
  <c r="I50" i="73" s="1"/>
  <c r="I50" i="74" s="1"/>
  <c r="I50" i="75" s="1"/>
  <c r="I50" i="76" s="1"/>
  <c r="I50" i="77" s="1"/>
  <c r="I50" i="78" s="1"/>
  <c r="I54" i="64"/>
  <c r="I54" i="65" s="1"/>
  <c r="I54" i="67" s="1"/>
  <c r="I54" i="68" s="1"/>
  <c r="I54" i="69" s="1"/>
  <c r="I54" i="71" s="1"/>
  <c r="I54" i="72" s="1"/>
  <c r="I54" i="73" s="1"/>
  <c r="I54" i="74" s="1"/>
  <c r="I54" i="75" s="1"/>
  <c r="I54" i="76" s="1"/>
  <c r="I54" i="77" s="1"/>
  <c r="I54" i="78" s="1"/>
  <c r="I54" i="79" s="1"/>
  <c r="I54" i="80" s="1"/>
  <c r="I54" i="81" s="1"/>
  <c r="I54" i="82" s="1"/>
  <c r="I54" i="83" s="1"/>
  <c r="I54" i="84" s="1"/>
  <c r="I54" i="85" s="1"/>
  <c r="I54" i="86" s="1"/>
  <c r="I54" i="87" s="1"/>
  <c r="I54" i="88" s="1"/>
  <c r="I54" i="89" s="1"/>
  <c r="I54" i="90" s="1"/>
  <c r="I54" i="91" s="1"/>
  <c r="I56" i="94" s="1"/>
  <c r="I56" i="96" s="1"/>
  <c r="I56" i="97" s="1"/>
  <c r="I56" i="98" s="1"/>
  <c r="I56" i="99" s="1"/>
  <c r="I56" i="100" s="1"/>
  <c r="I56" i="101" s="1"/>
  <c r="I56" i="102" s="1"/>
  <c r="I56" i="103" s="1"/>
  <c r="I56" i="104" s="1"/>
  <c r="I56" i="105" s="1"/>
  <c r="I56" i="106" s="1"/>
  <c r="I56" i="107" s="1"/>
  <c r="I56" i="109" s="1"/>
  <c r="I56" i="110" s="1"/>
  <c r="I56" i="111" s="1"/>
  <c r="I56" i="112" s="1"/>
  <c r="I56" i="113" s="1"/>
  <c r="I56" i="114" s="1"/>
  <c r="I56" i="115" s="1"/>
  <c r="I56" i="116" s="1"/>
  <c r="I56" i="117" s="1"/>
  <c r="I56" i="118" s="1"/>
  <c r="I56" i="119" s="1"/>
  <c r="I57" i="121" s="1"/>
  <c r="I57" i="122" s="1"/>
  <c r="I57" i="123" s="1"/>
  <c r="I57" i="124" s="1"/>
  <c r="I57" i="125" s="1"/>
  <c r="I57" i="126" s="1"/>
  <c r="I57" i="127" s="1"/>
  <c r="I57" i="128" s="1"/>
  <c r="I57" i="129" s="1"/>
  <c r="I57" i="130" s="1"/>
  <c r="I57" i="131" s="1"/>
  <c r="I57" i="132" s="1"/>
  <c r="I58" i="64"/>
  <c r="I58" i="65" s="1"/>
  <c r="I58" i="67" s="1"/>
  <c r="I58" i="68" s="1"/>
  <c r="I58" i="69" s="1"/>
  <c r="I58" i="71" s="1"/>
  <c r="I58" i="72" s="1"/>
  <c r="I58" i="73" s="1"/>
  <c r="I58" i="74" s="1"/>
  <c r="I58" i="75" s="1"/>
  <c r="I58" i="76" s="1"/>
  <c r="I58" i="77" s="1"/>
  <c r="I58" i="78" s="1"/>
  <c r="I62" i="64"/>
  <c r="I62" i="65"/>
  <c r="I62" i="67" s="1"/>
  <c r="I62" i="68" s="1"/>
  <c r="I62" i="69" s="1"/>
  <c r="I62" i="71" s="1"/>
  <c r="I62" i="72" s="1"/>
  <c r="I62" i="73" s="1"/>
  <c r="I62" i="74" s="1"/>
  <c r="I62" i="75" s="1"/>
  <c r="I62" i="76" s="1"/>
  <c r="I62" i="77" s="1"/>
  <c r="I62" i="78" s="1"/>
  <c r="I62" i="79" s="1"/>
  <c r="I62" i="80" s="1"/>
  <c r="I62" i="81" s="1"/>
  <c r="I62" i="82" s="1"/>
  <c r="I62" i="83" s="1"/>
  <c r="I62" i="84" s="1"/>
  <c r="I62" i="85" s="1"/>
  <c r="I62" i="86" s="1"/>
  <c r="I62" i="87" s="1"/>
  <c r="I62" i="88" s="1"/>
  <c r="I62" i="89" s="1"/>
  <c r="I62" i="90" s="1"/>
  <c r="I62" i="91" s="1"/>
  <c r="I64" i="94" s="1"/>
  <c r="I64" i="96" s="1"/>
  <c r="I64" i="97" s="1"/>
  <c r="I64" i="98" s="1"/>
  <c r="I64" i="99" s="1"/>
  <c r="I64" i="100" s="1"/>
  <c r="I64" i="101" s="1"/>
  <c r="I64" i="102" s="1"/>
  <c r="I64" i="103" s="1"/>
  <c r="I64" i="104" s="1"/>
  <c r="I64" i="105" s="1"/>
  <c r="I64" i="106" s="1"/>
  <c r="I64" i="107" s="1"/>
  <c r="I64" i="109" s="1"/>
  <c r="I64" i="110" s="1"/>
  <c r="I64" i="111" s="1"/>
  <c r="I64" i="112" s="1"/>
  <c r="I64" i="113" s="1"/>
  <c r="I64" i="114" s="1"/>
  <c r="I64" i="115" s="1"/>
  <c r="I64" i="116" s="1"/>
  <c r="I64" i="117" s="1"/>
  <c r="I64" i="118" s="1"/>
  <c r="I64" i="119" s="1"/>
  <c r="I65" i="121" s="1"/>
  <c r="I65" i="122" s="1"/>
  <c r="I65" i="123" s="1"/>
  <c r="I65" i="124" s="1"/>
  <c r="I65" i="125" s="1"/>
  <c r="I65" i="126" s="1"/>
  <c r="I65" i="127" s="1"/>
  <c r="I65" i="128" s="1"/>
  <c r="I65" i="129" s="1"/>
  <c r="I65" i="130" s="1"/>
  <c r="I65" i="131" s="1"/>
  <c r="I65" i="132" s="1"/>
  <c r="I67" i="64"/>
  <c r="I67" i="65" s="1"/>
  <c r="I67" i="67" s="1"/>
  <c r="I67" i="68" s="1"/>
  <c r="I67" i="69" s="1"/>
  <c r="I67" i="71" s="1"/>
  <c r="I67" i="72" s="1"/>
  <c r="I67" i="73" s="1"/>
  <c r="I67" i="74" s="1"/>
  <c r="I67" i="75" s="1"/>
  <c r="I67" i="76" s="1"/>
  <c r="I67" i="77" s="1"/>
  <c r="I67" i="78" s="1"/>
  <c r="I71" i="64"/>
  <c r="I71" i="65" s="1"/>
  <c r="I71" i="67" s="1"/>
  <c r="I71" i="68" s="1"/>
  <c r="I71" i="69" s="1"/>
  <c r="I71" i="71" s="1"/>
  <c r="I71" i="72" s="1"/>
  <c r="I71" i="73" s="1"/>
  <c r="I71" i="74" s="1"/>
  <c r="I71" i="75" s="1"/>
  <c r="I71" i="76" s="1"/>
  <c r="I71" i="77" s="1"/>
  <c r="I71" i="78" s="1"/>
  <c r="I71" i="79" s="1"/>
  <c r="I71" i="80" s="1"/>
  <c r="I71" i="81" s="1"/>
  <c r="I71" i="82" s="1"/>
  <c r="I71" i="83" s="1"/>
  <c r="I71" i="84" s="1"/>
  <c r="I71" i="85" s="1"/>
  <c r="I71" i="86" s="1"/>
  <c r="I71" i="87" s="1"/>
  <c r="I71" i="88" s="1"/>
  <c r="I71" i="89" s="1"/>
  <c r="I71" i="90" s="1"/>
  <c r="I71" i="91" s="1"/>
  <c r="I73" i="94" s="1"/>
  <c r="I73" i="96" s="1"/>
  <c r="I73" i="97" s="1"/>
  <c r="I73" i="98" s="1"/>
  <c r="I73" i="99" s="1"/>
  <c r="I73" i="100" s="1"/>
  <c r="I73" i="101" s="1"/>
  <c r="I73" i="102" s="1"/>
  <c r="I73" i="103" s="1"/>
  <c r="I73" i="104" s="1"/>
  <c r="I73" i="105" s="1"/>
  <c r="I73" i="106" s="1"/>
  <c r="I73" i="107" s="1"/>
  <c r="I73" i="109" s="1"/>
  <c r="I73" i="110" s="1"/>
  <c r="I73" i="111" s="1"/>
  <c r="I73" i="112" s="1"/>
  <c r="I73" i="113" s="1"/>
  <c r="I73" i="114" s="1"/>
  <c r="I73" i="115" s="1"/>
  <c r="I73" i="116" s="1"/>
  <c r="I73" i="117" s="1"/>
  <c r="I73" i="118" s="1"/>
  <c r="I73" i="119" s="1"/>
  <c r="I74" i="121" s="1"/>
  <c r="I74" i="122" s="1"/>
  <c r="I74" i="123" s="1"/>
  <c r="I74" i="124" s="1"/>
  <c r="I74" i="125" s="1"/>
  <c r="I74" i="126" s="1"/>
  <c r="I74" i="127" s="1"/>
  <c r="I74" i="128" s="1"/>
  <c r="I74" i="129" s="1"/>
  <c r="I74" i="130" s="1"/>
  <c r="I74" i="131" s="1"/>
  <c r="I74" i="132" s="1"/>
  <c r="I75" i="64"/>
  <c r="I75" i="65" s="1"/>
  <c r="I75" i="67" s="1"/>
  <c r="I75" i="68" s="1"/>
  <c r="I75" i="69" s="1"/>
  <c r="I75" i="71" s="1"/>
  <c r="I75" i="72" s="1"/>
  <c r="I75" i="73" s="1"/>
  <c r="I75" i="74" s="1"/>
  <c r="I75" i="75" s="1"/>
  <c r="I75" i="76" s="1"/>
  <c r="I75" i="77" s="1"/>
  <c r="I75" i="78" s="1"/>
  <c r="I75" i="79" s="1"/>
  <c r="I76" i="80" s="1"/>
  <c r="I76" i="81" s="1"/>
  <c r="I76" i="82" s="1"/>
  <c r="I76" i="83" s="1"/>
  <c r="I76" i="84" s="1"/>
  <c r="I76" i="85" s="1"/>
  <c r="I76" i="86" s="1"/>
  <c r="I76" i="87" s="1"/>
  <c r="I76" i="88" s="1"/>
  <c r="I76" i="89" s="1"/>
  <c r="I76" i="90" s="1"/>
  <c r="I76" i="91" s="1"/>
  <c r="I78" i="94" s="1"/>
  <c r="I78" i="96" s="1"/>
  <c r="I78" i="97" s="1"/>
  <c r="I78" i="98" s="1"/>
  <c r="I78" i="99" s="1"/>
  <c r="I78" i="100" s="1"/>
  <c r="I78" i="101" s="1"/>
  <c r="I78" i="102" s="1"/>
  <c r="I78" i="103" s="1"/>
  <c r="I78" i="104" s="1"/>
  <c r="I78" i="105" s="1"/>
  <c r="I78" i="106" s="1"/>
  <c r="I78" i="107" s="1"/>
  <c r="I78" i="109" s="1"/>
  <c r="I78" i="110" s="1"/>
  <c r="I78" i="111" s="1"/>
  <c r="I78" i="112" s="1"/>
  <c r="I78" i="113" s="1"/>
  <c r="I78" i="114" s="1"/>
  <c r="I78" i="115" s="1"/>
  <c r="I78" i="116" s="1"/>
  <c r="I78" i="117" s="1"/>
  <c r="I78" i="118" s="1"/>
  <c r="I78" i="119" s="1"/>
  <c r="I79" i="121" s="1"/>
  <c r="I79" i="122" s="1"/>
  <c r="I79" i="123" s="1"/>
  <c r="I79" i="124" s="1"/>
  <c r="I79" i="125" s="1"/>
  <c r="I79" i="126" s="1"/>
  <c r="I79" i="127" s="1"/>
  <c r="I79" i="128" s="1"/>
  <c r="I79" i="129" s="1"/>
  <c r="I79" i="130" s="1"/>
  <c r="I79" i="131" s="1"/>
  <c r="I79" i="132" s="1"/>
  <c r="I79" i="64"/>
  <c r="I79" i="65"/>
  <c r="I79" i="67" s="1"/>
  <c r="I79" i="68" s="1"/>
  <c r="I79" i="69" s="1"/>
  <c r="I79" i="71" s="1"/>
  <c r="I79" i="72" s="1"/>
  <c r="I79" i="73" s="1"/>
  <c r="I79" i="74" s="1"/>
  <c r="I79" i="75" s="1"/>
  <c r="I79" i="76" s="1"/>
  <c r="I79" i="77" s="1"/>
  <c r="I79" i="78" s="1"/>
  <c r="I87" i="64"/>
  <c r="I87" i="65" s="1"/>
  <c r="I87" i="67" s="1"/>
  <c r="I87" i="68" s="1"/>
  <c r="I87" i="69" s="1"/>
  <c r="I87" i="71" s="1"/>
  <c r="I87" i="72" s="1"/>
  <c r="I87" i="73" s="1"/>
  <c r="I87" i="74" s="1"/>
  <c r="I87" i="75" s="1"/>
  <c r="I87" i="76" s="1"/>
  <c r="I87" i="77" s="1"/>
  <c r="I87" i="78" s="1"/>
  <c r="I87" i="79" s="1"/>
  <c r="I88" i="80" s="1"/>
  <c r="I88" i="81" s="1"/>
  <c r="I88" i="82" s="1"/>
  <c r="I88" i="83" s="1"/>
  <c r="I88" i="84" s="1"/>
  <c r="I88" i="85" s="1"/>
  <c r="I88" i="86" s="1"/>
  <c r="I88" i="87" s="1"/>
  <c r="I88" i="88" s="1"/>
  <c r="I88" i="89" s="1"/>
  <c r="I88" i="90" s="1"/>
  <c r="I88" i="91" s="1"/>
  <c r="I90" i="94" s="1"/>
  <c r="I90" i="96" s="1"/>
  <c r="I90" i="97" s="1"/>
  <c r="I90" i="98" s="1"/>
  <c r="I90" i="99" s="1"/>
  <c r="I90" i="100" s="1"/>
  <c r="I90" i="101" s="1"/>
  <c r="I90" i="102" s="1"/>
  <c r="I90" i="103" s="1"/>
  <c r="I90" i="104" s="1"/>
  <c r="I90" i="105" s="1"/>
  <c r="I90" i="106" s="1"/>
  <c r="I90" i="107" s="1"/>
  <c r="I90" i="109" s="1"/>
  <c r="I90" i="110" s="1"/>
  <c r="I90" i="111" s="1"/>
  <c r="I90" i="112" s="1"/>
  <c r="I90" i="113" s="1"/>
  <c r="I90" i="114" s="1"/>
  <c r="I90" i="115" s="1"/>
  <c r="I90" i="116" s="1"/>
  <c r="I90" i="117" s="1"/>
  <c r="I90" i="118" s="1"/>
  <c r="I90" i="119" s="1"/>
  <c r="I91" i="121" s="1"/>
  <c r="I91" i="122" s="1"/>
  <c r="I91" i="123" s="1"/>
  <c r="I91" i="124" s="1"/>
  <c r="I91" i="125" s="1"/>
  <c r="I91" i="126" s="1"/>
  <c r="I91" i="127" s="1"/>
  <c r="I91" i="128" s="1"/>
  <c r="I91" i="129" s="1"/>
  <c r="I91" i="130" s="1"/>
  <c r="I91" i="131" s="1"/>
  <c r="I91" i="132" s="1"/>
  <c r="I91" i="64"/>
  <c r="I91" i="65" s="1"/>
  <c r="I91" i="67" s="1"/>
  <c r="I91" i="68" s="1"/>
  <c r="I91" i="69" s="1"/>
  <c r="I91" i="71" s="1"/>
  <c r="I91" i="72" s="1"/>
  <c r="I91" i="73" s="1"/>
  <c r="I91" i="74" s="1"/>
  <c r="I91" i="75" s="1"/>
  <c r="I91" i="76" s="1"/>
  <c r="I91" i="77" s="1"/>
  <c r="I91" i="78" s="1"/>
  <c r="I95" i="65"/>
  <c r="I95" i="67" s="1"/>
  <c r="I95" i="68" s="1"/>
  <c r="I95" i="69" s="1"/>
  <c r="I95" i="71" s="1"/>
  <c r="I95" i="72" s="1"/>
  <c r="I95" i="73" s="1"/>
  <c r="I95" i="74" s="1"/>
  <c r="I95" i="75" s="1"/>
  <c r="I95" i="76" s="1"/>
  <c r="I95" i="77" s="1"/>
  <c r="I95" i="78" s="1"/>
  <c r="I95" i="79" s="1"/>
  <c r="I96" i="80" s="1"/>
  <c r="I96" i="81" s="1"/>
  <c r="I96" i="82" s="1"/>
  <c r="I96" i="83" s="1"/>
  <c r="I96" i="84" s="1"/>
  <c r="I96" i="85" s="1"/>
  <c r="I96" i="86" s="1"/>
  <c r="I96" i="87" s="1"/>
  <c r="I96" i="88" s="1"/>
  <c r="I96" i="89" s="1"/>
  <c r="I96" i="90" s="1"/>
  <c r="I96" i="91" s="1"/>
  <c r="I98" i="94" s="1"/>
  <c r="I98" i="96" s="1"/>
  <c r="I98" i="97" s="1"/>
  <c r="I98" i="98" s="1"/>
  <c r="I98" i="99" s="1"/>
  <c r="I98" i="100" s="1"/>
  <c r="I98" i="101" s="1"/>
  <c r="I98" i="102" s="1"/>
  <c r="I98" i="103" s="1"/>
  <c r="I98" i="104" s="1"/>
  <c r="I98" i="105" s="1"/>
  <c r="I98" i="106" s="1"/>
  <c r="I98" i="107" s="1"/>
  <c r="I98" i="109" s="1"/>
  <c r="I98" i="110" s="1"/>
  <c r="I98" i="111" s="1"/>
  <c r="I98" i="112" s="1"/>
  <c r="I98" i="113" s="1"/>
  <c r="I98" i="114" s="1"/>
  <c r="I98" i="115" s="1"/>
  <c r="I98" i="116" s="1"/>
  <c r="I98" i="117" s="1"/>
  <c r="I98" i="118" s="1"/>
  <c r="I98" i="119" s="1"/>
  <c r="I99" i="121" s="1"/>
  <c r="I99" i="122" s="1"/>
  <c r="I99" i="123" s="1"/>
  <c r="I99" i="124" s="1"/>
  <c r="I99" i="125" s="1"/>
  <c r="I99" i="126" s="1"/>
  <c r="I99" i="127" s="1"/>
  <c r="I99" i="128" s="1"/>
  <c r="I99" i="129" s="1"/>
  <c r="I99" i="130" s="1"/>
  <c r="I99" i="131" s="1"/>
  <c r="I99" i="132" s="1"/>
  <c r="I103" i="64"/>
  <c r="I103" i="65" s="1"/>
  <c r="I103" i="67" s="1"/>
  <c r="I103" i="68" s="1"/>
  <c r="I103" i="69" s="1"/>
  <c r="I103" i="71" s="1"/>
  <c r="I103" i="72" s="1"/>
  <c r="I103" i="73" s="1"/>
  <c r="I103" i="74" s="1"/>
  <c r="I103" i="75" s="1"/>
  <c r="I103" i="76" s="1"/>
  <c r="I103" i="77" s="1"/>
  <c r="I103" i="78" s="1"/>
  <c r="I103" i="79" s="1"/>
  <c r="I104" i="80" s="1"/>
  <c r="I104" i="81" s="1"/>
  <c r="I104" i="82" s="1"/>
  <c r="I104" i="83" s="1"/>
  <c r="I104" i="84" s="1"/>
  <c r="I104" i="85" s="1"/>
  <c r="I104" i="86" s="1"/>
  <c r="I104" i="87" s="1"/>
  <c r="I104" i="88" s="1"/>
  <c r="I104" i="89" s="1"/>
  <c r="I104" i="90" s="1"/>
  <c r="I104" i="91" s="1"/>
  <c r="I106" i="94" s="1"/>
  <c r="I106" i="96" s="1"/>
  <c r="I106" i="97" s="1"/>
  <c r="I106" i="98" s="1"/>
  <c r="I106" i="99" s="1"/>
  <c r="I106" i="100" s="1"/>
  <c r="I106" i="101" s="1"/>
  <c r="I106" i="102" s="1"/>
  <c r="I106" i="103" s="1"/>
  <c r="I106" i="104" s="1"/>
  <c r="I106" i="105" s="1"/>
  <c r="I106" i="106" s="1"/>
  <c r="I106" i="107" s="1"/>
  <c r="I106" i="109" s="1"/>
  <c r="I106" i="110" s="1"/>
  <c r="I106" i="111" s="1"/>
  <c r="I106" i="112" s="1"/>
  <c r="I106" i="113" s="1"/>
  <c r="I106" i="114" s="1"/>
  <c r="I106" i="115" s="1"/>
  <c r="I106" i="116" s="1"/>
  <c r="I106" i="117" s="1"/>
  <c r="I106" i="118" s="1"/>
  <c r="I106" i="119" s="1"/>
  <c r="I107" i="121" s="1"/>
  <c r="I107" i="122" s="1"/>
  <c r="I107" i="123" s="1"/>
  <c r="I107" i="124" s="1"/>
  <c r="I107" i="125" s="1"/>
  <c r="I107" i="126" s="1"/>
  <c r="I107" i="127" s="1"/>
  <c r="I107" i="128" s="1"/>
  <c r="I107" i="129" s="1"/>
  <c r="I107" i="130" s="1"/>
  <c r="I107" i="131" s="1"/>
  <c r="I107" i="132" s="1"/>
  <c r="I107" i="64"/>
  <c r="I107" i="65" s="1"/>
  <c r="I107" i="67" s="1"/>
  <c r="I107" i="68" s="1"/>
  <c r="I107" i="69" s="1"/>
  <c r="I107" i="71" s="1"/>
  <c r="I107" i="72" s="1"/>
  <c r="I107" i="73" s="1"/>
  <c r="I107" i="74" s="1"/>
  <c r="I107" i="75" s="1"/>
  <c r="I107" i="76" s="1"/>
  <c r="I107" i="77" s="1"/>
  <c r="I107" i="78" s="1"/>
  <c r="I107" i="79" s="1"/>
  <c r="I108" i="80" s="1"/>
  <c r="I108" i="81" s="1"/>
  <c r="I108" i="82" s="1"/>
  <c r="I108" i="83" s="1"/>
  <c r="I108" i="84" s="1"/>
  <c r="I108" i="85" s="1"/>
  <c r="I108" i="86" s="1"/>
  <c r="I108" i="87" s="1"/>
  <c r="I108" i="88" s="1"/>
  <c r="I108" i="89" s="1"/>
  <c r="I108" i="90" s="1"/>
  <c r="I108" i="91" s="1"/>
  <c r="I110" i="94" s="1"/>
  <c r="I110" i="96" s="1"/>
  <c r="I110" i="97" s="1"/>
  <c r="I110" i="98" s="1"/>
  <c r="I110" i="99" s="1"/>
  <c r="I110" i="100" s="1"/>
  <c r="I110" i="101" s="1"/>
  <c r="I110" i="102" s="1"/>
  <c r="I110" i="103" s="1"/>
  <c r="I110" i="104" s="1"/>
  <c r="I110" i="105" s="1"/>
  <c r="I110" i="106" s="1"/>
  <c r="I110" i="107" s="1"/>
  <c r="I110" i="109" s="1"/>
  <c r="I110" i="110" s="1"/>
  <c r="I110" i="111" s="1"/>
  <c r="I110" i="112" s="1"/>
  <c r="I110" i="113" s="1"/>
  <c r="I110" i="114" s="1"/>
  <c r="I110" i="115" s="1"/>
  <c r="I110" i="116" s="1"/>
  <c r="I110" i="117" s="1"/>
  <c r="I110" i="118" s="1"/>
  <c r="I110" i="119" s="1"/>
  <c r="I111" i="121" s="1"/>
  <c r="I111" i="122" s="1"/>
  <c r="I111" i="123" s="1"/>
  <c r="I111" i="124" s="1"/>
  <c r="I111" i="125" s="1"/>
  <c r="I111" i="126" s="1"/>
  <c r="I111" i="127" s="1"/>
  <c r="I111" i="128" s="1"/>
  <c r="I111" i="129" s="1"/>
  <c r="I111" i="130" s="1"/>
  <c r="I111" i="131" s="1"/>
  <c r="I111" i="132" s="1"/>
  <c r="I111" i="65"/>
  <c r="I111" i="67" s="1"/>
  <c r="I111" i="68" s="1"/>
  <c r="I111" i="69" s="1"/>
  <c r="I111" i="71" s="1"/>
  <c r="I111" i="72" s="1"/>
  <c r="I111" i="73" s="1"/>
  <c r="I111" i="74" s="1"/>
  <c r="I111" i="75" s="1"/>
  <c r="I111" i="76" s="1"/>
  <c r="I111" i="77" s="1"/>
  <c r="I111" i="78" s="1"/>
  <c r="I119" i="64"/>
  <c r="I119" i="65" s="1"/>
  <c r="I119" i="67" s="1"/>
  <c r="I119" i="68" s="1"/>
  <c r="I119" i="69" s="1"/>
  <c r="I119" i="71" s="1"/>
  <c r="I119" i="72" s="1"/>
  <c r="I119" i="73" s="1"/>
  <c r="I119" i="74" s="1"/>
  <c r="I119" i="75" s="1"/>
  <c r="I119" i="76" s="1"/>
  <c r="I119" i="77" s="1"/>
  <c r="I119" i="78" s="1"/>
  <c r="I119" i="79" s="1"/>
  <c r="I120" i="80" s="1"/>
  <c r="I120" i="81" s="1"/>
  <c r="I120" i="82" s="1"/>
  <c r="I120" i="83" s="1"/>
  <c r="I120" i="84" s="1"/>
  <c r="I120" i="85" s="1"/>
  <c r="I120" i="86" s="1"/>
  <c r="I120" i="87" s="1"/>
  <c r="I120" i="88" s="1"/>
  <c r="I120" i="89" s="1"/>
  <c r="I120" i="90" s="1"/>
  <c r="I120" i="91" s="1"/>
  <c r="I122" i="94" s="1"/>
  <c r="I122" i="96" s="1"/>
  <c r="I122" i="97" s="1"/>
  <c r="I122" i="98" s="1"/>
  <c r="I122" i="99" s="1"/>
  <c r="I122" i="100" s="1"/>
  <c r="I122" i="101" s="1"/>
  <c r="I122" i="102" s="1"/>
  <c r="I122" i="103" s="1"/>
  <c r="I122" i="104" s="1"/>
  <c r="I122" i="105" s="1"/>
  <c r="I122" i="106" s="1"/>
  <c r="I122" i="107" s="1"/>
  <c r="I122" i="109" s="1"/>
  <c r="I122" i="110" s="1"/>
  <c r="I122" i="111" s="1"/>
  <c r="I122" i="112" s="1"/>
  <c r="I122" i="113" s="1"/>
  <c r="I122" i="114" s="1"/>
  <c r="I122" i="115" s="1"/>
  <c r="I122" i="116" s="1"/>
  <c r="I122" i="117" s="1"/>
  <c r="I122" i="118" s="1"/>
  <c r="I122" i="119" s="1"/>
  <c r="I123" i="121" s="1"/>
  <c r="I123" i="122" s="1"/>
  <c r="I123" i="123" s="1"/>
  <c r="I123" i="124" s="1"/>
  <c r="I123" i="125" s="1"/>
  <c r="I123" i="126" s="1"/>
  <c r="I123" i="127" s="1"/>
  <c r="I123" i="128" s="1"/>
  <c r="I123" i="129" s="1"/>
  <c r="I123" i="130" s="1"/>
  <c r="I123" i="131" s="1"/>
  <c r="I123" i="132" s="1"/>
  <c r="I123" i="64"/>
  <c r="I123" i="65" s="1"/>
  <c r="I124" i="67" s="1"/>
  <c r="I124" i="68" s="1"/>
  <c r="I124" i="69" s="1"/>
  <c r="I124" i="71" s="1"/>
  <c r="I124" i="72" s="1"/>
  <c r="I124" i="73" s="1"/>
  <c r="I124" i="74" s="1"/>
  <c r="I124" i="75" s="1"/>
  <c r="I124" i="76" s="1"/>
  <c r="I124" i="77" s="1"/>
  <c r="I124" i="78" s="1"/>
  <c r="I18" i="65"/>
  <c r="I18" i="67" s="1"/>
  <c r="I18" i="68" s="1"/>
  <c r="I18" i="69" s="1"/>
  <c r="I18" i="71" s="1"/>
  <c r="I18" i="72" s="1"/>
  <c r="I18" i="73" s="1"/>
  <c r="I18" i="74" s="1"/>
  <c r="I18" i="75" s="1"/>
  <c r="I18" i="76" s="1"/>
  <c r="I18" i="77" s="1"/>
  <c r="I18" i="78" s="1"/>
  <c r="I38" i="64"/>
  <c r="I38" i="65" s="1"/>
  <c r="I38" i="67" s="1"/>
  <c r="I38" i="68" s="1"/>
  <c r="I38" i="69" s="1"/>
  <c r="I38" i="71" s="1"/>
  <c r="I38" i="72" s="1"/>
  <c r="I38" i="73" s="1"/>
  <c r="I38" i="74" s="1"/>
  <c r="I38" i="75" s="1"/>
  <c r="I38" i="76" s="1"/>
  <c r="I38" i="77" s="1"/>
  <c r="I38" i="78" s="1"/>
  <c r="I38" i="79" s="1"/>
  <c r="I38" i="80" s="1"/>
  <c r="I38" i="81" s="1"/>
  <c r="I38" i="82" s="1"/>
  <c r="I38" i="83" s="1"/>
  <c r="I38" i="84" s="1"/>
  <c r="I38" i="85" s="1"/>
  <c r="I38" i="86" s="1"/>
  <c r="I38" i="87" s="1"/>
  <c r="I38" i="88" s="1"/>
  <c r="I38" i="89" s="1"/>
  <c r="I38" i="90" s="1"/>
  <c r="I38" i="91" s="1"/>
  <c r="I40" i="94" s="1"/>
  <c r="I40" i="96" s="1"/>
  <c r="I40" i="97" s="1"/>
  <c r="I40" i="98" s="1"/>
  <c r="I40" i="99" s="1"/>
  <c r="I40" i="100" s="1"/>
  <c r="I40" i="101" s="1"/>
  <c r="I40" i="102" s="1"/>
  <c r="I40" i="103" s="1"/>
  <c r="I40" i="104" s="1"/>
  <c r="I40" i="105" s="1"/>
  <c r="I40" i="106" s="1"/>
  <c r="I40" i="107" s="1"/>
  <c r="I40" i="109" s="1"/>
  <c r="I40" i="110" s="1"/>
  <c r="I40" i="111" s="1"/>
  <c r="I40" i="112" s="1"/>
  <c r="I40" i="113" s="1"/>
  <c r="I40" i="114" s="1"/>
  <c r="I40" i="115" s="1"/>
  <c r="I40" i="116" s="1"/>
  <c r="I40" i="117" s="1"/>
  <c r="I40" i="118" s="1"/>
  <c r="I40" i="119" s="1"/>
  <c r="I41" i="121" s="1"/>
  <c r="I41" i="122" s="1"/>
  <c r="I41" i="123" s="1"/>
  <c r="I41" i="124" s="1"/>
  <c r="I41" i="125" s="1"/>
  <c r="I41" i="126" s="1"/>
  <c r="I41" i="127" s="1"/>
  <c r="I41" i="128" s="1"/>
  <c r="I41" i="129" s="1"/>
  <c r="I41" i="130" s="1"/>
  <c r="I41" i="131" s="1"/>
  <c r="I41" i="132" s="1"/>
  <c r="I42" i="64"/>
  <c r="I42" i="65" s="1"/>
  <c r="I42" i="67" s="1"/>
  <c r="I42" i="68" s="1"/>
  <c r="I42" i="69" s="1"/>
  <c r="I42" i="71" s="1"/>
  <c r="I42" i="72" s="1"/>
  <c r="I42" i="73" s="1"/>
  <c r="I42" i="74" s="1"/>
  <c r="I42" i="75" s="1"/>
  <c r="I42" i="76" s="1"/>
  <c r="I42" i="77" s="1"/>
  <c r="I42" i="78" s="1"/>
  <c r="I49" i="65"/>
  <c r="I49" i="67" s="1"/>
  <c r="I49" i="68" s="1"/>
  <c r="I49" i="69" s="1"/>
  <c r="I49" i="71" s="1"/>
  <c r="I49" i="72" s="1"/>
  <c r="I49" i="73" s="1"/>
  <c r="I49" i="74" s="1"/>
  <c r="I49" i="75" s="1"/>
  <c r="I49" i="76" s="1"/>
  <c r="I49" i="77" s="1"/>
  <c r="I49" i="78" s="1"/>
  <c r="I49" i="79" s="1"/>
  <c r="I49" i="80" s="1"/>
  <c r="I57" i="64"/>
  <c r="I57" i="65" s="1"/>
  <c r="I57" i="67" s="1"/>
  <c r="I57" i="68" s="1"/>
  <c r="I57" i="69" s="1"/>
  <c r="I57" i="71" s="1"/>
  <c r="I57" i="72" s="1"/>
  <c r="I57" i="73" s="1"/>
  <c r="I57" i="74" s="1"/>
  <c r="I57" i="75" s="1"/>
  <c r="I57" i="76" s="1"/>
  <c r="I57" i="77" s="1"/>
  <c r="I57" i="78" s="1"/>
  <c r="I61" i="64"/>
  <c r="I61" i="65" s="1"/>
  <c r="I61" i="67" s="1"/>
  <c r="I61" i="68" s="1"/>
  <c r="I61" i="69" s="1"/>
  <c r="I61" i="71" s="1"/>
  <c r="I61" i="72" s="1"/>
  <c r="I61" i="73" s="1"/>
  <c r="I61" i="74" s="1"/>
  <c r="I61" i="75" s="1"/>
  <c r="I61" i="76" s="1"/>
  <c r="I61" i="77" s="1"/>
  <c r="I61" i="78" s="1"/>
  <c r="I61" i="79" s="1"/>
  <c r="I61" i="80" s="1"/>
  <c r="I61" i="81" s="1"/>
  <c r="I61" i="82" s="1"/>
  <c r="I61" i="83" s="1"/>
  <c r="I61" i="84" s="1"/>
  <c r="I61" i="85" s="1"/>
  <c r="I61" i="86" s="1"/>
  <c r="I61" i="87" s="1"/>
  <c r="I61" i="88" s="1"/>
  <c r="I61" i="89" s="1"/>
  <c r="I61" i="90" s="1"/>
  <c r="I61" i="91" s="1"/>
  <c r="I63" i="94" s="1"/>
  <c r="I63" i="96" s="1"/>
  <c r="I63" i="97" s="1"/>
  <c r="I63" i="98" s="1"/>
  <c r="I63" i="99" s="1"/>
  <c r="I63" i="100" s="1"/>
  <c r="I63" i="101" s="1"/>
  <c r="I63" i="102" s="1"/>
  <c r="I63" i="103" s="1"/>
  <c r="I63" i="104" s="1"/>
  <c r="I63" i="105" s="1"/>
  <c r="I63" i="106" s="1"/>
  <c r="I63" i="107" s="1"/>
  <c r="I63" i="109" s="1"/>
  <c r="I63" i="110" s="1"/>
  <c r="I63" i="111" s="1"/>
  <c r="I63" i="112" s="1"/>
  <c r="I63" i="113" s="1"/>
  <c r="I63" i="114" s="1"/>
  <c r="I63" i="115" s="1"/>
  <c r="I63" i="116" s="1"/>
  <c r="I63" i="117" s="1"/>
  <c r="I63" i="118" s="1"/>
  <c r="I63" i="119" s="1"/>
  <c r="I64" i="121" s="1"/>
  <c r="I64" i="122" s="1"/>
  <c r="I64" i="123" s="1"/>
  <c r="I64" i="124" s="1"/>
  <c r="I64" i="125" s="1"/>
  <c r="I64" i="126" s="1"/>
  <c r="I64" i="127" s="1"/>
  <c r="I64" i="128" s="1"/>
  <c r="I64" i="129" s="1"/>
  <c r="I64" i="130" s="1"/>
  <c r="I64" i="131" s="1"/>
  <c r="I64" i="132" s="1"/>
  <c r="I65" i="65"/>
  <c r="I65" i="67" s="1"/>
  <c r="I65" i="68" s="1"/>
  <c r="I65" i="69" s="1"/>
  <c r="I65" i="71" s="1"/>
  <c r="I65" i="72" s="1"/>
  <c r="I65" i="73" s="1"/>
  <c r="I65" i="74" s="1"/>
  <c r="I65" i="75" s="1"/>
  <c r="I65" i="76" s="1"/>
  <c r="I65" i="77" s="1"/>
  <c r="I65" i="78" s="1"/>
  <c r="I74" i="64"/>
  <c r="I74" i="65" s="1"/>
  <c r="I74" i="67" s="1"/>
  <c r="I74" i="68" s="1"/>
  <c r="I74" i="69" s="1"/>
  <c r="I74" i="71" s="1"/>
  <c r="I74" i="72" s="1"/>
  <c r="I74" i="73" s="1"/>
  <c r="I74" i="74" s="1"/>
  <c r="I74" i="75" s="1"/>
  <c r="I74" i="76" s="1"/>
  <c r="I74" i="77" s="1"/>
  <c r="I74" i="78" s="1"/>
  <c r="I74" i="79" s="1"/>
  <c r="I75" i="80" s="1"/>
  <c r="I75" i="81" s="1"/>
  <c r="I75" i="82" s="1"/>
  <c r="I75" i="83" s="1"/>
  <c r="I75" i="84" s="1"/>
  <c r="I75" i="85" s="1"/>
  <c r="I75" i="86" s="1"/>
  <c r="I75" i="87" s="1"/>
  <c r="I75" i="88" s="1"/>
  <c r="I75" i="89" s="1"/>
  <c r="I75" i="90" s="1"/>
  <c r="I75" i="91" s="1"/>
  <c r="I77" i="94" s="1"/>
  <c r="I77" i="96" s="1"/>
  <c r="I77" i="97" s="1"/>
  <c r="I77" i="98" s="1"/>
  <c r="I77" i="99" s="1"/>
  <c r="I77" i="100" s="1"/>
  <c r="I77" i="101" s="1"/>
  <c r="I77" i="102" s="1"/>
  <c r="I77" i="103" s="1"/>
  <c r="I77" i="104" s="1"/>
  <c r="I77" i="105" s="1"/>
  <c r="I77" i="106" s="1"/>
  <c r="I77" i="107" s="1"/>
  <c r="I77" i="109" s="1"/>
  <c r="I77" i="110" s="1"/>
  <c r="I77" i="111" s="1"/>
  <c r="I77" i="112" s="1"/>
  <c r="I77" i="113" s="1"/>
  <c r="I77" i="114" s="1"/>
  <c r="I77" i="115" s="1"/>
  <c r="I77" i="116" s="1"/>
  <c r="I77" i="117" s="1"/>
  <c r="I77" i="118" s="1"/>
  <c r="I77" i="119" s="1"/>
  <c r="I78" i="121" s="1"/>
  <c r="I78" i="122" s="1"/>
  <c r="I78" i="123" s="1"/>
  <c r="I78" i="124" s="1"/>
  <c r="I78" i="125" s="1"/>
  <c r="I78" i="126" s="1"/>
  <c r="I78" i="127" s="1"/>
  <c r="I78" i="128" s="1"/>
  <c r="I78" i="129" s="1"/>
  <c r="I78" i="130" s="1"/>
  <c r="I78" i="131" s="1"/>
  <c r="I78" i="132" s="1"/>
  <c r="I78" i="64"/>
  <c r="I78" i="65" s="1"/>
  <c r="I78" i="67" s="1"/>
  <c r="I78" i="68" s="1"/>
  <c r="I78" i="69" s="1"/>
  <c r="I78" i="71" s="1"/>
  <c r="I78" i="72" s="1"/>
  <c r="I78" i="73" s="1"/>
  <c r="I78" i="74" s="1"/>
  <c r="I78" i="75" s="1"/>
  <c r="I78" i="76" s="1"/>
  <c r="I78" i="77" s="1"/>
  <c r="I78" i="78" s="1"/>
  <c r="I78" i="79" s="1"/>
  <c r="I79" i="80" s="1"/>
  <c r="I79" i="81" s="1"/>
  <c r="I79" i="82" s="1"/>
  <c r="I79" i="83" s="1"/>
  <c r="I79" i="84" s="1"/>
  <c r="I79" i="85" s="1"/>
  <c r="I79" i="86" s="1"/>
  <c r="I79" i="87" s="1"/>
  <c r="I79" i="88" s="1"/>
  <c r="I79" i="89" s="1"/>
  <c r="I79" i="90" s="1"/>
  <c r="I79" i="91" s="1"/>
  <c r="I81" i="94" s="1"/>
  <c r="I81" i="96" s="1"/>
  <c r="I81" i="97" s="1"/>
  <c r="I81" i="98" s="1"/>
  <c r="I81" i="99" s="1"/>
  <c r="I81" i="100" s="1"/>
  <c r="I81" i="101" s="1"/>
  <c r="I81" i="102" s="1"/>
  <c r="I81" i="103" s="1"/>
  <c r="I81" i="104" s="1"/>
  <c r="I81" i="105" s="1"/>
  <c r="I81" i="106" s="1"/>
  <c r="I81" i="107" s="1"/>
  <c r="I81" i="109" s="1"/>
  <c r="I81" i="110" s="1"/>
  <c r="I81" i="111" s="1"/>
  <c r="I81" i="112" s="1"/>
  <c r="I81" i="113" s="1"/>
  <c r="I81" i="114" s="1"/>
  <c r="I81" i="115" s="1"/>
  <c r="I81" i="116" s="1"/>
  <c r="I81" i="117" s="1"/>
  <c r="I81" i="118" s="1"/>
  <c r="I81" i="119" s="1"/>
  <c r="I82" i="121" s="1"/>
  <c r="I82" i="122" s="1"/>
  <c r="I82" i="123" s="1"/>
  <c r="I82" i="124" s="1"/>
  <c r="I82" i="125" s="1"/>
  <c r="I82" i="126" s="1"/>
  <c r="I82" i="127" s="1"/>
  <c r="I82" i="128" s="1"/>
  <c r="I82" i="129" s="1"/>
  <c r="I82" i="130" s="1"/>
  <c r="I82" i="131" s="1"/>
  <c r="I82" i="132" s="1"/>
  <c r="I82" i="65"/>
  <c r="I82" i="67" s="1"/>
  <c r="I82" i="68" s="1"/>
  <c r="I82" i="69" s="1"/>
  <c r="I82" i="71" s="1"/>
  <c r="I82" i="72" s="1"/>
  <c r="I82" i="73" s="1"/>
  <c r="I82" i="74" s="1"/>
  <c r="I82" i="75" s="1"/>
  <c r="I82" i="76" s="1"/>
  <c r="I82" i="77" s="1"/>
  <c r="I82" i="78" s="1"/>
  <c r="I82" i="79" s="1"/>
  <c r="I83" i="80" s="1"/>
  <c r="I90" i="64"/>
  <c r="I90" i="65" s="1"/>
  <c r="I90" i="67" s="1"/>
  <c r="I90" i="68" s="1"/>
  <c r="I90" i="69" s="1"/>
  <c r="I90" i="71" s="1"/>
  <c r="I90" i="72" s="1"/>
  <c r="I90" i="73" s="1"/>
  <c r="I90" i="74" s="1"/>
  <c r="I90" i="75" s="1"/>
  <c r="I90" i="76" s="1"/>
  <c r="I90" i="77" s="1"/>
  <c r="I90" i="78" s="1"/>
  <c r="I94" i="64"/>
  <c r="I94" i="65" s="1"/>
  <c r="I94" i="67" s="1"/>
  <c r="I94" i="68" s="1"/>
  <c r="I94" i="69" s="1"/>
  <c r="I94" i="71" s="1"/>
  <c r="I94" i="72" s="1"/>
  <c r="I94" i="73" s="1"/>
  <c r="I94" i="74" s="1"/>
  <c r="I94" i="75" s="1"/>
  <c r="I94" i="76" s="1"/>
  <c r="I94" i="77" s="1"/>
  <c r="I94" i="78" s="1"/>
  <c r="I94" i="79" s="1"/>
  <c r="I95" i="80" s="1"/>
  <c r="I95" i="81" s="1"/>
  <c r="I95" i="82" s="1"/>
  <c r="I95" i="83" s="1"/>
  <c r="I95" i="84" s="1"/>
  <c r="I95" i="85" s="1"/>
  <c r="I95" i="86" s="1"/>
  <c r="I95" i="87" s="1"/>
  <c r="I95" i="88" s="1"/>
  <c r="I95" i="89" s="1"/>
  <c r="I95" i="90" s="1"/>
  <c r="I95" i="91" s="1"/>
  <c r="I97" i="94" s="1"/>
  <c r="I97" i="96" s="1"/>
  <c r="I97" i="97" s="1"/>
  <c r="I97" i="98" s="1"/>
  <c r="I97" i="99" s="1"/>
  <c r="I97" i="100" s="1"/>
  <c r="I97" i="101" s="1"/>
  <c r="I97" i="102" s="1"/>
  <c r="I97" i="103" s="1"/>
  <c r="I97" i="104" s="1"/>
  <c r="I97" i="105" s="1"/>
  <c r="I97" i="106" s="1"/>
  <c r="I97" i="107" s="1"/>
  <c r="I97" i="109" s="1"/>
  <c r="I97" i="110" s="1"/>
  <c r="I97" i="111" s="1"/>
  <c r="I97" i="112" s="1"/>
  <c r="I97" i="113" s="1"/>
  <c r="I97" i="114" s="1"/>
  <c r="I97" i="115" s="1"/>
  <c r="I97" i="116" s="1"/>
  <c r="I97" i="117" s="1"/>
  <c r="I97" i="118" s="1"/>
  <c r="I97" i="119" s="1"/>
  <c r="I98" i="121" s="1"/>
  <c r="I98" i="122" s="1"/>
  <c r="I98" i="123" s="1"/>
  <c r="I98" i="124" s="1"/>
  <c r="I98" i="125" s="1"/>
  <c r="I98" i="126" s="1"/>
  <c r="I98" i="127" s="1"/>
  <c r="I98" i="128" s="1"/>
  <c r="I98" i="129" s="1"/>
  <c r="I98" i="130" s="1"/>
  <c r="I98" i="131" s="1"/>
  <c r="I98" i="132" s="1"/>
  <c r="I98" i="64"/>
  <c r="I98" i="65"/>
  <c r="I98" i="67" s="1"/>
  <c r="I98" i="68" s="1"/>
  <c r="I98" i="69" s="1"/>
  <c r="I98" i="71" s="1"/>
  <c r="I98" i="72" s="1"/>
  <c r="I98" i="73" s="1"/>
  <c r="I98" i="74" s="1"/>
  <c r="I98" i="75" s="1"/>
  <c r="I98" i="76" s="1"/>
  <c r="I98" i="77" s="1"/>
  <c r="I98" i="78" s="1"/>
  <c r="I102" i="64"/>
  <c r="I102" i="65" s="1"/>
  <c r="I102" i="67" s="1"/>
  <c r="I102" i="68" s="1"/>
  <c r="I102" i="69" s="1"/>
  <c r="I102" i="71" s="1"/>
  <c r="I102" i="72" s="1"/>
  <c r="I102" i="73" s="1"/>
  <c r="I102" i="74" s="1"/>
  <c r="I102" i="75" s="1"/>
  <c r="I102" i="76" s="1"/>
  <c r="I102" i="77" s="1"/>
  <c r="I102" i="78" s="1"/>
  <c r="I102" i="79" s="1"/>
  <c r="I103" i="80" s="1"/>
  <c r="I103" i="81" s="1"/>
  <c r="I103" i="82" s="1"/>
  <c r="I103" i="83" s="1"/>
  <c r="I103" i="84" s="1"/>
  <c r="I103" i="85" s="1"/>
  <c r="I103" i="86" s="1"/>
  <c r="I103" i="87" s="1"/>
  <c r="I103" i="88" s="1"/>
  <c r="I103" i="89" s="1"/>
  <c r="I103" i="90" s="1"/>
  <c r="I103" i="91" s="1"/>
  <c r="I105" i="94" s="1"/>
  <c r="I105" i="96" s="1"/>
  <c r="I105" i="97" s="1"/>
  <c r="I105" i="98" s="1"/>
  <c r="I105" i="99" s="1"/>
  <c r="I105" i="100" s="1"/>
  <c r="I105" i="101" s="1"/>
  <c r="I105" i="102" s="1"/>
  <c r="I105" i="103" s="1"/>
  <c r="I105" i="104" s="1"/>
  <c r="I105" i="105" s="1"/>
  <c r="I105" i="106" s="1"/>
  <c r="I105" i="107" s="1"/>
  <c r="I105" i="109" s="1"/>
  <c r="I105" i="110" s="1"/>
  <c r="I105" i="111" s="1"/>
  <c r="I105" i="112" s="1"/>
  <c r="I105" i="113" s="1"/>
  <c r="I105" i="114" s="1"/>
  <c r="I105" i="115" s="1"/>
  <c r="I105" i="116" s="1"/>
  <c r="I105" i="117" s="1"/>
  <c r="I105" i="118" s="1"/>
  <c r="I105" i="119" s="1"/>
  <c r="I106" i="121" s="1"/>
  <c r="I106" i="122" s="1"/>
  <c r="I106" i="123" s="1"/>
  <c r="I106" i="124" s="1"/>
  <c r="I106" i="125" s="1"/>
  <c r="I106" i="126" s="1"/>
  <c r="I106" i="127" s="1"/>
  <c r="I106" i="128" s="1"/>
  <c r="I106" i="129" s="1"/>
  <c r="I106" i="130" s="1"/>
  <c r="I106" i="131" s="1"/>
  <c r="I106" i="132" s="1"/>
  <c r="I106" i="64"/>
  <c r="I106" i="65" s="1"/>
  <c r="I106" i="67" s="1"/>
  <c r="I106" i="68" s="1"/>
  <c r="I106" i="69" s="1"/>
  <c r="I106" i="71" s="1"/>
  <c r="I106" i="72" s="1"/>
  <c r="I106" i="73" s="1"/>
  <c r="I106" i="74" s="1"/>
  <c r="I106" i="75" s="1"/>
  <c r="I106" i="76" s="1"/>
  <c r="I106" i="77" s="1"/>
  <c r="I106" i="78" s="1"/>
  <c r="I106" i="79" s="1"/>
  <c r="I107" i="80" s="1"/>
  <c r="I107" i="81" s="1"/>
  <c r="I107" i="82" s="1"/>
  <c r="I107" i="83" s="1"/>
  <c r="I107" i="84" s="1"/>
  <c r="I107" i="85" s="1"/>
  <c r="I107" i="86" s="1"/>
  <c r="I107" i="87" s="1"/>
  <c r="I107" i="88" s="1"/>
  <c r="I107" i="89" s="1"/>
  <c r="I107" i="90" s="1"/>
  <c r="I107" i="91" s="1"/>
  <c r="I109" i="94" s="1"/>
  <c r="I109" i="96" s="1"/>
  <c r="I109" i="97" s="1"/>
  <c r="I109" i="98" s="1"/>
  <c r="I109" i="99" s="1"/>
  <c r="I109" i="100" s="1"/>
  <c r="I109" i="101" s="1"/>
  <c r="I109" i="102" s="1"/>
  <c r="I109" i="103" s="1"/>
  <c r="I109" i="104" s="1"/>
  <c r="I109" i="105" s="1"/>
  <c r="I109" i="106" s="1"/>
  <c r="I109" i="107" s="1"/>
  <c r="I109" i="109" s="1"/>
  <c r="I109" i="110" s="1"/>
  <c r="I109" i="111" s="1"/>
  <c r="I109" i="112" s="1"/>
  <c r="I109" i="113" s="1"/>
  <c r="I109" i="114" s="1"/>
  <c r="I109" i="115" s="1"/>
  <c r="I109" i="116" s="1"/>
  <c r="I109" i="117" s="1"/>
  <c r="I109" i="118" s="1"/>
  <c r="I109" i="119" s="1"/>
  <c r="I110" i="121" s="1"/>
  <c r="I110" i="122" s="1"/>
  <c r="I110" i="123" s="1"/>
  <c r="I110" i="124" s="1"/>
  <c r="I110" i="125" s="1"/>
  <c r="I110" i="126" s="1"/>
  <c r="I110" i="127" s="1"/>
  <c r="I110" i="128" s="1"/>
  <c r="I110" i="129" s="1"/>
  <c r="I110" i="130" s="1"/>
  <c r="I110" i="131" s="1"/>
  <c r="I110" i="132" s="1"/>
  <c r="I110" i="64"/>
  <c r="I110" i="65" s="1"/>
  <c r="I110" i="67" s="1"/>
  <c r="I110" i="68" s="1"/>
  <c r="I110" i="69" s="1"/>
  <c r="I110" i="71" s="1"/>
  <c r="I110" i="72" s="1"/>
  <c r="I110" i="73" s="1"/>
  <c r="I110" i="74" s="1"/>
  <c r="I110" i="75" s="1"/>
  <c r="I110" i="76" s="1"/>
  <c r="I110" i="77" s="1"/>
  <c r="I110" i="78" s="1"/>
  <c r="I110" i="79" s="1"/>
  <c r="I111" i="80" s="1"/>
  <c r="I111" i="81" s="1"/>
  <c r="I111" i="82" s="1"/>
  <c r="I111" i="83" s="1"/>
  <c r="I111" i="84" s="1"/>
  <c r="I111" i="85" s="1"/>
  <c r="I111" i="86" s="1"/>
  <c r="I111" i="87" s="1"/>
  <c r="I111" i="88" s="1"/>
  <c r="I111" i="89" s="1"/>
  <c r="I111" i="90" s="1"/>
  <c r="I111" i="91" s="1"/>
  <c r="I113" i="94" s="1"/>
  <c r="I113" i="96" s="1"/>
  <c r="I113" i="97" s="1"/>
  <c r="I113" i="98" s="1"/>
  <c r="I113" i="99" s="1"/>
  <c r="I113" i="100" s="1"/>
  <c r="I113" i="101" s="1"/>
  <c r="I113" i="102" s="1"/>
  <c r="I113" i="103" s="1"/>
  <c r="I113" i="104" s="1"/>
  <c r="I113" i="105" s="1"/>
  <c r="I113" i="106" s="1"/>
  <c r="I113" i="107" s="1"/>
  <c r="I113" i="109" s="1"/>
  <c r="I113" i="110" s="1"/>
  <c r="I113" i="111" s="1"/>
  <c r="I113" i="112" s="1"/>
  <c r="I113" i="113" s="1"/>
  <c r="I113" i="114" s="1"/>
  <c r="I113" i="115" s="1"/>
  <c r="I113" i="116" s="1"/>
  <c r="I113" i="117" s="1"/>
  <c r="I113" i="118" s="1"/>
  <c r="I113" i="119" s="1"/>
  <c r="I114" i="121" s="1"/>
  <c r="I114" i="122" s="1"/>
  <c r="I114" i="123" s="1"/>
  <c r="I114" i="124" s="1"/>
  <c r="I114" i="125" s="1"/>
  <c r="I114" i="126" s="1"/>
  <c r="I114" i="127" s="1"/>
  <c r="I114" i="128" s="1"/>
  <c r="I114" i="129" s="1"/>
  <c r="I114" i="130" s="1"/>
  <c r="I114" i="131" s="1"/>
  <c r="I114" i="132" s="1"/>
  <c r="I114" i="64"/>
  <c r="I114" i="65" s="1"/>
  <c r="I114" i="67" s="1"/>
  <c r="I114" i="68" s="1"/>
  <c r="I114" i="69" s="1"/>
  <c r="I114" i="71" s="1"/>
  <c r="I114" i="72" s="1"/>
  <c r="I114" i="73" s="1"/>
  <c r="I114" i="74" s="1"/>
  <c r="I114" i="75" s="1"/>
  <c r="I114" i="76" s="1"/>
  <c r="I114" i="77" s="1"/>
  <c r="I114" i="78" s="1"/>
  <c r="I118" i="65"/>
  <c r="I118" i="67" s="1"/>
  <c r="I118" i="68" s="1"/>
  <c r="I118" i="69" s="1"/>
  <c r="I118" i="71" s="1"/>
  <c r="I118" i="72" s="1"/>
  <c r="I118" i="73" s="1"/>
  <c r="I118" i="74" s="1"/>
  <c r="I118" i="75" s="1"/>
  <c r="I118" i="76" s="1"/>
  <c r="I118" i="77" s="1"/>
  <c r="I118" i="78" s="1"/>
  <c r="I118" i="79" s="1"/>
  <c r="I119" i="80" s="1"/>
  <c r="I119" i="81" s="1"/>
  <c r="I119" i="82" s="1"/>
  <c r="I119" i="83" s="1"/>
  <c r="I119" i="84" s="1"/>
  <c r="I119" i="85" s="1"/>
  <c r="I119" i="86" s="1"/>
  <c r="I119" i="87" s="1"/>
  <c r="I119" i="88" s="1"/>
  <c r="I119" i="89" s="1"/>
  <c r="I119" i="90" s="1"/>
  <c r="I119" i="91" s="1"/>
  <c r="I121" i="94" s="1"/>
  <c r="I121" i="96" s="1"/>
  <c r="I121" i="97" s="1"/>
  <c r="I121" i="98" s="1"/>
  <c r="I121" i="99" s="1"/>
  <c r="I121" i="100" s="1"/>
  <c r="I121" i="101" s="1"/>
  <c r="I121" i="102" s="1"/>
  <c r="I121" i="103" s="1"/>
  <c r="I121" i="104" s="1"/>
  <c r="I121" i="105" s="1"/>
  <c r="I121" i="106" s="1"/>
  <c r="I121" i="107" s="1"/>
  <c r="I121" i="109" s="1"/>
  <c r="I121" i="110" s="1"/>
  <c r="I121" i="111" s="1"/>
  <c r="I121" i="112" s="1"/>
  <c r="I121" i="113" s="1"/>
  <c r="I121" i="114" s="1"/>
  <c r="I121" i="115" s="1"/>
  <c r="I121" i="116" s="1"/>
  <c r="I121" i="117" s="1"/>
  <c r="I121" i="118" s="1"/>
  <c r="I121" i="119" s="1"/>
  <c r="I122" i="121" s="1"/>
  <c r="I122" i="122" s="1"/>
  <c r="I122" i="123" s="1"/>
  <c r="I122" i="124" s="1"/>
  <c r="I122" i="125" s="1"/>
  <c r="I122" i="126" s="1"/>
  <c r="I122" i="127" s="1"/>
  <c r="I122" i="128" s="1"/>
  <c r="I122" i="129" s="1"/>
  <c r="I122" i="130" s="1"/>
  <c r="I122" i="131" s="1"/>
  <c r="I122" i="132" s="1"/>
  <c r="T61" i="40"/>
  <c r="T103" i="40"/>
  <c r="T60" i="40"/>
  <c r="T94" i="40"/>
  <c r="P120" i="40"/>
  <c r="L62" i="40"/>
  <c r="L63" i="40"/>
  <c r="L124" i="40"/>
  <c r="H59" i="40"/>
  <c r="P39" i="40"/>
  <c r="T46" i="40"/>
  <c r="P75" i="40"/>
  <c r="T34" i="40"/>
  <c r="T37" i="40"/>
  <c r="P56" i="40"/>
  <c r="P90" i="40"/>
  <c r="L112" i="40"/>
  <c r="L122" i="40"/>
  <c r="L18" i="40"/>
  <c r="L24" i="40"/>
  <c r="L25" i="40"/>
  <c r="H33" i="40"/>
  <c r="L48" i="40"/>
  <c r="P80" i="40"/>
  <c r="T81" i="40"/>
  <c r="T83" i="40"/>
  <c r="L105" i="40"/>
  <c r="T111" i="40"/>
  <c r="P9" i="40"/>
  <c r="L23" i="40"/>
  <c r="L42" i="40"/>
  <c r="T45" i="40"/>
  <c r="L60" i="40"/>
  <c r="P70" i="40"/>
  <c r="H83" i="40"/>
  <c r="P101" i="40"/>
  <c r="H127" i="40"/>
  <c r="H91" i="40"/>
  <c r="H92" i="40"/>
  <c r="H128" i="40"/>
  <c r="H56" i="40"/>
  <c r="L106" i="40"/>
  <c r="T14" i="40"/>
  <c r="L31" i="40"/>
  <c r="P46" i="40"/>
  <c r="T67" i="40"/>
  <c r="L78" i="40"/>
  <c r="T88" i="40"/>
  <c r="P96" i="40"/>
  <c r="P113" i="40"/>
  <c r="L125" i="40"/>
  <c r="T129" i="40"/>
  <c r="H29" i="40"/>
  <c r="L43" i="40"/>
  <c r="P51" i="40"/>
  <c r="L94" i="40"/>
  <c r="L17" i="40"/>
  <c r="H23" i="40"/>
  <c r="H27" i="40"/>
  <c r="T69" i="40"/>
  <c r="L92" i="40"/>
  <c r="T97" i="40"/>
  <c r="P108" i="40"/>
  <c r="P14" i="40"/>
  <c r="H22" i="40"/>
  <c r="H34" i="40"/>
  <c r="P35" i="40"/>
  <c r="P37" i="40"/>
  <c r="H43" i="40"/>
  <c r="H44" i="40"/>
  <c r="T54" i="40"/>
  <c r="H58" i="40"/>
  <c r="P61" i="40"/>
  <c r="T66" i="40"/>
  <c r="T70" i="40"/>
  <c r="H81" i="40"/>
  <c r="L86" i="40"/>
  <c r="L91" i="40"/>
  <c r="L99" i="40"/>
  <c r="T101" i="40"/>
  <c r="P109" i="40"/>
  <c r="H111" i="40"/>
  <c r="H122" i="40"/>
  <c r="T36" i="40"/>
  <c r="T65" i="40"/>
  <c r="T82" i="40"/>
  <c r="T100" i="40"/>
  <c r="T114" i="40"/>
  <c r="T120" i="40"/>
  <c r="T22" i="40"/>
  <c r="T50" i="40"/>
  <c r="T23" i="40"/>
  <c r="T102" i="40"/>
  <c r="T119" i="40"/>
  <c r="T86" i="40"/>
  <c r="T18" i="40"/>
  <c r="T29" i="40"/>
  <c r="T40" i="40"/>
  <c r="T51" i="40"/>
  <c r="T77" i="40"/>
  <c r="T93" i="40"/>
  <c r="T125" i="40"/>
  <c r="T9" i="40"/>
  <c r="T30" i="40"/>
  <c r="T41" i="40"/>
  <c r="T57" i="40"/>
  <c r="T78" i="40"/>
  <c r="T12" i="40"/>
  <c r="T19" i="40"/>
  <c r="T53" i="40"/>
  <c r="T87" i="40"/>
  <c r="T113" i="40"/>
  <c r="T124" i="40"/>
  <c r="T38" i="40"/>
  <c r="T85" i="40"/>
  <c r="T118" i="40"/>
  <c r="T73" i="40"/>
  <c r="T123" i="40"/>
  <c r="T74" i="40"/>
  <c r="T43" i="40"/>
  <c r="T62" i="40"/>
  <c r="T91" i="40"/>
  <c r="T92" i="40"/>
  <c r="T112" i="40"/>
  <c r="P21" i="40"/>
  <c r="P67" i="40"/>
  <c r="P78" i="40"/>
  <c r="P110" i="40"/>
  <c r="P40" i="40"/>
  <c r="P52" i="40"/>
  <c r="P60" i="40"/>
  <c r="P87" i="40"/>
  <c r="P54" i="40"/>
  <c r="P15" i="40"/>
  <c r="P55" i="40"/>
  <c r="P73" i="40"/>
  <c r="P106" i="40"/>
  <c r="P126" i="40"/>
  <c r="P130" i="40"/>
  <c r="P20" i="40"/>
  <c r="P58" i="40"/>
  <c r="P76" i="40"/>
  <c r="P102" i="40"/>
  <c r="P119" i="40"/>
  <c r="P11" i="40"/>
  <c r="P33" i="40"/>
  <c r="P45" i="40"/>
  <c r="P10" i="40"/>
  <c r="P47" i="40"/>
  <c r="P63" i="40"/>
  <c r="P105" i="40"/>
  <c r="P125" i="40"/>
  <c r="P42" i="40"/>
  <c r="P72" i="40"/>
  <c r="P29" i="40"/>
  <c r="P59" i="40"/>
  <c r="P103" i="40"/>
  <c r="P66" i="40"/>
  <c r="P23" i="40"/>
  <c r="P77" i="40"/>
  <c r="P97" i="40"/>
  <c r="L29" i="40"/>
  <c r="L44" i="40"/>
  <c r="L70" i="40"/>
  <c r="L116" i="40"/>
  <c r="L11" i="40"/>
  <c r="L47" i="40"/>
  <c r="L129" i="40"/>
  <c r="L20" i="40"/>
  <c r="L59" i="40"/>
  <c r="L14" i="40"/>
  <c r="L61" i="40"/>
  <c r="L72" i="40"/>
  <c r="L130" i="40"/>
  <c r="L83" i="40"/>
  <c r="L100" i="40"/>
  <c r="L65" i="40"/>
  <c r="L80" i="40"/>
  <c r="L90" i="40"/>
  <c r="L119" i="40"/>
  <c r="L113" i="40"/>
  <c r="L33" i="40"/>
  <c r="L45" i="40"/>
  <c r="L57" i="40"/>
  <c r="L21" i="40"/>
  <c r="L87" i="40"/>
  <c r="L101" i="40"/>
  <c r="L9" i="40"/>
  <c r="L10" i="40"/>
  <c r="L22" i="40"/>
  <c r="L34" i="40"/>
  <c r="L46" i="40"/>
  <c r="L58" i="40"/>
  <c r="L102" i="40"/>
  <c r="L64" i="40"/>
  <c r="H16" i="40"/>
  <c r="H41" i="40"/>
  <c r="H65" i="40"/>
  <c r="H14" i="40"/>
  <c r="H124" i="40"/>
  <c r="H36" i="40"/>
  <c r="H108" i="40"/>
  <c r="H76" i="40"/>
  <c r="H9" i="40"/>
  <c r="H62" i="40"/>
  <c r="H74" i="40"/>
  <c r="H90" i="40"/>
  <c r="H10" i="40"/>
  <c r="H19" i="40"/>
  <c r="H46" i="40"/>
  <c r="H55" i="40"/>
  <c r="H75" i="40"/>
  <c r="H104" i="40"/>
  <c r="H35" i="40"/>
  <c r="H60" i="40"/>
  <c r="H66" i="40"/>
  <c r="H89" i="40"/>
  <c r="H109" i="40"/>
  <c r="H51" i="40"/>
  <c r="H17" i="40"/>
  <c r="H30" i="40"/>
  <c r="H57" i="40"/>
  <c r="H82" i="40"/>
  <c r="H103" i="40"/>
  <c r="H114" i="40"/>
  <c r="H126" i="40"/>
  <c r="H26" i="40"/>
  <c r="H31" i="40"/>
  <c r="H67" i="40"/>
  <c r="H105" i="40"/>
  <c r="H68" i="40"/>
  <c r="H32" i="40"/>
  <c r="H25" i="40"/>
  <c r="L97" i="40"/>
  <c r="H107" i="40"/>
  <c r="H112" i="40"/>
  <c r="H119" i="40"/>
  <c r="P128" i="40"/>
  <c r="P111" i="40"/>
  <c r="H130" i="40"/>
  <c r="H101" i="40"/>
  <c r="H106" i="40"/>
  <c r="L115" i="40"/>
  <c r="P122" i="40"/>
  <c r="L127" i="40"/>
  <c r="F65" i="39"/>
  <c r="F81" i="39"/>
  <c r="I42" i="79"/>
  <c r="I42" i="80" s="1"/>
  <c r="I42" i="81" s="1"/>
  <c r="I42" i="82" s="1"/>
  <c r="I42" i="83" s="1"/>
  <c r="I42" i="84" s="1"/>
  <c r="I42" i="85" s="1"/>
  <c r="I42" i="86" s="1"/>
  <c r="I42" i="87" s="1"/>
  <c r="I42" i="88" s="1"/>
  <c r="I42" i="89" s="1"/>
  <c r="I42" i="90" s="1"/>
  <c r="I42" i="91" s="1"/>
  <c r="I44" i="94" s="1"/>
  <c r="I44" i="96" s="1"/>
  <c r="I44" i="97" s="1"/>
  <c r="I44" i="98" s="1"/>
  <c r="I44" i="99" s="1"/>
  <c r="I44" i="100" s="1"/>
  <c r="I44" i="101" s="1"/>
  <c r="I44" i="102" s="1"/>
  <c r="I44" i="103" s="1"/>
  <c r="I44" i="104" s="1"/>
  <c r="I44" i="105" s="1"/>
  <c r="I44" i="106" s="1"/>
  <c r="I44" i="107" s="1"/>
  <c r="I44" i="109" s="1"/>
  <c r="I44" i="110" s="1"/>
  <c r="I44" i="111" s="1"/>
  <c r="I44" i="112" s="1"/>
  <c r="I44" i="113" s="1"/>
  <c r="I44" i="114" s="1"/>
  <c r="I44" i="115" s="1"/>
  <c r="I44" i="116" s="1"/>
  <c r="I44" i="117" s="1"/>
  <c r="I44" i="118" s="1"/>
  <c r="I44" i="119" s="1"/>
  <c r="I45" i="121" s="1"/>
  <c r="I45" i="122" s="1"/>
  <c r="I45" i="123" s="1"/>
  <c r="I45" i="124" s="1"/>
  <c r="I45" i="125" s="1"/>
  <c r="I45" i="126" s="1"/>
  <c r="I45" i="127" s="1"/>
  <c r="I45" i="128" s="1"/>
  <c r="I45" i="129" s="1"/>
  <c r="I45" i="130" s="1"/>
  <c r="I45" i="131" s="1"/>
  <c r="I45" i="132" s="1"/>
  <c r="I34" i="79"/>
  <c r="I34" i="80" s="1"/>
  <c r="I34" i="81" s="1"/>
  <c r="I34" i="82" s="1"/>
  <c r="I34" i="83" s="1"/>
  <c r="I34" i="84" s="1"/>
  <c r="I34" i="85" s="1"/>
  <c r="I34" i="86" s="1"/>
  <c r="I34" i="87" s="1"/>
  <c r="I34" i="88" s="1"/>
  <c r="I34" i="89" s="1"/>
  <c r="I34" i="90" s="1"/>
  <c r="I34" i="91" s="1"/>
  <c r="I36" i="94" s="1"/>
  <c r="I36" i="96" s="1"/>
  <c r="I36" i="97" s="1"/>
  <c r="I36" i="98" s="1"/>
  <c r="I36" i="99" s="1"/>
  <c r="I36" i="100" s="1"/>
  <c r="I36" i="101" s="1"/>
  <c r="I36" i="102" s="1"/>
  <c r="I36" i="103" s="1"/>
  <c r="I36" i="104" s="1"/>
  <c r="I36" i="105" s="1"/>
  <c r="I36" i="106" s="1"/>
  <c r="I36" i="107" s="1"/>
  <c r="I36" i="109" s="1"/>
  <c r="I36" i="110" s="1"/>
  <c r="I36" i="111" s="1"/>
  <c r="I36" i="112" s="1"/>
  <c r="I36" i="113" s="1"/>
  <c r="I36" i="114" s="1"/>
  <c r="I36" i="115" s="1"/>
  <c r="I36" i="116" s="1"/>
  <c r="I36" i="117" s="1"/>
  <c r="I36" i="118" s="1"/>
  <c r="I36" i="119" s="1"/>
  <c r="I37" i="121" s="1"/>
  <c r="I37" i="122" s="1"/>
  <c r="I37" i="123" s="1"/>
  <c r="I37" i="124" s="1"/>
  <c r="I37" i="125" s="1"/>
  <c r="I37" i="126" s="1"/>
  <c r="I37" i="127" s="1"/>
  <c r="I37" i="128" s="1"/>
  <c r="I37" i="129" s="1"/>
  <c r="I37" i="130" s="1"/>
  <c r="I37" i="131" s="1"/>
  <c r="I37" i="132" s="1"/>
  <c r="I111" i="79"/>
  <c r="I112" i="80" s="1"/>
  <c r="I112" i="81" s="1"/>
  <c r="I112" i="82" s="1"/>
  <c r="I112" i="83" s="1"/>
  <c r="I112" i="84" s="1"/>
  <c r="I112" i="85" s="1"/>
  <c r="I112" i="86" s="1"/>
  <c r="I112" i="87" s="1"/>
  <c r="I112" i="88" s="1"/>
  <c r="I112" i="89" s="1"/>
  <c r="I112" i="90" s="1"/>
  <c r="I112" i="91" s="1"/>
  <c r="I114" i="94" s="1"/>
  <c r="I114" i="96" s="1"/>
  <c r="I114" i="97" s="1"/>
  <c r="I114" i="98" s="1"/>
  <c r="I114" i="99" s="1"/>
  <c r="I114" i="100" s="1"/>
  <c r="I114" i="101" s="1"/>
  <c r="I114" i="102" s="1"/>
  <c r="I114" i="103" s="1"/>
  <c r="I114" i="104" s="1"/>
  <c r="I114" i="105" s="1"/>
  <c r="I114" i="106" s="1"/>
  <c r="I114" i="107" s="1"/>
  <c r="I114" i="109" s="1"/>
  <c r="I114" i="110" s="1"/>
  <c r="I114" i="111" s="1"/>
  <c r="I114" i="112" s="1"/>
  <c r="I114" i="113" s="1"/>
  <c r="I114" i="114" s="1"/>
  <c r="I114" i="115" s="1"/>
  <c r="I114" i="116" s="1"/>
  <c r="I114" i="117" s="1"/>
  <c r="I114" i="118" s="1"/>
  <c r="I114" i="119" s="1"/>
  <c r="I115" i="121" s="1"/>
  <c r="I115" i="122" s="1"/>
  <c r="I115" i="123" s="1"/>
  <c r="I115" i="124" s="1"/>
  <c r="I115" i="125" s="1"/>
  <c r="I115" i="126" s="1"/>
  <c r="I115" i="127" s="1"/>
  <c r="I115" i="128" s="1"/>
  <c r="I115" i="129" s="1"/>
  <c r="I115" i="130" s="1"/>
  <c r="I115" i="131" s="1"/>
  <c r="I115" i="132" s="1"/>
  <c r="I79" i="79"/>
  <c r="I80" i="80" s="1"/>
  <c r="I80" i="81" s="1"/>
  <c r="I80" i="82" s="1"/>
  <c r="I80" i="83" s="1"/>
  <c r="I80" i="84" s="1"/>
  <c r="I80" i="85" s="1"/>
  <c r="I80" i="86" s="1"/>
  <c r="I80" i="87" s="1"/>
  <c r="I80" i="88" s="1"/>
  <c r="I80" i="89" s="1"/>
  <c r="I80" i="90" s="1"/>
  <c r="I80" i="91" s="1"/>
  <c r="I82" i="94" s="1"/>
  <c r="I82" i="96" s="1"/>
  <c r="I82" i="97" s="1"/>
  <c r="I82" i="98" s="1"/>
  <c r="I82" i="99" s="1"/>
  <c r="I82" i="100" s="1"/>
  <c r="I82" i="101" s="1"/>
  <c r="I82" i="102" s="1"/>
  <c r="I82" i="103" s="1"/>
  <c r="I82" i="104" s="1"/>
  <c r="I82" i="105" s="1"/>
  <c r="I82" i="106" s="1"/>
  <c r="I82" i="107" s="1"/>
  <c r="I82" i="109" s="1"/>
  <c r="I82" i="110" s="1"/>
  <c r="I82" i="111" s="1"/>
  <c r="I82" i="112" s="1"/>
  <c r="I82" i="113" s="1"/>
  <c r="I82" i="114" s="1"/>
  <c r="I82" i="115" s="1"/>
  <c r="I82" i="116" s="1"/>
  <c r="I82" i="117" s="1"/>
  <c r="I82" i="118" s="1"/>
  <c r="I82" i="119" s="1"/>
  <c r="I83" i="121" s="1"/>
  <c r="I83" i="122" s="1"/>
  <c r="I83" i="123" s="1"/>
  <c r="I83" i="124" s="1"/>
  <c r="I83" i="125" s="1"/>
  <c r="I83" i="126" s="1"/>
  <c r="I83" i="127" s="1"/>
  <c r="I83" i="128" s="1"/>
  <c r="I83" i="129" s="1"/>
  <c r="I83" i="130" s="1"/>
  <c r="I83" i="131" s="1"/>
  <c r="I83" i="132" s="1"/>
  <c r="I43" i="79"/>
  <c r="I43" i="80" s="1"/>
  <c r="I43" i="81" s="1"/>
  <c r="I43" i="82" s="1"/>
  <c r="I43" i="83" s="1"/>
  <c r="I43" i="84" s="1"/>
  <c r="I43" i="85" s="1"/>
  <c r="I43" i="86" s="1"/>
  <c r="I43" i="87" s="1"/>
  <c r="I43" i="88" s="1"/>
  <c r="I43" i="89" s="1"/>
  <c r="I43" i="90" s="1"/>
  <c r="I43" i="91" s="1"/>
  <c r="I45" i="94" s="1"/>
  <c r="I45" i="96" s="1"/>
  <c r="I45" i="97" s="1"/>
  <c r="I45" i="98" s="1"/>
  <c r="I45" i="99" s="1"/>
  <c r="I45" i="100" s="1"/>
  <c r="I45" i="101" s="1"/>
  <c r="I45" i="102" s="1"/>
  <c r="I45" i="103" s="1"/>
  <c r="I45" i="104" s="1"/>
  <c r="I45" i="105" s="1"/>
  <c r="I45" i="106" s="1"/>
  <c r="I45" i="107" s="1"/>
  <c r="I45" i="109" s="1"/>
  <c r="I45" i="110" s="1"/>
  <c r="I45" i="111" s="1"/>
  <c r="I45" i="112" s="1"/>
  <c r="I45" i="113" s="1"/>
  <c r="I45" i="114" s="1"/>
  <c r="I45" i="115" s="1"/>
  <c r="I45" i="116" s="1"/>
  <c r="I45" i="117" s="1"/>
  <c r="I45" i="118" s="1"/>
  <c r="I45" i="119" s="1"/>
  <c r="I46" i="121" s="1"/>
  <c r="I46" i="122" s="1"/>
  <c r="I46" i="123" s="1"/>
  <c r="I46" i="124" s="1"/>
  <c r="I46" i="125" s="1"/>
  <c r="I46" i="126" s="1"/>
  <c r="I46" i="127" s="1"/>
  <c r="I46" i="128" s="1"/>
  <c r="I46" i="129" s="1"/>
  <c r="I46" i="130" s="1"/>
  <c r="I46" i="131" s="1"/>
  <c r="I46" i="132" s="1"/>
  <c r="I11" i="79"/>
  <c r="I11" i="80" s="1"/>
  <c r="I11" i="81" s="1"/>
  <c r="I11" i="82" s="1"/>
  <c r="I11" i="83" s="1"/>
  <c r="I11" i="84" s="1"/>
  <c r="I11" i="85" s="1"/>
  <c r="I11" i="86" s="1"/>
  <c r="I11" i="87" s="1"/>
  <c r="I11" i="88" s="1"/>
  <c r="I11" i="89" s="1"/>
  <c r="I11" i="90" s="1"/>
  <c r="I11" i="91" s="1"/>
  <c r="I11" i="94" s="1"/>
  <c r="I11" i="96" s="1"/>
  <c r="I11" i="97" s="1"/>
  <c r="I11" i="98" s="1"/>
  <c r="I11" i="99" s="1"/>
  <c r="I11" i="100" s="1"/>
  <c r="I11" i="101" s="1"/>
  <c r="I11" i="102" s="1"/>
  <c r="I11" i="103" s="1"/>
  <c r="I11" i="104" s="1"/>
  <c r="I11" i="105" s="1"/>
  <c r="I11" i="106" s="1"/>
  <c r="I11" i="107" s="1"/>
  <c r="I11" i="109" s="1"/>
  <c r="I11" i="110" s="1"/>
  <c r="I11" i="111" s="1"/>
  <c r="I11" i="112" s="1"/>
  <c r="I11" i="113" s="1"/>
  <c r="I11" i="114" s="1"/>
  <c r="I11" i="115" s="1"/>
  <c r="I11" i="116" s="1"/>
  <c r="I11" i="117" s="1"/>
  <c r="I11" i="118" s="1"/>
  <c r="I11" i="119" s="1"/>
  <c r="I11" i="121" s="1"/>
  <c r="I11" i="122" s="1"/>
  <c r="I11" i="123" s="1"/>
  <c r="I11" i="124" s="1"/>
  <c r="I11" i="125" s="1"/>
  <c r="I11" i="126" s="1"/>
  <c r="I11" i="127" s="1"/>
  <c r="I11" i="128" s="1"/>
  <c r="I11" i="129" s="1"/>
  <c r="I11" i="130" s="1"/>
  <c r="I11" i="131" s="1"/>
  <c r="I11" i="132" s="1"/>
  <c r="I22" i="81"/>
  <c r="I22" i="82" s="1"/>
  <c r="I22" i="83" s="1"/>
  <c r="I22" i="84" s="1"/>
  <c r="I22" i="85" s="1"/>
  <c r="I22" i="86" s="1"/>
  <c r="I22" i="87" s="1"/>
  <c r="I22" i="88" s="1"/>
  <c r="I22" i="89" s="1"/>
  <c r="I22" i="90" s="1"/>
  <c r="I22" i="91" s="1"/>
  <c r="I23" i="94" s="1"/>
  <c r="I23" i="96" s="1"/>
  <c r="I23" i="97" s="1"/>
  <c r="I23" i="98" s="1"/>
  <c r="I23" i="99" s="1"/>
  <c r="I23" i="100" s="1"/>
  <c r="I23" i="101" s="1"/>
  <c r="I23" i="102" s="1"/>
  <c r="I23" i="103" s="1"/>
  <c r="I23" i="104" s="1"/>
  <c r="I23" i="105" s="1"/>
  <c r="I23" i="106" s="1"/>
  <c r="I23" i="107" s="1"/>
  <c r="I23" i="109" s="1"/>
  <c r="I23" i="110" s="1"/>
  <c r="I23" i="111" s="1"/>
  <c r="I23" i="112" s="1"/>
  <c r="I23" i="113" s="1"/>
  <c r="I23" i="114" s="1"/>
  <c r="I23" i="115" s="1"/>
  <c r="I23" i="116" s="1"/>
  <c r="I23" i="117" s="1"/>
  <c r="I23" i="118" s="1"/>
  <c r="I23" i="119" s="1"/>
  <c r="I24" i="121" s="1"/>
  <c r="I24" i="122" s="1"/>
  <c r="I24" i="123" s="1"/>
  <c r="I24" i="124" s="1"/>
  <c r="I24" i="125" s="1"/>
  <c r="I24" i="126" s="1"/>
  <c r="I24" i="127" s="1"/>
  <c r="I24" i="128" s="1"/>
  <c r="I24" i="129" s="1"/>
  <c r="I24" i="130" s="1"/>
  <c r="I24" i="131" s="1"/>
  <c r="I24" i="132" s="1"/>
  <c r="I112" i="79"/>
  <c r="I113" i="80" s="1"/>
  <c r="I113" i="81" s="1"/>
  <c r="I113" i="82" s="1"/>
  <c r="I113" i="83" s="1"/>
  <c r="I113" i="84" s="1"/>
  <c r="I113" i="85" s="1"/>
  <c r="I113" i="86" s="1"/>
  <c r="I113" i="87" s="1"/>
  <c r="I113" i="88" s="1"/>
  <c r="I113" i="89" s="1"/>
  <c r="I113" i="90" s="1"/>
  <c r="I113" i="91" s="1"/>
  <c r="I115" i="94" s="1"/>
  <c r="I115" i="96" s="1"/>
  <c r="I115" i="97" s="1"/>
  <c r="I115" i="98" s="1"/>
  <c r="I115" i="99" s="1"/>
  <c r="I115" i="100" s="1"/>
  <c r="I115" i="101" s="1"/>
  <c r="I115" i="102" s="1"/>
  <c r="I115" i="103" s="1"/>
  <c r="I115" i="104" s="1"/>
  <c r="I115" i="105" s="1"/>
  <c r="I115" i="106" s="1"/>
  <c r="I115" i="107" s="1"/>
  <c r="I115" i="109" s="1"/>
  <c r="I115" i="110" s="1"/>
  <c r="I115" i="111" s="1"/>
  <c r="I115" i="112" s="1"/>
  <c r="I115" i="113" s="1"/>
  <c r="I115" i="114" s="1"/>
  <c r="I115" i="115" s="1"/>
  <c r="I115" i="116" s="1"/>
  <c r="I115" i="117" s="1"/>
  <c r="I115" i="118" s="1"/>
  <c r="I115" i="119" s="1"/>
  <c r="I116" i="121" s="1"/>
  <c r="I116" i="122" s="1"/>
  <c r="I116" i="123" s="1"/>
  <c r="I116" i="124" s="1"/>
  <c r="I116" i="125" s="1"/>
  <c r="I116" i="126" s="1"/>
  <c r="I116" i="127" s="1"/>
  <c r="I116" i="128" s="1"/>
  <c r="I116" i="129" s="1"/>
  <c r="I116" i="130" s="1"/>
  <c r="I116" i="131" s="1"/>
  <c r="I116" i="132" s="1"/>
  <c r="I104" i="79"/>
  <c r="I105" i="80" s="1"/>
  <c r="I105" i="81" s="1"/>
  <c r="I105" i="82" s="1"/>
  <c r="I105" i="83" s="1"/>
  <c r="I105" i="84" s="1"/>
  <c r="I105" i="85" s="1"/>
  <c r="I105" i="86" s="1"/>
  <c r="I105" i="87" s="1"/>
  <c r="I105" i="88" s="1"/>
  <c r="I105" i="89" s="1"/>
  <c r="I105" i="90" s="1"/>
  <c r="I105" i="91" s="1"/>
  <c r="I107" i="94" s="1"/>
  <c r="I107" i="96" s="1"/>
  <c r="I107" i="97" s="1"/>
  <c r="I107" i="98" s="1"/>
  <c r="I107" i="99" s="1"/>
  <c r="I107" i="100" s="1"/>
  <c r="I107" i="101" s="1"/>
  <c r="I107" i="102" s="1"/>
  <c r="I107" i="103" s="1"/>
  <c r="I107" i="104" s="1"/>
  <c r="I107" i="105" s="1"/>
  <c r="I107" i="106" s="1"/>
  <c r="I107" i="107" s="1"/>
  <c r="I107" i="109" s="1"/>
  <c r="I107" i="110" s="1"/>
  <c r="I107" i="111" s="1"/>
  <c r="I107" i="112" s="1"/>
  <c r="I107" i="113" s="1"/>
  <c r="I107" i="114" s="1"/>
  <c r="I107" i="115" s="1"/>
  <c r="I107" i="116" s="1"/>
  <c r="I107" i="117" s="1"/>
  <c r="I107" i="118" s="1"/>
  <c r="I107" i="119" s="1"/>
  <c r="I108" i="121" s="1"/>
  <c r="I108" i="122" s="1"/>
  <c r="I108" i="123" s="1"/>
  <c r="I108" i="124" s="1"/>
  <c r="I108" i="125" s="1"/>
  <c r="I108" i="126" s="1"/>
  <c r="I108" i="127" s="1"/>
  <c r="I108" i="128" s="1"/>
  <c r="I108" i="129" s="1"/>
  <c r="I108" i="130" s="1"/>
  <c r="I108" i="131" s="1"/>
  <c r="I108" i="132" s="1"/>
  <c r="I97" i="81"/>
  <c r="I97" i="82" s="1"/>
  <c r="I97" i="83" s="1"/>
  <c r="I97" i="84" s="1"/>
  <c r="I97" i="85" s="1"/>
  <c r="I97" i="86" s="1"/>
  <c r="I97" i="87" s="1"/>
  <c r="I97" i="88" s="1"/>
  <c r="I97" i="89" s="1"/>
  <c r="I97" i="90" s="1"/>
  <c r="I97" i="91" s="1"/>
  <c r="I99" i="94" s="1"/>
  <c r="I99" i="96" s="1"/>
  <c r="I99" i="97" s="1"/>
  <c r="I99" i="98" s="1"/>
  <c r="I99" i="99" s="1"/>
  <c r="I99" i="100" s="1"/>
  <c r="I99" i="101" s="1"/>
  <c r="I99" i="102" s="1"/>
  <c r="I99" i="103" s="1"/>
  <c r="I99" i="104" s="1"/>
  <c r="I99" i="105" s="1"/>
  <c r="I99" i="106" s="1"/>
  <c r="I99" i="107" s="1"/>
  <c r="I99" i="109" s="1"/>
  <c r="I99" i="110" s="1"/>
  <c r="I99" i="111" s="1"/>
  <c r="I99" i="112" s="1"/>
  <c r="I99" i="113" s="1"/>
  <c r="I99" i="114" s="1"/>
  <c r="I99" i="115" s="1"/>
  <c r="I99" i="116" s="1"/>
  <c r="I99" i="117" s="1"/>
  <c r="I99" i="118" s="1"/>
  <c r="I99" i="119" s="1"/>
  <c r="I100" i="121" s="1"/>
  <c r="I100" i="122" s="1"/>
  <c r="I100" i="123" s="1"/>
  <c r="I100" i="124" s="1"/>
  <c r="I100" i="125" s="1"/>
  <c r="I100" i="126" s="1"/>
  <c r="I100" i="127" s="1"/>
  <c r="I100" i="128" s="1"/>
  <c r="I100" i="129" s="1"/>
  <c r="I100" i="130" s="1"/>
  <c r="I100" i="131" s="1"/>
  <c r="I100" i="132" s="1"/>
  <c r="I80" i="79"/>
  <c r="I81" i="80" s="1"/>
  <c r="I81" i="81" s="1"/>
  <c r="I81" i="82" s="1"/>
  <c r="I81" i="83" s="1"/>
  <c r="I81" i="84" s="1"/>
  <c r="I81" i="85" s="1"/>
  <c r="I81" i="86" s="1"/>
  <c r="I81" i="87" s="1"/>
  <c r="I81" i="88" s="1"/>
  <c r="I81" i="89" s="1"/>
  <c r="I81" i="90" s="1"/>
  <c r="I81" i="91" s="1"/>
  <c r="I83" i="94" s="1"/>
  <c r="I83" i="96" s="1"/>
  <c r="I83" i="97" s="1"/>
  <c r="I83" i="98" s="1"/>
  <c r="I83" i="99" s="1"/>
  <c r="I83" i="100" s="1"/>
  <c r="I83" i="101" s="1"/>
  <c r="I83" i="102" s="1"/>
  <c r="I83" i="103" s="1"/>
  <c r="I83" i="104" s="1"/>
  <c r="I83" i="105" s="1"/>
  <c r="I83" i="106" s="1"/>
  <c r="I83" i="107" s="1"/>
  <c r="I83" i="109" s="1"/>
  <c r="I83" i="110" s="1"/>
  <c r="I83" i="111" s="1"/>
  <c r="I83" i="112" s="1"/>
  <c r="I83" i="113" s="1"/>
  <c r="I83" i="114" s="1"/>
  <c r="I83" i="115" s="1"/>
  <c r="I83" i="116" s="1"/>
  <c r="I83" i="117" s="1"/>
  <c r="I83" i="118" s="1"/>
  <c r="I83" i="119" s="1"/>
  <c r="I84" i="121" s="1"/>
  <c r="I84" i="122" s="1"/>
  <c r="I84" i="123" s="1"/>
  <c r="I84" i="124" s="1"/>
  <c r="I84" i="125" s="1"/>
  <c r="I84" i="126" s="1"/>
  <c r="I84" i="127" s="1"/>
  <c r="I84" i="128" s="1"/>
  <c r="I84" i="129" s="1"/>
  <c r="I84" i="130" s="1"/>
  <c r="I84" i="131" s="1"/>
  <c r="I84" i="132" s="1"/>
  <c r="I72" i="79"/>
  <c r="I72" i="80" s="1"/>
  <c r="I72" i="81" s="1"/>
  <c r="I72" i="82" s="1"/>
  <c r="I72" i="83" s="1"/>
  <c r="I72" i="84" s="1"/>
  <c r="I72" i="85" s="1"/>
  <c r="I72" i="86" s="1"/>
  <c r="I72" i="87" s="1"/>
  <c r="I72" i="88" s="1"/>
  <c r="I72" i="89" s="1"/>
  <c r="I72" i="90" s="1"/>
  <c r="I72" i="91" s="1"/>
  <c r="I74" i="94" s="1"/>
  <c r="I74" i="96" s="1"/>
  <c r="I74" i="97" s="1"/>
  <c r="I74" i="98" s="1"/>
  <c r="I74" i="99" s="1"/>
  <c r="I74" i="100" s="1"/>
  <c r="I74" i="101" s="1"/>
  <c r="I74" i="102" s="1"/>
  <c r="I74" i="103" s="1"/>
  <c r="I74" i="104" s="1"/>
  <c r="I74" i="105" s="1"/>
  <c r="I74" i="106" s="1"/>
  <c r="I74" i="107" s="1"/>
  <c r="I74" i="109" s="1"/>
  <c r="I74" i="110" s="1"/>
  <c r="I74" i="111" s="1"/>
  <c r="I74" i="112" s="1"/>
  <c r="I74" i="113" s="1"/>
  <c r="I74" i="114" s="1"/>
  <c r="I74" i="115" s="1"/>
  <c r="I74" i="116" s="1"/>
  <c r="I74" i="117" s="1"/>
  <c r="I74" i="118" s="1"/>
  <c r="I74" i="119" s="1"/>
  <c r="I75" i="121" s="1"/>
  <c r="I75" i="122" s="1"/>
  <c r="I75" i="123" s="1"/>
  <c r="I75" i="124" s="1"/>
  <c r="I75" i="125" s="1"/>
  <c r="I75" i="126" s="1"/>
  <c r="I75" i="127" s="1"/>
  <c r="I75" i="128" s="1"/>
  <c r="I75" i="129" s="1"/>
  <c r="I75" i="130" s="1"/>
  <c r="I75" i="131" s="1"/>
  <c r="I75" i="132" s="1"/>
  <c r="I63" i="81"/>
  <c r="I63" i="82" s="1"/>
  <c r="I63" i="83" s="1"/>
  <c r="I63" i="84" s="1"/>
  <c r="I63" i="85" s="1"/>
  <c r="I63" i="86" s="1"/>
  <c r="I63" i="87" s="1"/>
  <c r="I63" i="88" s="1"/>
  <c r="I63" i="89" s="1"/>
  <c r="I63" i="90" s="1"/>
  <c r="I63" i="91" s="1"/>
  <c r="I65" i="94" s="1"/>
  <c r="I65" i="96" s="1"/>
  <c r="I65" i="97" s="1"/>
  <c r="I65" i="98" s="1"/>
  <c r="I65" i="99" s="1"/>
  <c r="I65" i="100" s="1"/>
  <c r="I65" i="101" s="1"/>
  <c r="I65" i="102" s="1"/>
  <c r="I65" i="103" s="1"/>
  <c r="I65" i="104" s="1"/>
  <c r="I65" i="105" s="1"/>
  <c r="I65" i="106" s="1"/>
  <c r="I65" i="107" s="1"/>
  <c r="I65" i="109" s="1"/>
  <c r="I65" i="110" s="1"/>
  <c r="I65" i="111" s="1"/>
  <c r="I65" i="112" s="1"/>
  <c r="I65" i="113" s="1"/>
  <c r="I65" i="114" s="1"/>
  <c r="I65" i="115" s="1"/>
  <c r="I65" i="116" s="1"/>
  <c r="I65" i="117" s="1"/>
  <c r="I65" i="118" s="1"/>
  <c r="I65" i="119" s="1"/>
  <c r="I66" i="121" s="1"/>
  <c r="I66" i="122" s="1"/>
  <c r="I66" i="123" s="1"/>
  <c r="I66" i="124" s="1"/>
  <c r="I66" i="125" s="1"/>
  <c r="I66" i="126" s="1"/>
  <c r="I66" i="127" s="1"/>
  <c r="I66" i="128" s="1"/>
  <c r="I66" i="129" s="1"/>
  <c r="I66" i="130" s="1"/>
  <c r="I66" i="131" s="1"/>
  <c r="I66" i="132" s="1"/>
  <c r="I47" i="79"/>
  <c r="I47" i="80" s="1"/>
  <c r="I47" i="81" s="1"/>
  <c r="I47" i="82" s="1"/>
  <c r="I47" i="83" s="1"/>
  <c r="I47" i="84" s="1"/>
  <c r="I47" i="85" s="1"/>
  <c r="I47" i="86" s="1"/>
  <c r="I47" i="87" s="1"/>
  <c r="I47" i="88" s="1"/>
  <c r="I47" i="89" s="1"/>
  <c r="I47" i="90" s="1"/>
  <c r="I47" i="91" s="1"/>
  <c r="I49" i="94" s="1"/>
  <c r="I49" i="96" s="1"/>
  <c r="I49" i="97" s="1"/>
  <c r="I49" i="98" s="1"/>
  <c r="I49" i="99" s="1"/>
  <c r="I49" i="100" s="1"/>
  <c r="I49" i="101" s="1"/>
  <c r="I49" i="102" s="1"/>
  <c r="I49" i="103" s="1"/>
  <c r="I49" i="104" s="1"/>
  <c r="I49" i="105" s="1"/>
  <c r="I49" i="106" s="1"/>
  <c r="I49" i="107" s="1"/>
  <c r="I49" i="109" s="1"/>
  <c r="I49" i="110" s="1"/>
  <c r="I49" i="111" s="1"/>
  <c r="I49" i="112" s="1"/>
  <c r="I49" i="113" s="1"/>
  <c r="I49" i="114" s="1"/>
  <c r="I49" i="115" s="1"/>
  <c r="I49" i="116" s="1"/>
  <c r="I49" i="117" s="1"/>
  <c r="I49" i="118" s="1"/>
  <c r="I49" i="119" s="1"/>
  <c r="I50" i="121" s="1"/>
  <c r="I50" i="122" s="1"/>
  <c r="I50" i="123" s="1"/>
  <c r="I50" i="124" s="1"/>
  <c r="I50" i="125" s="1"/>
  <c r="I50" i="126" s="1"/>
  <c r="I50" i="127" s="1"/>
  <c r="I50" i="128" s="1"/>
  <c r="I50" i="129" s="1"/>
  <c r="I50" i="130" s="1"/>
  <c r="I50" i="131" s="1"/>
  <c r="I50" i="132" s="1"/>
  <c r="I40" i="79"/>
  <c r="I40" i="80" s="1"/>
  <c r="I40" i="81" s="1"/>
  <c r="I40" i="82" s="1"/>
  <c r="I40" i="83" s="1"/>
  <c r="I40" i="84" s="1"/>
  <c r="I40" i="85" s="1"/>
  <c r="I40" i="86" s="1"/>
  <c r="I40" i="87" s="1"/>
  <c r="I40" i="88" s="1"/>
  <c r="I40" i="89" s="1"/>
  <c r="I40" i="90" s="1"/>
  <c r="I40" i="91" s="1"/>
  <c r="I42" i="94" s="1"/>
  <c r="I42" i="96" s="1"/>
  <c r="I42" i="97" s="1"/>
  <c r="I42" i="98" s="1"/>
  <c r="I42" i="99" s="1"/>
  <c r="I42" i="100" s="1"/>
  <c r="I42" i="101" s="1"/>
  <c r="I42" i="102" s="1"/>
  <c r="I42" i="103" s="1"/>
  <c r="I42" i="104" s="1"/>
  <c r="I42" i="105" s="1"/>
  <c r="I42" i="106" s="1"/>
  <c r="I42" i="107" s="1"/>
  <c r="I42" i="109" s="1"/>
  <c r="I42" i="110" s="1"/>
  <c r="I42" i="111" s="1"/>
  <c r="I42" i="112" s="1"/>
  <c r="I42" i="113" s="1"/>
  <c r="I42" i="114" s="1"/>
  <c r="I42" i="115" s="1"/>
  <c r="I42" i="116" s="1"/>
  <c r="I42" i="117" s="1"/>
  <c r="I42" i="118" s="1"/>
  <c r="I42" i="119" s="1"/>
  <c r="I43" i="121" s="1"/>
  <c r="I43" i="122" s="1"/>
  <c r="I43" i="123" s="1"/>
  <c r="I43" i="124" s="1"/>
  <c r="I43" i="125" s="1"/>
  <c r="I43" i="126" s="1"/>
  <c r="I43" i="127" s="1"/>
  <c r="I43" i="128" s="1"/>
  <c r="I43" i="129" s="1"/>
  <c r="I43" i="130" s="1"/>
  <c r="I43" i="131" s="1"/>
  <c r="I43" i="132" s="1"/>
  <c r="I32" i="81"/>
  <c r="I32" i="82" s="1"/>
  <c r="I32" i="83" s="1"/>
  <c r="I32" i="84" s="1"/>
  <c r="I32" i="85" s="1"/>
  <c r="I32" i="86" s="1"/>
  <c r="I32" i="87" s="1"/>
  <c r="I32" i="88" s="1"/>
  <c r="I32" i="89" s="1"/>
  <c r="I32" i="90" s="1"/>
  <c r="I32" i="91" s="1"/>
  <c r="I34" i="94" s="1"/>
  <c r="I34" i="96" s="1"/>
  <c r="I34" i="97" s="1"/>
  <c r="I34" i="98" s="1"/>
  <c r="I34" i="99" s="1"/>
  <c r="I34" i="100" s="1"/>
  <c r="I34" i="101" s="1"/>
  <c r="I34" i="102" s="1"/>
  <c r="I34" i="103" s="1"/>
  <c r="I34" i="104" s="1"/>
  <c r="I34" i="105" s="1"/>
  <c r="I34" i="106" s="1"/>
  <c r="I34" i="107" s="1"/>
  <c r="I34" i="109" s="1"/>
  <c r="I34" i="110" s="1"/>
  <c r="I34" i="111" s="1"/>
  <c r="I34" i="112" s="1"/>
  <c r="I34" i="113" s="1"/>
  <c r="I34" i="114" s="1"/>
  <c r="I34" i="115" s="1"/>
  <c r="I34" i="116" s="1"/>
  <c r="I34" i="117" s="1"/>
  <c r="I34" i="118" s="1"/>
  <c r="I34" i="119" s="1"/>
  <c r="I35" i="121" s="1"/>
  <c r="I35" i="122" s="1"/>
  <c r="I35" i="123" s="1"/>
  <c r="I35" i="124" s="1"/>
  <c r="I35" i="125" s="1"/>
  <c r="I35" i="126" s="1"/>
  <c r="I35" i="127" s="1"/>
  <c r="I35" i="128" s="1"/>
  <c r="I35" i="129" s="1"/>
  <c r="I35" i="130" s="1"/>
  <c r="I35" i="131" s="1"/>
  <c r="I35" i="132" s="1"/>
  <c r="I16" i="79"/>
  <c r="I16" i="80" s="1"/>
  <c r="I16" i="81" s="1"/>
  <c r="I16" i="82" s="1"/>
  <c r="I16" i="83" s="1"/>
  <c r="I16" i="84" s="1"/>
  <c r="I16" i="85" s="1"/>
  <c r="I16" i="86" s="1"/>
  <c r="I16" i="87" s="1"/>
  <c r="I16" i="88" s="1"/>
  <c r="I16" i="89" s="1"/>
  <c r="I16" i="90" s="1"/>
  <c r="I16" i="91" s="1"/>
  <c r="I17" i="94" s="1"/>
  <c r="I17" i="96" s="1"/>
  <c r="I17" i="97" s="1"/>
  <c r="I17" i="98" s="1"/>
  <c r="I17" i="99" s="1"/>
  <c r="I17" i="100" s="1"/>
  <c r="I17" i="101" s="1"/>
  <c r="I17" i="102" s="1"/>
  <c r="I17" i="103" s="1"/>
  <c r="I17" i="104" s="1"/>
  <c r="I17" i="105" s="1"/>
  <c r="I17" i="106" s="1"/>
  <c r="I17" i="107" s="1"/>
  <c r="I17" i="109" s="1"/>
  <c r="I17" i="110" s="1"/>
  <c r="I17" i="111" s="1"/>
  <c r="I17" i="112" s="1"/>
  <c r="I17" i="113" s="1"/>
  <c r="I17" i="114" s="1"/>
  <c r="I17" i="115" s="1"/>
  <c r="I17" i="116" s="1"/>
  <c r="I17" i="117" s="1"/>
  <c r="I17" i="118" s="1"/>
  <c r="I17" i="119" s="1"/>
  <c r="I17" i="121" s="1"/>
  <c r="I17" i="122" s="1"/>
  <c r="I17" i="123" s="1"/>
  <c r="I17" i="124" s="1"/>
  <c r="I17" i="125" s="1"/>
  <c r="I17" i="126" s="1"/>
  <c r="I17" i="127" s="1"/>
  <c r="I17" i="128" s="1"/>
  <c r="I17" i="129" s="1"/>
  <c r="I17" i="130" s="1"/>
  <c r="I17" i="131" s="1"/>
  <c r="I17" i="132" s="1"/>
  <c r="I8" i="79"/>
  <c r="I8" i="80" s="1"/>
  <c r="I8" i="81" s="1"/>
  <c r="I8" i="82" s="1"/>
  <c r="I8" i="83" s="1"/>
  <c r="I8" i="84" s="1"/>
  <c r="I8" i="85" s="1"/>
  <c r="I8" i="86" s="1"/>
  <c r="I8" i="87" s="1"/>
  <c r="I8" i="88" s="1"/>
  <c r="I8" i="89" s="1"/>
  <c r="I8" i="90" s="1"/>
  <c r="I8" i="91" s="1"/>
  <c r="I8" i="94" s="1"/>
  <c r="I8" i="96" s="1"/>
  <c r="I8" i="97" s="1"/>
  <c r="I8" i="98" s="1"/>
  <c r="I8" i="99" s="1"/>
  <c r="I8" i="100" s="1"/>
  <c r="I8" i="101" s="1"/>
  <c r="I8" i="102" s="1"/>
  <c r="I8" i="103" s="1"/>
  <c r="I8" i="104" s="1"/>
  <c r="I8" i="105" s="1"/>
  <c r="I8" i="106" s="1"/>
  <c r="I8" i="107" s="1"/>
  <c r="I8" i="109" s="1"/>
  <c r="I8" i="110" s="1"/>
  <c r="I8" i="111" s="1"/>
  <c r="I8" i="112" s="1"/>
  <c r="I8" i="113" s="1"/>
  <c r="I8" i="114" s="1"/>
  <c r="I8" i="115" s="1"/>
  <c r="I8" i="116" s="1"/>
  <c r="I8" i="117" s="1"/>
  <c r="I8" i="118" s="1"/>
  <c r="I8" i="119" s="1"/>
  <c r="I8" i="121" s="1"/>
  <c r="I8" i="122" s="1"/>
  <c r="I8" i="123" s="1"/>
  <c r="I8" i="124" s="1"/>
  <c r="I8" i="125" s="1"/>
  <c r="I8" i="126" s="1"/>
  <c r="I8" i="127" s="1"/>
  <c r="I8" i="128" s="1"/>
  <c r="I8" i="129" s="1"/>
  <c r="I8" i="130" s="1"/>
  <c r="I8" i="131" s="1"/>
  <c r="I8" i="132" s="1"/>
  <c r="I30" i="81"/>
  <c r="I30" i="82" s="1"/>
  <c r="I30" i="83" s="1"/>
  <c r="I30" i="84" s="1"/>
  <c r="I30" i="85" s="1"/>
  <c r="I30" i="86" s="1"/>
  <c r="I30" i="87" s="1"/>
  <c r="I30" i="88" s="1"/>
  <c r="I30" i="89" s="1"/>
  <c r="I30" i="90" s="1"/>
  <c r="I30" i="91" s="1"/>
  <c r="I32" i="94" s="1"/>
  <c r="I32" i="96" s="1"/>
  <c r="I32" i="97" s="1"/>
  <c r="I32" i="98" s="1"/>
  <c r="I32" i="99" s="1"/>
  <c r="I32" i="100" s="1"/>
  <c r="I32" i="101" s="1"/>
  <c r="I32" i="102" s="1"/>
  <c r="I32" i="103" s="1"/>
  <c r="I32" i="104" s="1"/>
  <c r="I32" i="105" s="1"/>
  <c r="I32" i="106" s="1"/>
  <c r="I32" i="107" s="1"/>
  <c r="I32" i="109" s="1"/>
  <c r="I32" i="110" s="1"/>
  <c r="I32" i="111" s="1"/>
  <c r="I32" i="112" s="1"/>
  <c r="I32" i="113" s="1"/>
  <c r="I32" i="114" s="1"/>
  <c r="I32" i="115" s="1"/>
  <c r="I32" i="116" s="1"/>
  <c r="I32" i="117" s="1"/>
  <c r="I32" i="118" s="1"/>
  <c r="I32" i="119" s="1"/>
  <c r="I33" i="121" s="1"/>
  <c r="I33" i="122" s="1"/>
  <c r="I33" i="123" s="1"/>
  <c r="I33" i="124" s="1"/>
  <c r="I33" i="125" s="1"/>
  <c r="I33" i="126" s="1"/>
  <c r="I33" i="127" s="1"/>
  <c r="I33" i="128" s="1"/>
  <c r="I33" i="129" s="1"/>
  <c r="I33" i="130" s="1"/>
  <c r="I33" i="131" s="1"/>
  <c r="I33" i="132" s="1"/>
  <c r="I117" i="79"/>
  <c r="I118" i="80" s="1"/>
  <c r="I118" i="81" s="1"/>
  <c r="I118" i="82" s="1"/>
  <c r="I118" i="83" s="1"/>
  <c r="I118" i="84" s="1"/>
  <c r="I118" i="85" s="1"/>
  <c r="I118" i="86" s="1"/>
  <c r="I118" i="87" s="1"/>
  <c r="I118" i="88" s="1"/>
  <c r="I118" i="89" s="1"/>
  <c r="I118" i="90" s="1"/>
  <c r="I118" i="91" s="1"/>
  <c r="I120" i="94" s="1"/>
  <c r="I120" i="96" s="1"/>
  <c r="I120" i="97" s="1"/>
  <c r="I120" i="98" s="1"/>
  <c r="I120" i="99" s="1"/>
  <c r="I120" i="100" s="1"/>
  <c r="I120" i="101" s="1"/>
  <c r="I120" i="102" s="1"/>
  <c r="I120" i="103" s="1"/>
  <c r="I120" i="104" s="1"/>
  <c r="I120" i="105" s="1"/>
  <c r="I120" i="106" s="1"/>
  <c r="I120" i="107" s="1"/>
  <c r="I120" i="109" s="1"/>
  <c r="I120" i="110" s="1"/>
  <c r="I120" i="111" s="1"/>
  <c r="I120" i="112" s="1"/>
  <c r="I120" i="113" s="1"/>
  <c r="I120" i="114" s="1"/>
  <c r="I120" i="115" s="1"/>
  <c r="I120" i="116" s="1"/>
  <c r="I120" i="117" s="1"/>
  <c r="I120" i="118" s="1"/>
  <c r="I120" i="119" s="1"/>
  <c r="I121" i="121" s="1"/>
  <c r="I121" i="122" s="1"/>
  <c r="I121" i="123" s="1"/>
  <c r="I121" i="124" s="1"/>
  <c r="I121" i="125" s="1"/>
  <c r="I121" i="126" s="1"/>
  <c r="I121" i="127" s="1"/>
  <c r="I121" i="128" s="1"/>
  <c r="I121" i="129" s="1"/>
  <c r="I121" i="130" s="1"/>
  <c r="I121" i="131" s="1"/>
  <c r="I121" i="132" s="1"/>
  <c r="I109" i="79"/>
  <c r="I110" i="80" s="1"/>
  <c r="I110" i="81" s="1"/>
  <c r="I110" i="82" s="1"/>
  <c r="I110" i="83" s="1"/>
  <c r="I110" i="84" s="1"/>
  <c r="I110" i="85" s="1"/>
  <c r="I110" i="86" s="1"/>
  <c r="I110" i="87" s="1"/>
  <c r="I110" i="88" s="1"/>
  <c r="I110" i="89" s="1"/>
  <c r="I110" i="90" s="1"/>
  <c r="I110" i="91" s="1"/>
  <c r="I112" i="94" s="1"/>
  <c r="I112" i="96" s="1"/>
  <c r="I112" i="97" s="1"/>
  <c r="I112" i="98" s="1"/>
  <c r="I112" i="99" s="1"/>
  <c r="I112" i="100" s="1"/>
  <c r="I112" i="101" s="1"/>
  <c r="I112" i="102" s="1"/>
  <c r="I112" i="103" s="1"/>
  <c r="I112" i="104" s="1"/>
  <c r="I112" i="105" s="1"/>
  <c r="I112" i="106" s="1"/>
  <c r="I112" i="107" s="1"/>
  <c r="I112" i="109" s="1"/>
  <c r="I112" i="110" s="1"/>
  <c r="I112" i="111" s="1"/>
  <c r="I112" i="112" s="1"/>
  <c r="I112" i="113" s="1"/>
  <c r="I112" i="114" s="1"/>
  <c r="I112" i="115" s="1"/>
  <c r="I112" i="116" s="1"/>
  <c r="I112" i="117" s="1"/>
  <c r="I112" i="118" s="1"/>
  <c r="I112" i="119" s="1"/>
  <c r="I113" i="121" s="1"/>
  <c r="I113" i="122" s="1"/>
  <c r="I113" i="123" s="1"/>
  <c r="I113" i="124" s="1"/>
  <c r="I113" i="125" s="1"/>
  <c r="I113" i="126" s="1"/>
  <c r="I113" i="127" s="1"/>
  <c r="I113" i="128" s="1"/>
  <c r="I113" i="129" s="1"/>
  <c r="I113" i="130" s="1"/>
  <c r="I113" i="131" s="1"/>
  <c r="I113" i="132" s="1"/>
  <c r="I102" i="81"/>
  <c r="I102" i="82" s="1"/>
  <c r="I102" i="83" s="1"/>
  <c r="I102" i="84" s="1"/>
  <c r="I102" i="85" s="1"/>
  <c r="I102" i="86" s="1"/>
  <c r="I102" i="87" s="1"/>
  <c r="I102" i="88" s="1"/>
  <c r="I102" i="89" s="1"/>
  <c r="I102" i="90" s="1"/>
  <c r="I102" i="91" s="1"/>
  <c r="I104" i="94" s="1"/>
  <c r="I104" i="96" s="1"/>
  <c r="I104" i="97" s="1"/>
  <c r="I104" i="98" s="1"/>
  <c r="I104" i="99" s="1"/>
  <c r="I104" i="100" s="1"/>
  <c r="I104" i="101" s="1"/>
  <c r="I104" i="102" s="1"/>
  <c r="I104" i="103" s="1"/>
  <c r="I104" i="104" s="1"/>
  <c r="I104" i="105" s="1"/>
  <c r="I104" i="106" s="1"/>
  <c r="I104" i="107" s="1"/>
  <c r="I104" i="109" s="1"/>
  <c r="I104" i="110" s="1"/>
  <c r="I104" i="111" s="1"/>
  <c r="I104" i="112" s="1"/>
  <c r="I104" i="113" s="1"/>
  <c r="I104" i="114" s="1"/>
  <c r="I104" i="115" s="1"/>
  <c r="I104" i="116" s="1"/>
  <c r="I104" i="117" s="1"/>
  <c r="I104" i="118" s="1"/>
  <c r="I104" i="119" s="1"/>
  <c r="I105" i="121" s="1"/>
  <c r="I105" i="122" s="1"/>
  <c r="I105" i="123" s="1"/>
  <c r="I105" i="124" s="1"/>
  <c r="I105" i="125" s="1"/>
  <c r="I105" i="126" s="1"/>
  <c r="I105" i="127" s="1"/>
  <c r="I105" i="128" s="1"/>
  <c r="I105" i="129" s="1"/>
  <c r="I105" i="130" s="1"/>
  <c r="I105" i="131" s="1"/>
  <c r="I105" i="132" s="1"/>
  <c r="I85" i="79"/>
  <c r="I86" i="80" s="1"/>
  <c r="I86" i="81" s="1"/>
  <c r="I86" i="82" s="1"/>
  <c r="I86" i="83" s="1"/>
  <c r="I86" i="84" s="1"/>
  <c r="I86" i="85" s="1"/>
  <c r="I86" i="86" s="1"/>
  <c r="I86" i="87" s="1"/>
  <c r="I86" i="88" s="1"/>
  <c r="I86" i="89" s="1"/>
  <c r="I86" i="90" s="1"/>
  <c r="I86" i="91" s="1"/>
  <c r="I88" i="94" s="1"/>
  <c r="I88" i="96" s="1"/>
  <c r="I88" i="97" s="1"/>
  <c r="I88" i="98" s="1"/>
  <c r="I88" i="99" s="1"/>
  <c r="I88" i="100" s="1"/>
  <c r="I88" i="101" s="1"/>
  <c r="I88" i="102" s="1"/>
  <c r="I88" i="103" s="1"/>
  <c r="I88" i="104" s="1"/>
  <c r="I88" i="105" s="1"/>
  <c r="I88" i="106" s="1"/>
  <c r="I88" i="107" s="1"/>
  <c r="I88" i="109" s="1"/>
  <c r="I88" i="110" s="1"/>
  <c r="I88" i="111" s="1"/>
  <c r="I88" i="112" s="1"/>
  <c r="I88" i="113" s="1"/>
  <c r="I88" i="114" s="1"/>
  <c r="I88" i="115" s="1"/>
  <c r="I88" i="116" s="1"/>
  <c r="I88" i="117" s="1"/>
  <c r="I88" i="118" s="1"/>
  <c r="I88" i="119" s="1"/>
  <c r="I89" i="121" s="1"/>
  <c r="I89" i="122" s="1"/>
  <c r="I89" i="123" s="1"/>
  <c r="I89" i="124" s="1"/>
  <c r="I89" i="125" s="1"/>
  <c r="I89" i="126" s="1"/>
  <c r="I89" i="127" s="1"/>
  <c r="I89" i="128" s="1"/>
  <c r="I89" i="129" s="1"/>
  <c r="I89" i="130" s="1"/>
  <c r="I89" i="131" s="1"/>
  <c r="I89" i="132" s="1"/>
  <c r="I77" i="79"/>
  <c r="I78" i="80" s="1"/>
  <c r="I78" i="81" s="1"/>
  <c r="I78" i="82" s="1"/>
  <c r="I78" i="83" s="1"/>
  <c r="I78" i="84" s="1"/>
  <c r="I78" i="85" s="1"/>
  <c r="I78" i="86" s="1"/>
  <c r="I78" i="87" s="1"/>
  <c r="I78" i="88" s="1"/>
  <c r="I78" i="89" s="1"/>
  <c r="I78" i="90" s="1"/>
  <c r="I78" i="91" s="1"/>
  <c r="I80" i="94" s="1"/>
  <c r="I80" i="96" s="1"/>
  <c r="I80" i="97" s="1"/>
  <c r="I80" i="98" s="1"/>
  <c r="I80" i="99" s="1"/>
  <c r="I80" i="100" s="1"/>
  <c r="I80" i="101" s="1"/>
  <c r="I80" i="102" s="1"/>
  <c r="I80" i="103" s="1"/>
  <c r="I80" i="104" s="1"/>
  <c r="I80" i="105" s="1"/>
  <c r="I80" i="106" s="1"/>
  <c r="I80" i="107" s="1"/>
  <c r="I80" i="109" s="1"/>
  <c r="I80" i="110" s="1"/>
  <c r="I80" i="111" s="1"/>
  <c r="I80" i="112" s="1"/>
  <c r="I80" i="113" s="1"/>
  <c r="I80" i="114" s="1"/>
  <c r="I80" i="115" s="1"/>
  <c r="I80" i="116" s="1"/>
  <c r="I80" i="117" s="1"/>
  <c r="I80" i="118" s="1"/>
  <c r="I80" i="119" s="1"/>
  <c r="I81" i="121" s="1"/>
  <c r="I81" i="122" s="1"/>
  <c r="I81" i="123" s="1"/>
  <c r="I81" i="124" s="1"/>
  <c r="I81" i="125" s="1"/>
  <c r="I81" i="126" s="1"/>
  <c r="I81" i="127" s="1"/>
  <c r="I81" i="128" s="1"/>
  <c r="I81" i="129" s="1"/>
  <c r="I81" i="130" s="1"/>
  <c r="I81" i="131" s="1"/>
  <c r="I81" i="132" s="1"/>
  <c r="I60" i="79"/>
  <c r="I60" i="80" s="1"/>
  <c r="I60" i="81" s="1"/>
  <c r="I60" i="82" s="1"/>
  <c r="I60" i="83" s="1"/>
  <c r="I60" i="84" s="1"/>
  <c r="I60" i="85" s="1"/>
  <c r="I60" i="86" s="1"/>
  <c r="I60" i="87" s="1"/>
  <c r="I60" i="88" s="1"/>
  <c r="I60" i="89" s="1"/>
  <c r="I60" i="90" s="1"/>
  <c r="I60" i="91" s="1"/>
  <c r="I62" i="94" s="1"/>
  <c r="I62" i="96" s="1"/>
  <c r="I62" i="97" s="1"/>
  <c r="I62" i="98" s="1"/>
  <c r="I62" i="99" s="1"/>
  <c r="I62" i="100" s="1"/>
  <c r="I62" i="101" s="1"/>
  <c r="I62" i="102" s="1"/>
  <c r="I62" i="103" s="1"/>
  <c r="I62" i="104" s="1"/>
  <c r="I62" i="105" s="1"/>
  <c r="I62" i="106" s="1"/>
  <c r="I62" i="107" s="1"/>
  <c r="I62" i="109" s="1"/>
  <c r="I62" i="110" s="1"/>
  <c r="I62" i="111" s="1"/>
  <c r="I62" i="112" s="1"/>
  <c r="I62" i="113" s="1"/>
  <c r="I62" i="114" s="1"/>
  <c r="I62" i="115" s="1"/>
  <c r="I62" i="116" s="1"/>
  <c r="I62" i="117" s="1"/>
  <c r="I62" i="118" s="1"/>
  <c r="I62" i="119" s="1"/>
  <c r="I63" i="121" s="1"/>
  <c r="I63" i="122" s="1"/>
  <c r="I63" i="123" s="1"/>
  <c r="I63" i="124" s="1"/>
  <c r="I63" i="125" s="1"/>
  <c r="I63" i="126" s="1"/>
  <c r="I63" i="127" s="1"/>
  <c r="I63" i="128" s="1"/>
  <c r="I63" i="129" s="1"/>
  <c r="I63" i="130" s="1"/>
  <c r="I63" i="131" s="1"/>
  <c r="I63" i="132" s="1"/>
  <c r="I52" i="79"/>
  <c r="I52" i="80" s="1"/>
  <c r="I52" i="81" s="1"/>
  <c r="I52" i="82" s="1"/>
  <c r="I52" i="83" s="1"/>
  <c r="I52" i="84" s="1"/>
  <c r="I52" i="85" s="1"/>
  <c r="I52" i="86" s="1"/>
  <c r="I52" i="87" s="1"/>
  <c r="I52" i="88" s="1"/>
  <c r="I52" i="89" s="1"/>
  <c r="I52" i="90" s="1"/>
  <c r="I52" i="91" s="1"/>
  <c r="I54" i="94" s="1"/>
  <c r="I54" i="96" s="1"/>
  <c r="I54" i="97" s="1"/>
  <c r="I54" i="98" s="1"/>
  <c r="I54" i="99" s="1"/>
  <c r="I54" i="100" s="1"/>
  <c r="I54" i="101" s="1"/>
  <c r="I54" i="102" s="1"/>
  <c r="I54" i="103" s="1"/>
  <c r="I54" i="104" s="1"/>
  <c r="I54" i="105" s="1"/>
  <c r="I54" i="106" s="1"/>
  <c r="I54" i="107" s="1"/>
  <c r="I54" i="109" s="1"/>
  <c r="I54" i="110" s="1"/>
  <c r="I54" i="111" s="1"/>
  <c r="I54" i="112" s="1"/>
  <c r="I54" i="113" s="1"/>
  <c r="I54" i="114" s="1"/>
  <c r="I54" i="115" s="1"/>
  <c r="I54" i="116" s="1"/>
  <c r="I54" i="117" s="1"/>
  <c r="I54" i="118" s="1"/>
  <c r="I54" i="119" s="1"/>
  <c r="I55" i="121" s="1"/>
  <c r="I55" i="122" s="1"/>
  <c r="I55" i="123" s="1"/>
  <c r="I55" i="124" s="1"/>
  <c r="I55" i="125" s="1"/>
  <c r="I55" i="126" s="1"/>
  <c r="I55" i="127" s="1"/>
  <c r="I55" i="128" s="1"/>
  <c r="I55" i="129" s="1"/>
  <c r="I55" i="130" s="1"/>
  <c r="I55" i="131" s="1"/>
  <c r="I55" i="132" s="1"/>
  <c r="I45" i="79"/>
  <c r="I45" i="80" s="1"/>
  <c r="I45" i="81" s="1"/>
  <c r="I45" i="82" s="1"/>
  <c r="I45" i="83" s="1"/>
  <c r="I45" i="84" s="1"/>
  <c r="I45" i="85" s="1"/>
  <c r="I45" i="86" s="1"/>
  <c r="I45" i="87" s="1"/>
  <c r="I45" i="88" s="1"/>
  <c r="I45" i="89" s="1"/>
  <c r="I45" i="90" s="1"/>
  <c r="I45" i="91" s="1"/>
  <c r="I47" i="94" s="1"/>
  <c r="I47" i="96" s="1"/>
  <c r="I47" i="97" s="1"/>
  <c r="I47" i="98" s="1"/>
  <c r="I47" i="99" s="1"/>
  <c r="I47" i="100" s="1"/>
  <c r="I47" i="101" s="1"/>
  <c r="I47" i="102" s="1"/>
  <c r="I47" i="103" s="1"/>
  <c r="I47" i="104" s="1"/>
  <c r="I47" i="105" s="1"/>
  <c r="I47" i="106" s="1"/>
  <c r="I47" i="107" s="1"/>
  <c r="I47" i="109" s="1"/>
  <c r="I47" i="110" s="1"/>
  <c r="I47" i="111" s="1"/>
  <c r="I47" i="112" s="1"/>
  <c r="I47" i="113" s="1"/>
  <c r="I47" i="114" s="1"/>
  <c r="I47" i="115" s="1"/>
  <c r="I47" i="116" s="1"/>
  <c r="I47" i="117" s="1"/>
  <c r="I47" i="118" s="1"/>
  <c r="I47" i="119" s="1"/>
  <c r="I48" i="121" s="1"/>
  <c r="I48" i="122" s="1"/>
  <c r="I48" i="123" s="1"/>
  <c r="I48" i="124" s="1"/>
  <c r="I48" i="125" s="1"/>
  <c r="I48" i="126" s="1"/>
  <c r="I48" i="127" s="1"/>
  <c r="I48" i="128" s="1"/>
  <c r="I48" i="129" s="1"/>
  <c r="I48" i="130" s="1"/>
  <c r="I48" i="131" s="1"/>
  <c r="I48" i="132" s="1"/>
  <c r="I37" i="79"/>
  <c r="I37" i="80" s="1"/>
  <c r="I37" i="81"/>
  <c r="I37" i="82" s="1"/>
  <c r="I37" i="83" s="1"/>
  <c r="I37" i="84" s="1"/>
  <c r="I37" i="85" s="1"/>
  <c r="I37" i="86" s="1"/>
  <c r="I37" i="87" s="1"/>
  <c r="I37" i="88" s="1"/>
  <c r="I37" i="89" s="1"/>
  <c r="I37" i="90" s="1"/>
  <c r="I37" i="91" s="1"/>
  <c r="I39" i="94" s="1"/>
  <c r="I39" i="96" s="1"/>
  <c r="I39" i="97" s="1"/>
  <c r="I39" i="98" s="1"/>
  <c r="I39" i="99" s="1"/>
  <c r="I39" i="100" s="1"/>
  <c r="I39" i="101" s="1"/>
  <c r="I39" i="102" s="1"/>
  <c r="I39" i="103" s="1"/>
  <c r="I39" i="104" s="1"/>
  <c r="I39" i="105" s="1"/>
  <c r="I39" i="106" s="1"/>
  <c r="I39" i="107" s="1"/>
  <c r="I39" i="109" s="1"/>
  <c r="I39" i="110" s="1"/>
  <c r="I39" i="111" s="1"/>
  <c r="I39" i="112" s="1"/>
  <c r="I39" i="113" s="1"/>
  <c r="I39" i="114" s="1"/>
  <c r="I39" i="115" s="1"/>
  <c r="I39" i="116" s="1"/>
  <c r="I39" i="117" s="1"/>
  <c r="I39" i="118" s="1"/>
  <c r="I39" i="119" s="1"/>
  <c r="I40" i="121" s="1"/>
  <c r="I40" i="122" s="1"/>
  <c r="I40" i="123" s="1"/>
  <c r="I40" i="124" s="1"/>
  <c r="I40" i="125" s="1"/>
  <c r="I40" i="126" s="1"/>
  <c r="I40" i="127" s="1"/>
  <c r="I40" i="128" s="1"/>
  <c r="I40" i="129" s="1"/>
  <c r="I40" i="130" s="1"/>
  <c r="I40" i="131" s="1"/>
  <c r="I40" i="132" s="1"/>
  <c r="I29" i="79"/>
  <c r="I29" i="80" s="1"/>
  <c r="I29" i="81" s="1"/>
  <c r="I29" i="82" s="1"/>
  <c r="I29" i="83" s="1"/>
  <c r="I29" i="84" s="1"/>
  <c r="I29" i="85" s="1"/>
  <c r="I29" i="86" s="1"/>
  <c r="I29" i="87" s="1"/>
  <c r="I29" i="88" s="1"/>
  <c r="I29" i="89" s="1"/>
  <c r="I29" i="90" s="1"/>
  <c r="I29" i="91" s="1"/>
  <c r="I31" i="94" s="1"/>
  <c r="I31" i="96" s="1"/>
  <c r="I31" i="97" s="1"/>
  <c r="I31" i="98" s="1"/>
  <c r="I31" i="99" s="1"/>
  <c r="I31" i="100" s="1"/>
  <c r="I31" i="101" s="1"/>
  <c r="I31" i="102" s="1"/>
  <c r="I31" i="103" s="1"/>
  <c r="I31" i="104" s="1"/>
  <c r="I31" i="105" s="1"/>
  <c r="I31" i="106" s="1"/>
  <c r="I31" i="107" s="1"/>
  <c r="I31" i="109" s="1"/>
  <c r="I31" i="110" s="1"/>
  <c r="I31" i="111" s="1"/>
  <c r="I31" i="112" s="1"/>
  <c r="I31" i="113" s="1"/>
  <c r="I31" i="114" s="1"/>
  <c r="I31" i="115" s="1"/>
  <c r="I31" i="116" s="1"/>
  <c r="I31" i="117" s="1"/>
  <c r="I31" i="118" s="1"/>
  <c r="I31" i="119" s="1"/>
  <c r="I32" i="121" s="1"/>
  <c r="I32" i="122" s="1"/>
  <c r="I32" i="123" s="1"/>
  <c r="I32" i="124" s="1"/>
  <c r="I32" i="125" s="1"/>
  <c r="I32" i="126" s="1"/>
  <c r="I32" i="127" s="1"/>
  <c r="I32" i="128" s="1"/>
  <c r="I32" i="129" s="1"/>
  <c r="I32" i="130" s="1"/>
  <c r="I32" i="131" s="1"/>
  <c r="I32" i="132" s="1"/>
  <c r="I21" i="79"/>
  <c r="I21" i="80" s="1"/>
  <c r="I21" i="81" s="1"/>
  <c r="I21" i="82" s="1"/>
  <c r="I21" i="83" s="1"/>
  <c r="I21" i="84" s="1"/>
  <c r="I21" i="85" s="1"/>
  <c r="I21" i="86" s="1"/>
  <c r="I21" i="87" s="1"/>
  <c r="I21" i="88" s="1"/>
  <c r="I21" i="89" s="1"/>
  <c r="I21" i="90" s="1"/>
  <c r="I21" i="91" s="1"/>
  <c r="I22" i="94" s="1"/>
  <c r="I22" i="96" s="1"/>
  <c r="I22" i="97" s="1"/>
  <c r="I22" i="98" s="1"/>
  <c r="I22" i="99" s="1"/>
  <c r="I22" i="100" s="1"/>
  <c r="I22" i="101" s="1"/>
  <c r="I22" i="102" s="1"/>
  <c r="I22" i="103" s="1"/>
  <c r="I22" i="104" s="1"/>
  <c r="I22" i="105" s="1"/>
  <c r="I22" i="106" s="1"/>
  <c r="I22" i="107" s="1"/>
  <c r="I22" i="109" s="1"/>
  <c r="I22" i="110" s="1"/>
  <c r="I22" i="111" s="1"/>
  <c r="I22" i="112" s="1"/>
  <c r="I22" i="113" s="1"/>
  <c r="I22" i="114" s="1"/>
  <c r="I22" i="115" s="1"/>
  <c r="I22" i="116" s="1"/>
  <c r="I22" i="117" s="1"/>
  <c r="I22" i="118" s="1"/>
  <c r="I22" i="119" s="1"/>
  <c r="I23" i="121" s="1"/>
  <c r="I23" i="122" s="1"/>
  <c r="I23" i="123" s="1"/>
  <c r="I23" i="124" s="1"/>
  <c r="I23" i="125" s="1"/>
  <c r="I23" i="126" s="1"/>
  <c r="I23" i="127" s="1"/>
  <c r="I23" i="128" s="1"/>
  <c r="I23" i="129" s="1"/>
  <c r="I23" i="130" s="1"/>
  <c r="I23" i="131" s="1"/>
  <c r="I23" i="132" s="1"/>
  <c r="I13" i="79"/>
  <c r="I13" i="80" s="1"/>
  <c r="I13" i="81" s="1"/>
  <c r="I13" i="82" s="1"/>
  <c r="I13" i="83" s="1"/>
  <c r="I13" i="84" s="1"/>
  <c r="I13" i="85" s="1"/>
  <c r="I13" i="86" s="1"/>
  <c r="I13" i="87" s="1"/>
  <c r="I13" i="88" s="1"/>
  <c r="I13" i="89" s="1"/>
  <c r="I13" i="90" s="1"/>
  <c r="I13" i="91" s="1"/>
  <c r="I13" i="94" s="1"/>
  <c r="I13" i="96" s="1"/>
  <c r="I13" i="97" s="1"/>
  <c r="I13" i="98" s="1"/>
  <c r="I13" i="99" s="1"/>
  <c r="I13" i="100" s="1"/>
  <c r="I13" i="101" s="1"/>
  <c r="I13" i="102" s="1"/>
  <c r="I13" i="103" s="1"/>
  <c r="I13" i="104" s="1"/>
  <c r="I13" i="105" s="1"/>
  <c r="I13" i="106" s="1"/>
  <c r="I13" i="107" s="1"/>
  <c r="I13" i="109" s="1"/>
  <c r="I13" i="110" s="1"/>
  <c r="I13" i="111" s="1"/>
  <c r="I13" i="112" s="1"/>
  <c r="I13" i="113" s="1"/>
  <c r="I13" i="114" s="1"/>
  <c r="I13" i="115" s="1"/>
  <c r="I13" i="116" s="1"/>
  <c r="I13" i="117" s="1"/>
  <c r="I13" i="118" s="1"/>
  <c r="I13" i="119" s="1"/>
  <c r="I13" i="121" s="1"/>
  <c r="I13" i="122" s="1"/>
  <c r="I13" i="123" s="1"/>
  <c r="I13" i="124" s="1"/>
  <c r="I13" i="125" s="1"/>
  <c r="I13" i="126" s="1"/>
  <c r="I13" i="127" s="1"/>
  <c r="I13" i="128" s="1"/>
  <c r="I13" i="129" s="1"/>
  <c r="I13" i="130" s="1"/>
  <c r="I13" i="131" s="1"/>
  <c r="I13" i="132" s="1"/>
  <c r="I5" i="81"/>
  <c r="I5" i="82" s="1"/>
  <c r="I5" i="83" s="1"/>
  <c r="I5" i="84" s="1"/>
  <c r="I5" i="85" s="1"/>
  <c r="I5" i="86" s="1"/>
  <c r="I5" i="87" s="1"/>
  <c r="I5" i="88" s="1"/>
  <c r="I5" i="89" s="1"/>
  <c r="I5" i="90" s="1"/>
  <c r="I5" i="91" s="1"/>
  <c r="I5" i="94" s="1"/>
  <c r="I5" i="96" s="1"/>
  <c r="I5" i="97" s="1"/>
  <c r="I5" i="98" s="1"/>
  <c r="I5" i="99" s="1"/>
  <c r="I5" i="100" s="1"/>
  <c r="I5" i="101" s="1"/>
  <c r="I5" i="102" s="1"/>
  <c r="I5" i="103" s="1"/>
  <c r="I5" i="104" s="1"/>
  <c r="I5" i="105" s="1"/>
  <c r="I5" i="106" s="1"/>
  <c r="I5" i="107" s="1"/>
  <c r="I5" i="109" s="1"/>
  <c r="I5" i="110" s="1"/>
  <c r="I5" i="111" s="1"/>
  <c r="I5" i="112" s="1"/>
  <c r="I5" i="113" s="1"/>
  <c r="I5" i="114" s="1"/>
  <c r="I5" i="115" s="1"/>
  <c r="I5" i="116" s="1"/>
  <c r="I5" i="117" s="1"/>
  <c r="I5" i="118" s="1"/>
  <c r="I5" i="119" s="1"/>
  <c r="I5" i="121" s="1"/>
  <c r="I5" i="122" s="1"/>
  <c r="I5" i="123" s="1"/>
  <c r="I5" i="124" s="1"/>
  <c r="I5" i="125" s="1"/>
  <c r="I5" i="126" s="1"/>
  <c r="I5" i="127" s="1"/>
  <c r="I5" i="128" s="1"/>
  <c r="I5" i="129" s="1"/>
  <c r="I5" i="130" s="1"/>
  <c r="I5" i="131" s="1"/>
  <c r="I5" i="132" s="1"/>
  <c r="I46" i="79"/>
  <c r="I46" i="80" s="1"/>
  <c r="I46" i="81" s="1"/>
  <c r="I46" i="82" s="1"/>
  <c r="I46" i="83" s="1"/>
  <c r="I46" i="84" s="1"/>
  <c r="I46" i="85" s="1"/>
  <c r="I46" i="86" s="1"/>
  <c r="I46" i="87" s="1"/>
  <c r="I46" i="88" s="1"/>
  <c r="I46" i="89" s="1"/>
  <c r="I46" i="90" s="1"/>
  <c r="I46" i="91" s="1"/>
  <c r="I48" i="94" s="1"/>
  <c r="I48" i="96" s="1"/>
  <c r="I48" i="97" s="1"/>
  <c r="I48" i="98" s="1"/>
  <c r="I48" i="99" s="1"/>
  <c r="I48" i="100" s="1"/>
  <c r="I48" i="101" s="1"/>
  <c r="I48" i="102" s="1"/>
  <c r="I48" i="103" s="1"/>
  <c r="I48" i="104" s="1"/>
  <c r="I48" i="105" s="1"/>
  <c r="I48" i="106" s="1"/>
  <c r="I48" i="107" s="1"/>
  <c r="I48" i="109" s="1"/>
  <c r="I48" i="110" s="1"/>
  <c r="I48" i="111" s="1"/>
  <c r="I48" i="112" s="1"/>
  <c r="I48" i="113" s="1"/>
  <c r="I48" i="114" s="1"/>
  <c r="I48" i="115" s="1"/>
  <c r="I48" i="116" s="1"/>
  <c r="I48" i="117" s="1"/>
  <c r="I48" i="118" s="1"/>
  <c r="I48" i="119" s="1"/>
  <c r="I49" i="121" s="1"/>
  <c r="I49" i="122" s="1"/>
  <c r="I49" i="123" s="1"/>
  <c r="I49" i="124" s="1"/>
  <c r="I49" i="125" s="1"/>
  <c r="I49" i="126" s="1"/>
  <c r="I49" i="127" s="1"/>
  <c r="I49" i="128" s="1"/>
  <c r="I49" i="129" s="1"/>
  <c r="I49" i="130" s="1"/>
  <c r="I49" i="131" s="1"/>
  <c r="I49" i="132" s="1"/>
  <c r="I114" i="79"/>
  <c r="I115" i="80" s="1"/>
  <c r="I115" i="81" s="1"/>
  <c r="I115" i="82" s="1"/>
  <c r="I115" i="83" s="1"/>
  <c r="I115" i="84" s="1"/>
  <c r="I115" i="85" s="1"/>
  <c r="I115" i="86" s="1"/>
  <c r="I115" i="87" s="1"/>
  <c r="I115" i="88" s="1"/>
  <c r="I115" i="89" s="1"/>
  <c r="I115" i="90" s="1"/>
  <c r="I115" i="91" s="1"/>
  <c r="I117" i="94" s="1"/>
  <c r="I117" i="96" s="1"/>
  <c r="I117" i="97" s="1"/>
  <c r="I117" i="98" s="1"/>
  <c r="I117" i="99" s="1"/>
  <c r="I117" i="100" s="1"/>
  <c r="I117" i="101" s="1"/>
  <c r="I117" i="102" s="1"/>
  <c r="I117" i="103" s="1"/>
  <c r="I117" i="104" s="1"/>
  <c r="I117" i="105" s="1"/>
  <c r="I117" i="106" s="1"/>
  <c r="I117" i="107" s="1"/>
  <c r="I117" i="109" s="1"/>
  <c r="I117" i="110" s="1"/>
  <c r="I117" i="111" s="1"/>
  <c r="I117" i="112" s="1"/>
  <c r="I117" i="113" s="1"/>
  <c r="I117" i="114" s="1"/>
  <c r="I117" i="115" s="1"/>
  <c r="I117" i="116" s="1"/>
  <c r="I117" i="117" s="1"/>
  <c r="I117" i="118" s="1"/>
  <c r="I117" i="119" s="1"/>
  <c r="I118" i="121" s="1"/>
  <c r="I118" i="122" s="1"/>
  <c r="I118" i="123" s="1"/>
  <c r="I118" i="124" s="1"/>
  <c r="I118" i="125" s="1"/>
  <c r="I118" i="126" s="1"/>
  <c r="I118" i="127" s="1"/>
  <c r="I118" i="128" s="1"/>
  <c r="I118" i="129" s="1"/>
  <c r="I118" i="130" s="1"/>
  <c r="I118" i="131" s="1"/>
  <c r="I118" i="132" s="1"/>
  <c r="I98" i="79"/>
  <c r="I99" i="80" s="1"/>
  <c r="I99" i="81" s="1"/>
  <c r="I99" i="82" s="1"/>
  <c r="I99" i="83" s="1"/>
  <c r="I99" i="84" s="1"/>
  <c r="I99" i="85" s="1"/>
  <c r="I99" i="86" s="1"/>
  <c r="I99" i="87" s="1"/>
  <c r="I99" i="88" s="1"/>
  <c r="I99" i="89" s="1"/>
  <c r="I99" i="90" s="1"/>
  <c r="I99" i="91" s="1"/>
  <c r="I101" i="94" s="1"/>
  <c r="I101" i="96" s="1"/>
  <c r="I101" i="97" s="1"/>
  <c r="I101" i="98" s="1"/>
  <c r="I101" i="99" s="1"/>
  <c r="I101" i="100" s="1"/>
  <c r="I101" i="101" s="1"/>
  <c r="I101" i="102" s="1"/>
  <c r="I101" i="103" s="1"/>
  <c r="I101" i="104" s="1"/>
  <c r="I101" i="105" s="1"/>
  <c r="I101" i="106" s="1"/>
  <c r="I101" i="107" s="1"/>
  <c r="I101" i="109" s="1"/>
  <c r="I101" i="110" s="1"/>
  <c r="I101" i="111" s="1"/>
  <c r="I101" i="112" s="1"/>
  <c r="I101" i="113" s="1"/>
  <c r="I101" i="114" s="1"/>
  <c r="I101" i="115" s="1"/>
  <c r="I101" i="116" s="1"/>
  <c r="I101" i="117" s="1"/>
  <c r="I101" i="118" s="1"/>
  <c r="I101" i="119" s="1"/>
  <c r="I102" i="121" s="1"/>
  <c r="I102" i="122" s="1"/>
  <c r="I102" i="123" s="1"/>
  <c r="I102" i="124" s="1"/>
  <c r="I102" i="125" s="1"/>
  <c r="I102" i="126" s="1"/>
  <c r="I102" i="127" s="1"/>
  <c r="I102" i="128" s="1"/>
  <c r="I102" i="129" s="1"/>
  <c r="I102" i="130" s="1"/>
  <c r="I102" i="131" s="1"/>
  <c r="I102" i="132" s="1"/>
  <c r="I90" i="79"/>
  <c r="I91" i="80" s="1"/>
  <c r="I91" i="81" s="1"/>
  <c r="I91" i="82" s="1"/>
  <c r="I91" i="83" s="1"/>
  <c r="I91" i="84" s="1"/>
  <c r="I91" i="85" s="1"/>
  <c r="I91" i="86" s="1"/>
  <c r="I91" i="87" s="1"/>
  <c r="I91" i="88" s="1"/>
  <c r="I91" i="89" s="1"/>
  <c r="I91" i="90" s="1"/>
  <c r="I91" i="91" s="1"/>
  <c r="I93" i="94" s="1"/>
  <c r="I93" i="96" s="1"/>
  <c r="I93" i="97" s="1"/>
  <c r="I93" i="98" s="1"/>
  <c r="I93" i="99" s="1"/>
  <c r="I93" i="100" s="1"/>
  <c r="I93" i="101" s="1"/>
  <c r="I93" i="102" s="1"/>
  <c r="I93" i="103" s="1"/>
  <c r="I93" i="104" s="1"/>
  <c r="I93" i="105" s="1"/>
  <c r="I93" i="106" s="1"/>
  <c r="I93" i="107" s="1"/>
  <c r="I93" i="109" s="1"/>
  <c r="I93" i="110" s="1"/>
  <c r="I93" i="111" s="1"/>
  <c r="I93" i="112" s="1"/>
  <c r="I93" i="113" s="1"/>
  <c r="I93" i="114" s="1"/>
  <c r="I93" i="115" s="1"/>
  <c r="I93" i="116" s="1"/>
  <c r="I93" i="117" s="1"/>
  <c r="I93" i="118" s="1"/>
  <c r="I93" i="119" s="1"/>
  <c r="I94" i="121" s="1"/>
  <c r="I94" i="122" s="1"/>
  <c r="I94" i="123" s="1"/>
  <c r="I94" i="124" s="1"/>
  <c r="I94" i="125" s="1"/>
  <c r="I94" i="126" s="1"/>
  <c r="I94" i="127" s="1"/>
  <c r="I94" i="128" s="1"/>
  <c r="I94" i="129" s="1"/>
  <c r="I94" i="130" s="1"/>
  <c r="I94" i="131" s="1"/>
  <c r="I94" i="132" s="1"/>
  <c r="I83" i="81"/>
  <c r="I83" i="82" s="1"/>
  <c r="I83" i="83" s="1"/>
  <c r="I83" i="84" s="1"/>
  <c r="I83" i="85" s="1"/>
  <c r="I83" i="86" s="1"/>
  <c r="I83" i="87" s="1"/>
  <c r="I83" i="88" s="1"/>
  <c r="I83" i="89" s="1"/>
  <c r="I83" i="90" s="1"/>
  <c r="I83" i="91" s="1"/>
  <c r="I85" i="94" s="1"/>
  <c r="I85" i="96" s="1"/>
  <c r="I85" i="97" s="1"/>
  <c r="I85" i="98" s="1"/>
  <c r="I85" i="99" s="1"/>
  <c r="I85" i="100" s="1"/>
  <c r="I85" i="101" s="1"/>
  <c r="I85" i="102" s="1"/>
  <c r="I85" i="103" s="1"/>
  <c r="I85" i="104" s="1"/>
  <c r="I85" i="105" s="1"/>
  <c r="I85" i="106" s="1"/>
  <c r="I85" i="107" s="1"/>
  <c r="I85" i="109" s="1"/>
  <c r="I85" i="110" s="1"/>
  <c r="I85" i="111" s="1"/>
  <c r="I85" i="112" s="1"/>
  <c r="I85" i="113" s="1"/>
  <c r="I85" i="114" s="1"/>
  <c r="I85" i="115" s="1"/>
  <c r="I85" i="116" s="1"/>
  <c r="I85" i="117" s="1"/>
  <c r="I85" i="118" s="1"/>
  <c r="I85" i="119" s="1"/>
  <c r="I86" i="121" s="1"/>
  <c r="I86" i="122" s="1"/>
  <c r="I86" i="123" s="1"/>
  <c r="I86" i="124" s="1"/>
  <c r="I86" i="125" s="1"/>
  <c r="I86" i="126" s="1"/>
  <c r="I86" i="127" s="1"/>
  <c r="I86" i="128" s="1"/>
  <c r="I86" i="129" s="1"/>
  <c r="I86" i="130" s="1"/>
  <c r="I86" i="131" s="1"/>
  <c r="I86" i="132" s="1"/>
  <c r="I65" i="79"/>
  <c r="I65" i="80" s="1"/>
  <c r="I65" i="81" s="1"/>
  <c r="I65" i="82" s="1"/>
  <c r="I65" i="83" s="1"/>
  <c r="I65" i="84" s="1"/>
  <c r="I65" i="85" s="1"/>
  <c r="I65" i="86" s="1"/>
  <c r="I65" i="87" s="1"/>
  <c r="I65" i="88" s="1"/>
  <c r="I65" i="89" s="1"/>
  <c r="I65" i="90" s="1"/>
  <c r="I65" i="91" s="1"/>
  <c r="I67" i="94" s="1"/>
  <c r="I67" i="96" s="1"/>
  <c r="I67" i="97" s="1"/>
  <c r="I67" i="98" s="1"/>
  <c r="I67" i="99" s="1"/>
  <c r="I67" i="100" s="1"/>
  <c r="I67" i="101" s="1"/>
  <c r="I67" i="102" s="1"/>
  <c r="I67" i="103" s="1"/>
  <c r="I67" i="104" s="1"/>
  <c r="I67" i="105" s="1"/>
  <c r="I67" i="106" s="1"/>
  <c r="I67" i="107" s="1"/>
  <c r="I67" i="109" s="1"/>
  <c r="I67" i="110" s="1"/>
  <c r="I67" i="111" s="1"/>
  <c r="I67" i="112" s="1"/>
  <c r="I67" i="113" s="1"/>
  <c r="I67" i="114" s="1"/>
  <c r="I67" i="115" s="1"/>
  <c r="I67" i="116" s="1"/>
  <c r="I67" i="117" s="1"/>
  <c r="I67" i="118" s="1"/>
  <c r="I67" i="119" s="1"/>
  <c r="I68" i="121" s="1"/>
  <c r="I68" i="122" s="1"/>
  <c r="I68" i="123" s="1"/>
  <c r="I68" i="124" s="1"/>
  <c r="I68" i="125" s="1"/>
  <c r="I68" i="126" s="1"/>
  <c r="I68" i="127" s="1"/>
  <c r="I68" i="128" s="1"/>
  <c r="I68" i="129" s="1"/>
  <c r="I68" i="130" s="1"/>
  <c r="I68" i="131" s="1"/>
  <c r="I68" i="132" s="1"/>
  <c r="I57" i="79"/>
  <c r="I57" i="80" s="1"/>
  <c r="I57" i="81" s="1"/>
  <c r="I57" i="82" s="1"/>
  <c r="I57" i="83" s="1"/>
  <c r="I57" i="84" s="1"/>
  <c r="I57" i="85" s="1"/>
  <c r="I57" i="86" s="1"/>
  <c r="I57" i="87" s="1"/>
  <c r="I57" i="88" s="1"/>
  <c r="I57" i="89" s="1"/>
  <c r="I57" i="90" s="1"/>
  <c r="I57" i="91" s="1"/>
  <c r="I59" i="94" s="1"/>
  <c r="I59" i="96" s="1"/>
  <c r="I59" i="97" s="1"/>
  <c r="I59" i="98" s="1"/>
  <c r="I59" i="99" s="1"/>
  <c r="I59" i="100" s="1"/>
  <c r="I59" i="101" s="1"/>
  <c r="I59" i="102" s="1"/>
  <c r="I59" i="103" s="1"/>
  <c r="I59" i="104" s="1"/>
  <c r="I59" i="105" s="1"/>
  <c r="I59" i="106" s="1"/>
  <c r="I59" i="107" s="1"/>
  <c r="I59" i="109" s="1"/>
  <c r="I59" i="110" s="1"/>
  <c r="I59" i="111" s="1"/>
  <c r="I59" i="112" s="1"/>
  <c r="I59" i="113" s="1"/>
  <c r="I59" i="114" s="1"/>
  <c r="I59" i="115" s="1"/>
  <c r="I59" i="116" s="1"/>
  <c r="I59" i="117" s="1"/>
  <c r="I59" i="118" s="1"/>
  <c r="I59" i="119" s="1"/>
  <c r="I60" i="121" s="1"/>
  <c r="I60" i="122" s="1"/>
  <c r="I60" i="123" s="1"/>
  <c r="I60" i="124" s="1"/>
  <c r="I60" i="125" s="1"/>
  <c r="I60" i="126" s="1"/>
  <c r="I60" i="127" s="1"/>
  <c r="I60" i="128" s="1"/>
  <c r="I60" i="129" s="1"/>
  <c r="I60" i="130" s="1"/>
  <c r="I60" i="131" s="1"/>
  <c r="I60" i="132" s="1"/>
  <c r="I49" i="81"/>
  <c r="I49" i="82" s="1"/>
  <c r="I49" i="83" s="1"/>
  <c r="I49" i="84" s="1"/>
  <c r="I49" i="85" s="1"/>
  <c r="I49" i="86" s="1"/>
  <c r="I49" i="87" s="1"/>
  <c r="I49" i="88" s="1"/>
  <c r="I49" i="89" s="1"/>
  <c r="I49" i="90" s="1"/>
  <c r="I49" i="91" s="1"/>
  <c r="I51" i="94" s="1"/>
  <c r="I51" i="96" s="1"/>
  <c r="I51" i="97" s="1"/>
  <c r="I51" i="98" s="1"/>
  <c r="I51" i="99" s="1"/>
  <c r="I51" i="100" s="1"/>
  <c r="I51" i="101" s="1"/>
  <c r="I51" i="102" s="1"/>
  <c r="I51" i="103" s="1"/>
  <c r="I51" i="104" s="1"/>
  <c r="I51" i="105" s="1"/>
  <c r="I51" i="106" s="1"/>
  <c r="I51" i="107" s="1"/>
  <c r="I51" i="109" s="1"/>
  <c r="I51" i="110" s="1"/>
  <c r="I51" i="111" s="1"/>
  <c r="I51" i="112" s="1"/>
  <c r="I51" i="113" s="1"/>
  <c r="I51" i="114" s="1"/>
  <c r="I51" i="115" s="1"/>
  <c r="I51" i="116" s="1"/>
  <c r="I51" i="117" s="1"/>
  <c r="I51" i="118" s="1"/>
  <c r="I51" i="119" s="1"/>
  <c r="I52" i="121" s="1"/>
  <c r="I52" i="122" s="1"/>
  <c r="I52" i="123" s="1"/>
  <c r="I52" i="124" s="1"/>
  <c r="I52" i="125" s="1"/>
  <c r="I52" i="126" s="1"/>
  <c r="I52" i="127" s="1"/>
  <c r="I52" i="128" s="1"/>
  <c r="I52" i="129" s="1"/>
  <c r="I52" i="130" s="1"/>
  <c r="I52" i="131" s="1"/>
  <c r="I52" i="132" s="1"/>
  <c r="I18" i="79"/>
  <c r="I18" i="80" s="1"/>
  <c r="I18" i="81" s="1"/>
  <c r="I18" i="82" s="1"/>
  <c r="I18" i="83" s="1"/>
  <c r="I18" i="84" s="1"/>
  <c r="I18" i="85" s="1"/>
  <c r="I18" i="86" s="1"/>
  <c r="I18" i="87" s="1"/>
  <c r="I18" i="88" s="1"/>
  <c r="I18" i="89" s="1"/>
  <c r="I18" i="90" s="1"/>
  <c r="I18" i="91" s="1"/>
  <c r="I19" i="94" s="1"/>
  <c r="I19" i="96" s="1"/>
  <c r="I19" i="97" s="1"/>
  <c r="I19" i="98" s="1"/>
  <c r="I19" i="99" s="1"/>
  <c r="I19" i="100" s="1"/>
  <c r="I19" i="101" s="1"/>
  <c r="I19" i="102" s="1"/>
  <c r="I19" i="103" s="1"/>
  <c r="I19" i="104" s="1"/>
  <c r="I19" i="105" s="1"/>
  <c r="I19" i="106" s="1"/>
  <c r="I19" i="107" s="1"/>
  <c r="I19" i="109" s="1"/>
  <c r="I19" i="110" s="1"/>
  <c r="I19" i="111" s="1"/>
  <c r="I19" i="112" s="1"/>
  <c r="I19" i="113" s="1"/>
  <c r="I19" i="114" s="1"/>
  <c r="I19" i="115" s="1"/>
  <c r="I19" i="116" s="1"/>
  <c r="I19" i="117" s="1"/>
  <c r="I19" i="118" s="1"/>
  <c r="I19" i="119" s="1"/>
  <c r="I19" i="121" s="1"/>
  <c r="I19" i="122" s="1"/>
  <c r="I19" i="123" s="1"/>
  <c r="I19" i="124" s="1"/>
  <c r="I19" i="125" s="1"/>
  <c r="I19" i="126" s="1"/>
  <c r="I19" i="127" s="1"/>
  <c r="I19" i="128" s="1"/>
  <c r="I19" i="129" s="1"/>
  <c r="I19" i="130" s="1"/>
  <c r="I19" i="131" s="1"/>
  <c r="I19" i="132" s="1"/>
  <c r="I124" i="79"/>
  <c r="I125" i="80" s="1"/>
  <c r="I125" i="81" s="1"/>
  <c r="I125" i="82" s="1"/>
  <c r="I125" i="83" s="1"/>
  <c r="I125" i="84" s="1"/>
  <c r="I125" i="85" s="1"/>
  <c r="I125" i="86" s="1"/>
  <c r="I125" i="87" s="1"/>
  <c r="I125" i="88" s="1"/>
  <c r="I125" i="89" s="1"/>
  <c r="I125" i="90" s="1"/>
  <c r="I125" i="91" s="1"/>
  <c r="I127" i="94" s="1"/>
  <c r="I127" i="96" s="1"/>
  <c r="I127" i="97" s="1"/>
  <c r="I127" i="98" s="1"/>
  <c r="I127" i="99" s="1"/>
  <c r="I127" i="100" s="1"/>
  <c r="I127" i="101" s="1"/>
  <c r="I127" i="102" s="1"/>
  <c r="I127" i="103" s="1"/>
  <c r="I127" i="104" s="1"/>
  <c r="I127" i="105" s="1"/>
  <c r="I127" i="106" s="1"/>
  <c r="I127" i="107" s="1"/>
  <c r="I127" i="109" s="1"/>
  <c r="I127" i="110" s="1"/>
  <c r="I127" i="111" s="1"/>
  <c r="I127" i="112" s="1"/>
  <c r="I127" i="113" s="1"/>
  <c r="I127" i="114" s="1"/>
  <c r="I127" i="115" s="1"/>
  <c r="I127" i="116" s="1"/>
  <c r="I127" i="117" s="1"/>
  <c r="I127" i="118" s="1"/>
  <c r="I127" i="119" s="1"/>
  <c r="I128" i="121" s="1"/>
  <c r="I128" i="122" s="1"/>
  <c r="I128" i="123" s="1"/>
  <c r="I128" i="124" s="1"/>
  <c r="I128" i="125" s="1"/>
  <c r="I128" i="126" s="1"/>
  <c r="I128" i="127" s="1"/>
  <c r="I128" i="128" s="1"/>
  <c r="I128" i="129" s="1"/>
  <c r="I128" i="130" s="1"/>
  <c r="I128" i="131" s="1"/>
  <c r="I128" i="132" s="1"/>
  <c r="I116" i="81"/>
  <c r="I116" i="82" s="1"/>
  <c r="I116" i="83" s="1"/>
  <c r="I116" i="84" s="1"/>
  <c r="I116" i="85" s="1"/>
  <c r="I116" i="86" s="1"/>
  <c r="I116" i="87" s="1"/>
  <c r="I116" i="88" s="1"/>
  <c r="I116" i="89" s="1"/>
  <c r="I116" i="90" s="1"/>
  <c r="I116" i="91" s="1"/>
  <c r="I118" i="94" s="1"/>
  <c r="I118" i="96" s="1"/>
  <c r="I118" i="97" s="1"/>
  <c r="I118" i="98" s="1"/>
  <c r="I118" i="99" s="1"/>
  <c r="I118" i="100" s="1"/>
  <c r="I118" i="101" s="1"/>
  <c r="I118" i="102" s="1"/>
  <c r="I118" i="103" s="1"/>
  <c r="I118" i="104" s="1"/>
  <c r="I118" i="105" s="1"/>
  <c r="I118" i="106" s="1"/>
  <c r="I118" i="107" s="1"/>
  <c r="I118" i="109" s="1"/>
  <c r="I118" i="110" s="1"/>
  <c r="I118" i="111" s="1"/>
  <c r="I118" i="112" s="1"/>
  <c r="I118" i="113" s="1"/>
  <c r="I118" i="114" s="1"/>
  <c r="I118" i="115" s="1"/>
  <c r="I118" i="116" s="1"/>
  <c r="I118" i="117" s="1"/>
  <c r="I118" i="118" s="1"/>
  <c r="I118" i="119" s="1"/>
  <c r="I119" i="121" s="1"/>
  <c r="I119" i="122" s="1"/>
  <c r="I119" i="123" s="1"/>
  <c r="I119" i="124" s="1"/>
  <c r="I119" i="125" s="1"/>
  <c r="I119" i="126" s="1"/>
  <c r="I119" i="127" s="1"/>
  <c r="I119" i="128" s="1"/>
  <c r="I119" i="129" s="1"/>
  <c r="I119" i="130" s="1"/>
  <c r="I119" i="131" s="1"/>
  <c r="I119" i="132" s="1"/>
  <c r="I99" i="79"/>
  <c r="I100" i="80" s="1"/>
  <c r="I100" i="81" s="1"/>
  <c r="I100" i="82" s="1"/>
  <c r="I100" i="83" s="1"/>
  <c r="I100" i="84" s="1"/>
  <c r="I100" i="85" s="1"/>
  <c r="I100" i="86" s="1"/>
  <c r="I100" i="87" s="1"/>
  <c r="I100" i="88" s="1"/>
  <c r="I100" i="89" s="1"/>
  <c r="I100" i="90" s="1"/>
  <c r="I100" i="91" s="1"/>
  <c r="I102" i="94" s="1"/>
  <c r="I102" i="96" s="1"/>
  <c r="I102" i="97" s="1"/>
  <c r="I102" i="98" s="1"/>
  <c r="I102" i="99" s="1"/>
  <c r="I102" i="100" s="1"/>
  <c r="I102" i="101" s="1"/>
  <c r="I102" i="102" s="1"/>
  <c r="I102" i="103" s="1"/>
  <c r="I102" i="104" s="1"/>
  <c r="I102" i="105" s="1"/>
  <c r="I102" i="106" s="1"/>
  <c r="I102" i="107" s="1"/>
  <c r="I102" i="109" s="1"/>
  <c r="I102" i="110" s="1"/>
  <c r="I102" i="111" s="1"/>
  <c r="I102" i="112" s="1"/>
  <c r="I102" i="113" s="1"/>
  <c r="I102" i="114" s="1"/>
  <c r="I102" i="115" s="1"/>
  <c r="I102" i="116" s="1"/>
  <c r="I102" i="117" s="1"/>
  <c r="I102" i="118" s="1"/>
  <c r="I102" i="119" s="1"/>
  <c r="I103" i="121" s="1"/>
  <c r="I103" i="122" s="1"/>
  <c r="I103" i="123" s="1"/>
  <c r="I103" i="124" s="1"/>
  <c r="I103" i="125" s="1"/>
  <c r="I103" i="126" s="1"/>
  <c r="I103" i="127" s="1"/>
  <c r="I103" i="128" s="1"/>
  <c r="I103" i="129" s="1"/>
  <c r="I103" i="130" s="1"/>
  <c r="I103" i="131" s="1"/>
  <c r="I103" i="132" s="1"/>
  <c r="I91" i="79"/>
  <c r="I92" i="80" s="1"/>
  <c r="I92" i="81" s="1"/>
  <c r="I92" i="82" s="1"/>
  <c r="I92" i="83" s="1"/>
  <c r="I92" i="84" s="1"/>
  <c r="I92" i="85" s="1"/>
  <c r="I92" i="86" s="1"/>
  <c r="I92" i="87" s="1"/>
  <c r="I92" i="88" s="1"/>
  <c r="I92" i="89" s="1"/>
  <c r="I92" i="90" s="1"/>
  <c r="I92" i="91" s="1"/>
  <c r="I94" i="94" s="1"/>
  <c r="I94" i="96" s="1"/>
  <c r="I94" i="97" s="1"/>
  <c r="I94" i="98" s="1"/>
  <c r="I94" i="99" s="1"/>
  <c r="I94" i="100" s="1"/>
  <c r="I94" i="101" s="1"/>
  <c r="I94" i="102" s="1"/>
  <c r="I94" i="103" s="1"/>
  <c r="I94" i="104" s="1"/>
  <c r="I94" i="105" s="1"/>
  <c r="I94" i="106" s="1"/>
  <c r="I94" i="107" s="1"/>
  <c r="I94" i="109" s="1"/>
  <c r="I94" i="110" s="1"/>
  <c r="I94" i="111" s="1"/>
  <c r="I94" i="112" s="1"/>
  <c r="I94" i="113" s="1"/>
  <c r="I94" i="114" s="1"/>
  <c r="I94" i="115" s="1"/>
  <c r="I94" i="116" s="1"/>
  <c r="I94" i="117" s="1"/>
  <c r="I94" i="118" s="1"/>
  <c r="I94" i="119" s="1"/>
  <c r="I95" i="121" s="1"/>
  <c r="I95" i="122" s="1"/>
  <c r="I95" i="123" s="1"/>
  <c r="I95" i="124" s="1"/>
  <c r="I95" i="125" s="1"/>
  <c r="I95" i="126" s="1"/>
  <c r="I95" i="127" s="1"/>
  <c r="I95" i="128" s="1"/>
  <c r="I95" i="129" s="1"/>
  <c r="I95" i="130" s="1"/>
  <c r="I95" i="131" s="1"/>
  <c r="I95" i="132" s="1"/>
  <c r="I84" i="81"/>
  <c r="I84" i="82" s="1"/>
  <c r="I84" i="83" s="1"/>
  <c r="I84" i="84" s="1"/>
  <c r="I84" i="85" s="1"/>
  <c r="I84" i="86" s="1"/>
  <c r="I84" i="87" s="1"/>
  <c r="I84" i="88" s="1"/>
  <c r="I84" i="89" s="1"/>
  <c r="I84" i="90" s="1"/>
  <c r="I84" i="91" s="1"/>
  <c r="I86" i="94" s="1"/>
  <c r="I86" i="96" s="1"/>
  <c r="I86" i="97" s="1"/>
  <c r="I86" i="98" s="1"/>
  <c r="I86" i="99" s="1"/>
  <c r="I86" i="100" s="1"/>
  <c r="I86" i="101" s="1"/>
  <c r="I86" i="102" s="1"/>
  <c r="I86" i="103" s="1"/>
  <c r="I86" i="104" s="1"/>
  <c r="I86" i="105" s="1"/>
  <c r="I86" i="106" s="1"/>
  <c r="I86" i="107" s="1"/>
  <c r="I86" i="109" s="1"/>
  <c r="I86" i="110" s="1"/>
  <c r="I86" i="111" s="1"/>
  <c r="I86" i="112" s="1"/>
  <c r="I86" i="113" s="1"/>
  <c r="I86" i="114" s="1"/>
  <c r="I86" i="115" s="1"/>
  <c r="I86" i="116" s="1"/>
  <c r="I86" i="117" s="1"/>
  <c r="I86" i="118" s="1"/>
  <c r="I86" i="119" s="1"/>
  <c r="I87" i="121" s="1"/>
  <c r="I87" i="122" s="1"/>
  <c r="I87" i="123" s="1"/>
  <c r="I87" i="124" s="1"/>
  <c r="I87" i="125" s="1"/>
  <c r="I87" i="126" s="1"/>
  <c r="I87" i="127" s="1"/>
  <c r="I87" i="128" s="1"/>
  <c r="I87" i="129" s="1"/>
  <c r="I87" i="130" s="1"/>
  <c r="I87" i="131" s="1"/>
  <c r="I87" i="132" s="1"/>
  <c r="I67" i="79"/>
  <c r="I67" i="80" s="1"/>
  <c r="I67" i="81" s="1"/>
  <c r="I67" i="82" s="1"/>
  <c r="I67" i="83" s="1"/>
  <c r="I67" i="84" s="1"/>
  <c r="I67" i="85" s="1"/>
  <c r="I67" i="86" s="1"/>
  <c r="I67" i="87" s="1"/>
  <c r="I67" i="88" s="1"/>
  <c r="I67" i="89" s="1"/>
  <c r="I67" i="90" s="1"/>
  <c r="I67" i="91" s="1"/>
  <c r="I69" i="94" s="1"/>
  <c r="I69" i="96" s="1"/>
  <c r="I69" i="97" s="1"/>
  <c r="I69" i="98" s="1"/>
  <c r="I69" i="99" s="1"/>
  <c r="I69" i="100" s="1"/>
  <c r="I69" i="101" s="1"/>
  <c r="I69" i="102" s="1"/>
  <c r="I69" i="103" s="1"/>
  <c r="I69" i="104" s="1"/>
  <c r="I69" i="105" s="1"/>
  <c r="I69" i="106" s="1"/>
  <c r="I69" i="107" s="1"/>
  <c r="I69" i="109" s="1"/>
  <c r="I69" i="110" s="1"/>
  <c r="I69" i="111" s="1"/>
  <c r="I69" i="112" s="1"/>
  <c r="I69" i="113" s="1"/>
  <c r="I69" i="114" s="1"/>
  <c r="I69" i="115" s="1"/>
  <c r="I69" i="116" s="1"/>
  <c r="I69" i="117" s="1"/>
  <c r="I69" i="118" s="1"/>
  <c r="I69" i="119" s="1"/>
  <c r="I70" i="121" s="1"/>
  <c r="I70" i="122" s="1"/>
  <c r="I70" i="123" s="1"/>
  <c r="I70" i="124" s="1"/>
  <c r="I70" i="125" s="1"/>
  <c r="I70" i="126" s="1"/>
  <c r="I70" i="127" s="1"/>
  <c r="I70" i="128" s="1"/>
  <c r="I70" i="129" s="1"/>
  <c r="I70" i="130" s="1"/>
  <c r="I70" i="131" s="1"/>
  <c r="I70" i="132" s="1"/>
  <c r="I58" i="79"/>
  <c r="I58" i="80" s="1"/>
  <c r="I58" i="81" s="1"/>
  <c r="I58" i="82" s="1"/>
  <c r="I58" i="83" s="1"/>
  <c r="I58" i="84" s="1"/>
  <c r="I58" i="85" s="1"/>
  <c r="I58" i="86" s="1"/>
  <c r="I58" i="87" s="1"/>
  <c r="I58" i="88" s="1"/>
  <c r="I58" i="89" s="1"/>
  <c r="I58" i="90" s="1"/>
  <c r="I58" i="91" s="1"/>
  <c r="I60" i="94" s="1"/>
  <c r="I60" i="96" s="1"/>
  <c r="I60" i="97" s="1"/>
  <c r="I60" i="98" s="1"/>
  <c r="I60" i="99" s="1"/>
  <c r="I60" i="100" s="1"/>
  <c r="I60" i="101" s="1"/>
  <c r="I60" i="102" s="1"/>
  <c r="I60" i="103" s="1"/>
  <c r="I60" i="104" s="1"/>
  <c r="I60" i="105" s="1"/>
  <c r="I60" i="106" s="1"/>
  <c r="I60" i="107" s="1"/>
  <c r="I60" i="109" s="1"/>
  <c r="I60" i="110" s="1"/>
  <c r="I60" i="111" s="1"/>
  <c r="I60" i="112" s="1"/>
  <c r="I60" i="113" s="1"/>
  <c r="I60" i="114" s="1"/>
  <c r="I60" i="115" s="1"/>
  <c r="I60" i="116" s="1"/>
  <c r="I60" i="117" s="1"/>
  <c r="I60" i="118" s="1"/>
  <c r="I60" i="119" s="1"/>
  <c r="I61" i="121" s="1"/>
  <c r="I61" i="122" s="1"/>
  <c r="I61" i="123" s="1"/>
  <c r="I61" i="124" s="1"/>
  <c r="I61" i="125" s="1"/>
  <c r="I61" i="126" s="1"/>
  <c r="I61" i="127" s="1"/>
  <c r="I61" i="128" s="1"/>
  <c r="I61" i="129" s="1"/>
  <c r="I61" i="130" s="1"/>
  <c r="I61" i="131" s="1"/>
  <c r="I61" i="132" s="1"/>
  <c r="I50" i="79"/>
  <c r="I50" i="80" s="1"/>
  <c r="I50" i="81"/>
  <c r="I50" i="82" s="1"/>
  <c r="I50" i="83" s="1"/>
  <c r="I50" i="84" s="1"/>
  <c r="I50" i="85" s="1"/>
  <c r="I50" i="86" s="1"/>
  <c r="I50" i="87" s="1"/>
  <c r="I50" i="88" s="1"/>
  <c r="I50" i="89" s="1"/>
  <c r="I50" i="90" s="1"/>
  <c r="I50" i="91" s="1"/>
  <c r="I52" i="94" s="1"/>
  <c r="I52" i="96" s="1"/>
  <c r="I52" i="97" s="1"/>
  <c r="I52" i="98" s="1"/>
  <c r="I52" i="99" s="1"/>
  <c r="I52" i="100" s="1"/>
  <c r="I52" i="101" s="1"/>
  <c r="I52" i="102" s="1"/>
  <c r="I52" i="103" s="1"/>
  <c r="I52" i="104" s="1"/>
  <c r="I52" i="105" s="1"/>
  <c r="I52" i="106" s="1"/>
  <c r="I52" i="107" s="1"/>
  <c r="I52" i="109" s="1"/>
  <c r="I52" i="110" s="1"/>
  <c r="I52" i="111" s="1"/>
  <c r="I52" i="112" s="1"/>
  <c r="I52" i="113" s="1"/>
  <c r="I52" i="114" s="1"/>
  <c r="I52" i="115" s="1"/>
  <c r="I52" i="116" s="1"/>
  <c r="I52" i="117" s="1"/>
  <c r="I52" i="118" s="1"/>
  <c r="I52" i="119" s="1"/>
  <c r="I53" i="121" s="1"/>
  <c r="I53" i="122" s="1"/>
  <c r="I53" i="123" s="1"/>
  <c r="I53" i="124" s="1"/>
  <c r="I53" i="125" s="1"/>
  <c r="I53" i="126" s="1"/>
  <c r="I53" i="127" s="1"/>
  <c r="I53" i="128" s="1"/>
  <c r="I53" i="129" s="1"/>
  <c r="I53" i="130" s="1"/>
  <c r="I53" i="131" s="1"/>
  <c r="I53" i="132" s="1"/>
  <c r="I31" i="79"/>
  <c r="I31" i="80" s="1"/>
  <c r="I31" i="81" s="1"/>
  <c r="I31" i="82" s="1"/>
  <c r="I31" i="83" s="1"/>
  <c r="I31" i="84" s="1"/>
  <c r="I31" i="85" s="1"/>
  <c r="I31" i="86" s="1"/>
  <c r="I31" i="87" s="1"/>
  <c r="I31" i="88" s="1"/>
  <c r="I31" i="89" s="1"/>
  <c r="I31" i="90" s="1"/>
  <c r="I31" i="91" s="1"/>
  <c r="I33" i="94" s="1"/>
  <c r="I33" i="96" s="1"/>
  <c r="I33" i="97" s="1"/>
  <c r="I33" i="98" s="1"/>
  <c r="I33" i="99" s="1"/>
  <c r="I33" i="100" s="1"/>
  <c r="I33" i="101" s="1"/>
  <c r="I33" i="102" s="1"/>
  <c r="I33" i="103" s="1"/>
  <c r="I33" i="104" s="1"/>
  <c r="I33" i="105" s="1"/>
  <c r="I33" i="106" s="1"/>
  <c r="I33" i="107" s="1"/>
  <c r="I33" i="109" s="1"/>
  <c r="I33" i="110" s="1"/>
  <c r="I33" i="111" s="1"/>
  <c r="I33" i="112" s="1"/>
  <c r="I33" i="113" s="1"/>
  <c r="I33" i="114" s="1"/>
  <c r="I33" i="115" s="1"/>
  <c r="I33" i="116" s="1"/>
  <c r="I33" i="117" s="1"/>
  <c r="I33" i="118" s="1"/>
  <c r="I33" i="119" s="1"/>
  <c r="I34" i="121" s="1"/>
  <c r="I34" i="122" s="1"/>
  <c r="I34" i="123" s="1"/>
  <c r="I34" i="124" s="1"/>
  <c r="I34" i="125" s="1"/>
  <c r="I34" i="126" s="1"/>
  <c r="I34" i="127" s="1"/>
  <c r="I34" i="128" s="1"/>
  <c r="I34" i="129" s="1"/>
  <c r="I34" i="130" s="1"/>
  <c r="I34" i="131" s="1"/>
  <c r="I34" i="132" s="1"/>
  <c r="I23" i="79"/>
  <c r="I23" i="80" s="1"/>
  <c r="I23" i="81" s="1"/>
  <c r="I23" i="82" s="1"/>
  <c r="I23" i="83" s="1"/>
  <c r="I23" i="84" s="1"/>
  <c r="I23" i="85" s="1"/>
  <c r="I23" i="86" s="1"/>
  <c r="I23" i="87" s="1"/>
  <c r="I23" i="88" s="1"/>
  <c r="I23" i="89" s="1"/>
  <c r="I23" i="90" s="1"/>
  <c r="I23" i="91" s="1"/>
  <c r="I24" i="94" s="1"/>
  <c r="I24" i="96" s="1"/>
  <c r="I24" i="97" s="1"/>
  <c r="I24" i="98" s="1"/>
  <c r="I24" i="99" s="1"/>
  <c r="I24" i="100" s="1"/>
  <c r="I24" i="101" s="1"/>
  <c r="I24" i="102" s="1"/>
  <c r="I24" i="103" s="1"/>
  <c r="I24" i="104" s="1"/>
  <c r="I24" i="105" s="1"/>
  <c r="I24" i="106" s="1"/>
  <c r="I24" i="107" s="1"/>
  <c r="I24" i="109" s="1"/>
  <c r="I24" i="110" s="1"/>
  <c r="I24" i="111" s="1"/>
  <c r="I24" i="112" s="1"/>
  <c r="I24" i="113" s="1"/>
  <c r="I24" i="114" s="1"/>
  <c r="I24" i="115" s="1"/>
  <c r="I24" i="116" s="1"/>
  <c r="I24" i="117" s="1"/>
  <c r="I24" i="118" s="1"/>
  <c r="I24" i="119" s="1"/>
  <c r="I25" i="121" s="1"/>
  <c r="I25" i="122" s="1"/>
  <c r="I25" i="123" s="1"/>
  <c r="I25" i="124" s="1"/>
  <c r="I25" i="125" s="1"/>
  <c r="I25" i="126" s="1"/>
  <c r="I25" i="127" s="1"/>
  <c r="I25" i="128" s="1"/>
  <c r="I25" i="129" s="1"/>
  <c r="I25" i="130" s="1"/>
  <c r="I25" i="131" s="1"/>
  <c r="I25" i="132" s="1"/>
  <c r="I15" i="79"/>
  <c r="I15" i="80" s="1"/>
  <c r="I15" i="81"/>
  <c r="I15" i="82" s="1"/>
  <c r="I15" i="83" s="1"/>
  <c r="I15" i="84" s="1"/>
  <c r="I15" i="85" s="1"/>
  <c r="I15" i="86" s="1"/>
  <c r="I15" i="87" s="1"/>
  <c r="I15" i="88" s="1"/>
  <c r="I15" i="89" s="1"/>
  <c r="I15" i="90" s="1"/>
  <c r="I15" i="91" s="1"/>
  <c r="I16" i="94" s="1"/>
  <c r="I16" i="96" s="1"/>
  <c r="I16" i="97" s="1"/>
  <c r="I16" i="98" s="1"/>
  <c r="I16" i="99" s="1"/>
  <c r="I16" i="100" s="1"/>
  <c r="I16" i="101" s="1"/>
  <c r="I16" i="102" s="1"/>
  <c r="I16" i="103" s="1"/>
  <c r="I16" i="104" s="1"/>
  <c r="I16" i="105" s="1"/>
  <c r="I16" i="106" s="1"/>
  <c r="I16" i="107" s="1"/>
  <c r="I16" i="109" s="1"/>
  <c r="I16" i="110" s="1"/>
  <c r="I16" i="111" s="1"/>
  <c r="I16" i="112" s="1"/>
  <c r="I16" i="113" s="1"/>
  <c r="I16" i="114" s="1"/>
  <c r="I16" i="115" s="1"/>
  <c r="I16" i="116" s="1"/>
  <c r="I16" i="117" s="1"/>
  <c r="I16" i="118" s="1"/>
  <c r="I16" i="119" s="1"/>
  <c r="I16" i="121" s="1"/>
  <c r="I16" i="122" s="1"/>
  <c r="I16" i="123" s="1"/>
  <c r="I16" i="124" s="1"/>
  <c r="I16" i="125" s="1"/>
  <c r="I16" i="126" s="1"/>
  <c r="I16" i="127" s="1"/>
  <c r="I16" i="128" s="1"/>
  <c r="I16" i="129" s="1"/>
  <c r="I16" i="130" s="1"/>
  <c r="I16" i="131" s="1"/>
  <c r="I16" i="132" s="1"/>
  <c r="I125" i="79"/>
  <c r="I126" i="80" s="1"/>
  <c r="I126" i="81" s="1"/>
  <c r="I126" i="82" s="1"/>
  <c r="I126" i="83" s="1"/>
  <c r="I126" i="84" s="1"/>
  <c r="I126" i="85" s="1"/>
  <c r="I126" i="86" s="1"/>
  <c r="I126" i="87" s="1"/>
  <c r="I126" i="88" s="1"/>
  <c r="I126" i="89" s="1"/>
  <c r="I126" i="90" s="1"/>
  <c r="I126" i="91" s="1"/>
  <c r="I128" i="94" s="1"/>
  <c r="I128" i="96" s="1"/>
  <c r="I128" i="97" s="1"/>
  <c r="I128" i="98" s="1"/>
  <c r="I128" i="99" s="1"/>
  <c r="I128" i="100" s="1"/>
  <c r="I128" i="101" s="1"/>
  <c r="I128" i="102" s="1"/>
  <c r="I128" i="103" s="1"/>
  <c r="I128" i="104" s="1"/>
  <c r="I128" i="105" s="1"/>
  <c r="I128" i="106" s="1"/>
  <c r="I128" i="107" s="1"/>
  <c r="I128" i="109" s="1"/>
  <c r="I128" i="110" s="1"/>
  <c r="I128" i="111" s="1"/>
  <c r="I128" i="112" s="1"/>
  <c r="I128" i="113" s="1"/>
  <c r="I128" i="114" s="1"/>
  <c r="I128" i="115" s="1"/>
  <c r="I128" i="116" s="1"/>
  <c r="I128" i="117" s="1"/>
  <c r="I128" i="118" s="1"/>
  <c r="I128" i="119" s="1"/>
  <c r="I129" i="121" s="1"/>
  <c r="I129" i="122" s="1"/>
  <c r="I129" i="123" s="1"/>
  <c r="I129" i="124" s="1"/>
  <c r="I129" i="125" s="1"/>
  <c r="I129" i="126" s="1"/>
  <c r="I129" i="127" s="1"/>
  <c r="I129" i="128" s="1"/>
  <c r="I129" i="129" s="1"/>
  <c r="I129" i="130" s="1"/>
  <c r="I129" i="131" s="1"/>
  <c r="I129" i="132" s="1"/>
  <c r="I116" i="79"/>
  <c r="I117" i="80" s="1"/>
  <c r="I117" i="81" s="1"/>
  <c r="I117" i="82" s="1"/>
  <c r="I117" i="83" s="1"/>
  <c r="I117" i="84" s="1"/>
  <c r="I117" i="85" s="1"/>
  <c r="I117" i="86" s="1"/>
  <c r="I117" i="87" s="1"/>
  <c r="I117" i="88" s="1"/>
  <c r="I117" i="89" s="1"/>
  <c r="I117" i="90" s="1"/>
  <c r="I117" i="91" s="1"/>
  <c r="I119" i="94" s="1"/>
  <c r="I119" i="96" s="1"/>
  <c r="I119" i="97" s="1"/>
  <c r="I119" i="98" s="1"/>
  <c r="I119" i="99" s="1"/>
  <c r="I119" i="100" s="1"/>
  <c r="I119" i="101" s="1"/>
  <c r="I119" i="102" s="1"/>
  <c r="I119" i="103" s="1"/>
  <c r="I119" i="104" s="1"/>
  <c r="I119" i="105" s="1"/>
  <c r="I119" i="106" s="1"/>
  <c r="I119" i="107" s="1"/>
  <c r="I119" i="109" s="1"/>
  <c r="I119" i="110" s="1"/>
  <c r="I119" i="111" s="1"/>
  <c r="I119" i="112" s="1"/>
  <c r="I119" i="113" s="1"/>
  <c r="I119" i="114" s="1"/>
  <c r="I119" i="115" s="1"/>
  <c r="I119" i="116" s="1"/>
  <c r="I119" i="117" s="1"/>
  <c r="I119" i="118" s="1"/>
  <c r="I119" i="119" s="1"/>
  <c r="I120" i="121" s="1"/>
  <c r="I120" i="122" s="1"/>
  <c r="I120" i="123" s="1"/>
  <c r="I120" i="124" s="1"/>
  <c r="I120" i="125" s="1"/>
  <c r="I120" i="126" s="1"/>
  <c r="I120" i="127" s="1"/>
  <c r="I120" i="128" s="1"/>
  <c r="I120" i="129" s="1"/>
  <c r="I120" i="130" s="1"/>
  <c r="I120" i="131" s="1"/>
  <c r="I120" i="132" s="1"/>
  <c r="I109" i="81"/>
  <c r="I109" i="82" s="1"/>
  <c r="I109" i="83" s="1"/>
  <c r="I109" i="84" s="1"/>
  <c r="I109" i="85" s="1"/>
  <c r="I109" i="86" s="1"/>
  <c r="I109" i="87" s="1"/>
  <c r="I109" i="88" s="1"/>
  <c r="I109" i="89" s="1"/>
  <c r="I109" i="90" s="1"/>
  <c r="I109" i="91" s="1"/>
  <c r="I111" i="94" s="1"/>
  <c r="I111" i="96" s="1"/>
  <c r="I111" i="97" s="1"/>
  <c r="I111" i="98" s="1"/>
  <c r="I111" i="99" s="1"/>
  <c r="I111" i="100" s="1"/>
  <c r="I111" i="101" s="1"/>
  <c r="I111" i="102" s="1"/>
  <c r="I111" i="103" s="1"/>
  <c r="I111" i="104" s="1"/>
  <c r="I111" i="105" s="1"/>
  <c r="I111" i="106" s="1"/>
  <c r="I111" i="107" s="1"/>
  <c r="I111" i="109" s="1"/>
  <c r="I111" i="110" s="1"/>
  <c r="I111" i="111" s="1"/>
  <c r="I111" i="112" s="1"/>
  <c r="I111" i="113" s="1"/>
  <c r="I111" i="114" s="1"/>
  <c r="I111" i="115" s="1"/>
  <c r="I111" i="116" s="1"/>
  <c r="I111" i="117" s="1"/>
  <c r="I111" i="118" s="1"/>
  <c r="I111" i="119" s="1"/>
  <c r="I112" i="121" s="1"/>
  <c r="I112" i="122" s="1"/>
  <c r="I112" i="123" s="1"/>
  <c r="I112" i="124" s="1"/>
  <c r="I112" i="125" s="1"/>
  <c r="I112" i="126" s="1"/>
  <c r="I112" i="127" s="1"/>
  <c r="I112" i="128" s="1"/>
  <c r="I112" i="129" s="1"/>
  <c r="I112" i="130" s="1"/>
  <c r="I112" i="131" s="1"/>
  <c r="I112" i="132" s="1"/>
  <c r="I100" i="79"/>
  <c r="I101" i="80" s="1"/>
  <c r="I101" i="81" s="1"/>
  <c r="I101" i="82" s="1"/>
  <c r="I101" i="83" s="1"/>
  <c r="I101" i="84" s="1"/>
  <c r="I101" i="85" s="1"/>
  <c r="I101" i="86" s="1"/>
  <c r="I101" i="87" s="1"/>
  <c r="I101" i="88" s="1"/>
  <c r="I101" i="89" s="1"/>
  <c r="I101" i="90" s="1"/>
  <c r="I101" i="91" s="1"/>
  <c r="I103" i="94" s="1"/>
  <c r="I103" i="96" s="1"/>
  <c r="I103" i="97" s="1"/>
  <c r="I103" i="98" s="1"/>
  <c r="I103" i="99" s="1"/>
  <c r="I103" i="100" s="1"/>
  <c r="I103" i="101" s="1"/>
  <c r="I103" i="102" s="1"/>
  <c r="I103" i="103" s="1"/>
  <c r="I103" i="104" s="1"/>
  <c r="I103" i="105" s="1"/>
  <c r="I103" i="106" s="1"/>
  <c r="I103" i="107" s="1"/>
  <c r="I103" i="109" s="1"/>
  <c r="I103" i="110" s="1"/>
  <c r="I103" i="111" s="1"/>
  <c r="I103" i="112" s="1"/>
  <c r="I103" i="113" s="1"/>
  <c r="I103" i="114" s="1"/>
  <c r="I103" i="115" s="1"/>
  <c r="I103" i="116" s="1"/>
  <c r="I103" i="117" s="1"/>
  <c r="I103" i="118" s="1"/>
  <c r="I103" i="119" s="1"/>
  <c r="I104" i="121" s="1"/>
  <c r="I104" i="122" s="1"/>
  <c r="I104" i="123" s="1"/>
  <c r="I104" i="124" s="1"/>
  <c r="I104" i="125" s="1"/>
  <c r="I104" i="126" s="1"/>
  <c r="I104" i="127" s="1"/>
  <c r="I104" i="128" s="1"/>
  <c r="I104" i="129" s="1"/>
  <c r="I104" i="130" s="1"/>
  <c r="I104" i="131" s="1"/>
  <c r="I104" i="132" s="1"/>
  <c r="I92" i="79"/>
  <c r="I93" i="80" s="1"/>
  <c r="I93" i="81" s="1"/>
  <c r="I93" i="82" s="1"/>
  <c r="I93" i="83" s="1"/>
  <c r="I93" i="84" s="1"/>
  <c r="I93" i="85" s="1"/>
  <c r="I93" i="86" s="1"/>
  <c r="I93" i="87" s="1"/>
  <c r="I93" i="88" s="1"/>
  <c r="I93" i="89" s="1"/>
  <c r="I93" i="90" s="1"/>
  <c r="I93" i="91" s="1"/>
  <c r="I95" i="94" s="1"/>
  <c r="I95" i="96" s="1"/>
  <c r="I95" i="97" s="1"/>
  <c r="I95" i="98" s="1"/>
  <c r="I95" i="99" s="1"/>
  <c r="I95" i="100" s="1"/>
  <c r="I95" i="101" s="1"/>
  <c r="I95" i="102" s="1"/>
  <c r="I95" i="103" s="1"/>
  <c r="I95" i="104" s="1"/>
  <c r="I95" i="105" s="1"/>
  <c r="I95" i="106" s="1"/>
  <c r="I95" i="107" s="1"/>
  <c r="I95" i="109" s="1"/>
  <c r="I95" i="110" s="1"/>
  <c r="I95" i="111" s="1"/>
  <c r="I95" i="112" s="1"/>
  <c r="I95" i="113" s="1"/>
  <c r="I95" i="114" s="1"/>
  <c r="I95" i="115" s="1"/>
  <c r="I95" i="116" s="1"/>
  <c r="I95" i="117" s="1"/>
  <c r="I95" i="118" s="1"/>
  <c r="I95" i="119" s="1"/>
  <c r="I96" i="121" s="1"/>
  <c r="I96" i="122" s="1"/>
  <c r="I96" i="123" s="1"/>
  <c r="I96" i="124" s="1"/>
  <c r="I96" i="125" s="1"/>
  <c r="I96" i="126" s="1"/>
  <c r="I96" i="127" s="1"/>
  <c r="I96" i="128" s="1"/>
  <c r="I96" i="129" s="1"/>
  <c r="I96" i="130" s="1"/>
  <c r="I96" i="131" s="1"/>
  <c r="I96" i="132" s="1"/>
  <c r="I84" i="79"/>
  <c r="I85" i="80" s="1"/>
  <c r="I85" i="81" s="1"/>
  <c r="I85" i="82" s="1"/>
  <c r="I85" i="83" s="1"/>
  <c r="I85" i="84" s="1"/>
  <c r="I85" i="85" s="1"/>
  <c r="I85" i="86" s="1"/>
  <c r="I85" i="87" s="1"/>
  <c r="I85" i="88" s="1"/>
  <c r="I85" i="89" s="1"/>
  <c r="I85" i="90" s="1"/>
  <c r="I85" i="91" s="1"/>
  <c r="I87" i="94" s="1"/>
  <c r="I87" i="96" s="1"/>
  <c r="I87" i="97" s="1"/>
  <c r="I87" i="98" s="1"/>
  <c r="I87" i="99" s="1"/>
  <c r="I87" i="100" s="1"/>
  <c r="I87" i="101" s="1"/>
  <c r="I87" i="102" s="1"/>
  <c r="I87" i="103" s="1"/>
  <c r="I87" i="104" s="1"/>
  <c r="I87" i="105" s="1"/>
  <c r="I87" i="106" s="1"/>
  <c r="I87" i="107" s="1"/>
  <c r="I87" i="109" s="1"/>
  <c r="I87" i="110" s="1"/>
  <c r="I87" i="111" s="1"/>
  <c r="I87" i="112" s="1"/>
  <c r="I87" i="113" s="1"/>
  <c r="I87" i="114" s="1"/>
  <c r="I87" i="115" s="1"/>
  <c r="I87" i="116" s="1"/>
  <c r="I87" i="117" s="1"/>
  <c r="I87" i="118" s="1"/>
  <c r="I87" i="119" s="1"/>
  <c r="I88" i="121" s="1"/>
  <c r="I88" i="122" s="1"/>
  <c r="I88" i="123" s="1"/>
  <c r="I88" i="124" s="1"/>
  <c r="I88" i="125" s="1"/>
  <c r="I88" i="126" s="1"/>
  <c r="I88" i="127" s="1"/>
  <c r="I88" i="128" s="1"/>
  <c r="I88" i="129" s="1"/>
  <c r="I88" i="130" s="1"/>
  <c r="I88" i="131" s="1"/>
  <c r="I88" i="132" s="1"/>
  <c r="I76" i="79"/>
  <c r="I77" i="80" s="1"/>
  <c r="I77" i="81" s="1"/>
  <c r="I77" i="82" s="1"/>
  <c r="I77" i="83" s="1"/>
  <c r="I77" i="84" s="1"/>
  <c r="I77" i="85" s="1"/>
  <c r="I77" i="86" s="1"/>
  <c r="I77" i="87" s="1"/>
  <c r="I77" i="88" s="1"/>
  <c r="I77" i="89" s="1"/>
  <c r="I77" i="90" s="1"/>
  <c r="I77" i="91" s="1"/>
  <c r="I79" i="94" s="1"/>
  <c r="I79" i="96" s="1"/>
  <c r="I79" i="97" s="1"/>
  <c r="I79" i="98" s="1"/>
  <c r="I79" i="99" s="1"/>
  <c r="I79" i="100" s="1"/>
  <c r="I79" i="101" s="1"/>
  <c r="I79" i="102" s="1"/>
  <c r="I79" i="103" s="1"/>
  <c r="I79" i="104" s="1"/>
  <c r="I79" i="105" s="1"/>
  <c r="I79" i="106" s="1"/>
  <c r="I79" i="107" s="1"/>
  <c r="I79" i="109" s="1"/>
  <c r="I79" i="110" s="1"/>
  <c r="I79" i="111" s="1"/>
  <c r="I79" i="112" s="1"/>
  <c r="I79" i="113" s="1"/>
  <c r="I79" i="114" s="1"/>
  <c r="I79" i="115" s="1"/>
  <c r="I79" i="116" s="1"/>
  <c r="I79" i="117" s="1"/>
  <c r="I79" i="118" s="1"/>
  <c r="I79" i="119" s="1"/>
  <c r="I80" i="121" s="1"/>
  <c r="I80" i="122" s="1"/>
  <c r="I80" i="123" s="1"/>
  <c r="I80" i="124" s="1"/>
  <c r="I80" i="125" s="1"/>
  <c r="I80" i="126" s="1"/>
  <c r="I80" i="127" s="1"/>
  <c r="I80" i="128" s="1"/>
  <c r="I80" i="129" s="1"/>
  <c r="I80" i="130" s="1"/>
  <c r="I80" i="131" s="1"/>
  <c r="I80" i="132" s="1"/>
  <c r="I68" i="79"/>
  <c r="I68" i="80" s="1"/>
  <c r="I68" i="81" s="1"/>
  <c r="I68" i="82" s="1"/>
  <c r="I68" i="83" s="1"/>
  <c r="I68" i="84" s="1"/>
  <c r="I68" i="85" s="1"/>
  <c r="I68" i="86" s="1"/>
  <c r="I68" i="87" s="1"/>
  <c r="I68" i="88" s="1"/>
  <c r="I68" i="89" s="1"/>
  <c r="I68" i="90" s="1"/>
  <c r="I68" i="91" s="1"/>
  <c r="I70" i="94" s="1"/>
  <c r="I70" i="96" s="1"/>
  <c r="I70" i="97" s="1"/>
  <c r="I70" i="98" s="1"/>
  <c r="I70" i="99" s="1"/>
  <c r="I70" i="100" s="1"/>
  <c r="I70" i="101" s="1"/>
  <c r="I70" i="102" s="1"/>
  <c r="I70" i="103" s="1"/>
  <c r="I70" i="104" s="1"/>
  <c r="I70" i="105" s="1"/>
  <c r="I70" i="106" s="1"/>
  <c r="I70" i="107" s="1"/>
  <c r="I70" i="109" s="1"/>
  <c r="I70" i="110" s="1"/>
  <c r="I70" i="111" s="1"/>
  <c r="I70" i="112" s="1"/>
  <c r="I70" i="113" s="1"/>
  <c r="I70" i="114" s="1"/>
  <c r="I70" i="115" s="1"/>
  <c r="I70" i="116" s="1"/>
  <c r="I70" i="117" s="1"/>
  <c r="I70" i="118" s="1"/>
  <c r="I70" i="119" s="1"/>
  <c r="I71" i="121" s="1"/>
  <c r="I71" i="122" s="1"/>
  <c r="I71" i="123" s="1"/>
  <c r="I71" i="124" s="1"/>
  <c r="I71" i="125" s="1"/>
  <c r="I71" i="126" s="1"/>
  <c r="I71" i="127" s="1"/>
  <c r="I71" i="128" s="1"/>
  <c r="I71" i="129" s="1"/>
  <c r="I71" i="130" s="1"/>
  <c r="I71" i="131" s="1"/>
  <c r="I71" i="132" s="1"/>
  <c r="I59" i="79"/>
  <c r="I59" i="80" s="1"/>
  <c r="I59" i="81" s="1"/>
  <c r="I59" i="82" s="1"/>
  <c r="I59" i="83" s="1"/>
  <c r="I59" i="84" s="1"/>
  <c r="I59" i="85" s="1"/>
  <c r="I59" i="86" s="1"/>
  <c r="I59" i="87" s="1"/>
  <c r="I59" i="88" s="1"/>
  <c r="I59" i="89" s="1"/>
  <c r="I59" i="90" s="1"/>
  <c r="I59" i="91" s="1"/>
  <c r="I61" i="94" s="1"/>
  <c r="I61" i="96" s="1"/>
  <c r="I61" i="97" s="1"/>
  <c r="I61" i="98" s="1"/>
  <c r="I61" i="99" s="1"/>
  <c r="I61" i="100" s="1"/>
  <c r="I61" i="101" s="1"/>
  <c r="I61" i="102" s="1"/>
  <c r="I61" i="103" s="1"/>
  <c r="I61" i="104" s="1"/>
  <c r="I61" i="105" s="1"/>
  <c r="I61" i="106" s="1"/>
  <c r="I61" i="107" s="1"/>
  <c r="I61" i="109" s="1"/>
  <c r="I61" i="110" s="1"/>
  <c r="I61" i="111" s="1"/>
  <c r="I61" i="112" s="1"/>
  <c r="I61" i="113" s="1"/>
  <c r="I61" i="114" s="1"/>
  <c r="I61" i="115" s="1"/>
  <c r="I61" i="116" s="1"/>
  <c r="I61" i="117" s="1"/>
  <c r="I61" i="118" s="1"/>
  <c r="I61" i="119" s="1"/>
  <c r="I62" i="121" s="1"/>
  <c r="I62" i="122" s="1"/>
  <c r="I62" i="123" s="1"/>
  <c r="I62" i="124" s="1"/>
  <c r="I62" i="125" s="1"/>
  <c r="I62" i="126" s="1"/>
  <c r="I62" i="127" s="1"/>
  <c r="I62" i="128" s="1"/>
  <c r="I62" i="129" s="1"/>
  <c r="I62" i="130" s="1"/>
  <c r="I62" i="131" s="1"/>
  <c r="I62" i="132" s="1"/>
  <c r="I51" i="79"/>
  <c r="I51" i="80" s="1"/>
  <c r="I51" i="81" s="1"/>
  <c r="I51" i="82" s="1"/>
  <c r="I51" i="83" s="1"/>
  <c r="I51" i="84" s="1"/>
  <c r="I51" i="85" s="1"/>
  <c r="I51" i="86" s="1"/>
  <c r="I51" i="87" s="1"/>
  <c r="I51" i="88" s="1"/>
  <c r="I51" i="89" s="1"/>
  <c r="I51" i="90" s="1"/>
  <c r="I51" i="91" s="1"/>
  <c r="I53" i="94" s="1"/>
  <c r="I53" i="96" s="1"/>
  <c r="I53" i="97" s="1"/>
  <c r="I53" i="98" s="1"/>
  <c r="I53" i="99" s="1"/>
  <c r="I53" i="100" s="1"/>
  <c r="I53" i="101" s="1"/>
  <c r="I53" i="102" s="1"/>
  <c r="I53" i="103" s="1"/>
  <c r="I53" i="104" s="1"/>
  <c r="I53" i="105" s="1"/>
  <c r="I53" i="106" s="1"/>
  <c r="I53" i="107" s="1"/>
  <c r="I53" i="109" s="1"/>
  <c r="I53" i="110" s="1"/>
  <c r="I53" i="111" s="1"/>
  <c r="I53" i="112" s="1"/>
  <c r="I53" i="113" s="1"/>
  <c r="I53" i="114" s="1"/>
  <c r="I53" i="115" s="1"/>
  <c r="I53" i="116" s="1"/>
  <c r="I53" i="117" s="1"/>
  <c r="I53" i="118" s="1"/>
  <c r="I53" i="119" s="1"/>
  <c r="I54" i="121" s="1"/>
  <c r="I54" i="122" s="1"/>
  <c r="I54" i="123" s="1"/>
  <c r="I54" i="124" s="1"/>
  <c r="I54" i="125" s="1"/>
  <c r="I54" i="126" s="1"/>
  <c r="I54" i="127" s="1"/>
  <c r="I54" i="128" s="1"/>
  <c r="I54" i="129" s="1"/>
  <c r="I54" i="130" s="1"/>
  <c r="I54" i="131" s="1"/>
  <c r="I54" i="132" s="1"/>
  <c r="I44" i="79"/>
  <c r="I44" i="80" s="1"/>
  <c r="I44" i="81" s="1"/>
  <c r="I44" i="82" s="1"/>
  <c r="I44" i="83" s="1"/>
  <c r="I44" i="84" s="1"/>
  <c r="I44" i="85" s="1"/>
  <c r="I44" i="86" s="1"/>
  <c r="I44" i="87" s="1"/>
  <c r="I44" i="88" s="1"/>
  <c r="I44" i="89" s="1"/>
  <c r="I44" i="90" s="1"/>
  <c r="I44" i="91" s="1"/>
  <c r="I46" i="94" s="1"/>
  <c r="I46" i="96" s="1"/>
  <c r="I46" i="97" s="1"/>
  <c r="I46" i="98" s="1"/>
  <c r="I46" i="99" s="1"/>
  <c r="I46" i="100" s="1"/>
  <c r="I46" i="101" s="1"/>
  <c r="I46" i="102" s="1"/>
  <c r="I46" i="103" s="1"/>
  <c r="I46" i="104" s="1"/>
  <c r="I46" i="105" s="1"/>
  <c r="I46" i="106" s="1"/>
  <c r="I46" i="107" s="1"/>
  <c r="I46" i="109" s="1"/>
  <c r="I46" i="110" s="1"/>
  <c r="I46" i="111" s="1"/>
  <c r="I46" i="112" s="1"/>
  <c r="I46" i="113" s="1"/>
  <c r="I46" i="114" s="1"/>
  <c r="I46" i="115" s="1"/>
  <c r="I46" i="116" s="1"/>
  <c r="I46" i="117" s="1"/>
  <c r="I46" i="118" s="1"/>
  <c r="I46" i="119" s="1"/>
  <c r="I47" i="121" s="1"/>
  <c r="I47" i="122" s="1"/>
  <c r="I47" i="123" s="1"/>
  <c r="I47" i="124" s="1"/>
  <c r="I47" i="125" s="1"/>
  <c r="I47" i="126" s="1"/>
  <c r="I47" i="127" s="1"/>
  <c r="I47" i="128" s="1"/>
  <c r="I47" i="129" s="1"/>
  <c r="I47" i="130" s="1"/>
  <c r="I47" i="131" s="1"/>
  <c r="I47" i="132" s="1"/>
  <c r="I36" i="79"/>
  <c r="I36" i="80" s="1"/>
  <c r="I36" i="81" s="1"/>
  <c r="I36" i="82" s="1"/>
  <c r="I36" i="83" s="1"/>
  <c r="I36" i="84" s="1"/>
  <c r="I36" i="85" s="1"/>
  <c r="I36" i="86" s="1"/>
  <c r="I36" i="87" s="1"/>
  <c r="I36" i="88" s="1"/>
  <c r="I36" i="89" s="1"/>
  <c r="I36" i="90" s="1"/>
  <c r="I36" i="91" s="1"/>
  <c r="I38" i="94" s="1"/>
  <c r="I38" i="96" s="1"/>
  <c r="I38" i="97" s="1"/>
  <c r="I38" i="98" s="1"/>
  <c r="I38" i="99" s="1"/>
  <c r="I38" i="100" s="1"/>
  <c r="I38" i="101" s="1"/>
  <c r="I38" i="102" s="1"/>
  <c r="I38" i="103" s="1"/>
  <c r="I38" i="104" s="1"/>
  <c r="I38" i="105" s="1"/>
  <c r="I38" i="106" s="1"/>
  <c r="I38" i="107" s="1"/>
  <c r="I38" i="109" s="1"/>
  <c r="I38" i="110" s="1"/>
  <c r="I38" i="111" s="1"/>
  <c r="I38" i="112" s="1"/>
  <c r="I38" i="113" s="1"/>
  <c r="I38" i="114" s="1"/>
  <c r="I38" i="115" s="1"/>
  <c r="I38" i="116" s="1"/>
  <c r="I38" i="117" s="1"/>
  <c r="I38" i="118" s="1"/>
  <c r="I38" i="119" s="1"/>
  <c r="I39" i="121" s="1"/>
  <c r="I39" i="122" s="1"/>
  <c r="I39" i="123" s="1"/>
  <c r="I39" i="124" s="1"/>
  <c r="I39" i="125" s="1"/>
  <c r="I39" i="126" s="1"/>
  <c r="I39" i="127" s="1"/>
  <c r="I39" i="128" s="1"/>
  <c r="I39" i="129" s="1"/>
  <c r="I39" i="130" s="1"/>
  <c r="I39" i="131" s="1"/>
  <c r="I39" i="132" s="1"/>
  <c r="I28" i="79"/>
  <c r="I28" i="80" s="1"/>
  <c r="I28" i="81" s="1"/>
  <c r="I28" i="82" s="1"/>
  <c r="I28" i="83" s="1"/>
  <c r="I28" i="84" s="1"/>
  <c r="I28" i="85" s="1"/>
  <c r="I28" i="86" s="1"/>
  <c r="I28" i="87" s="1"/>
  <c r="I28" i="88" s="1"/>
  <c r="I28" i="89" s="1"/>
  <c r="I28" i="90" s="1"/>
  <c r="I28" i="91" s="1"/>
  <c r="I30" i="94" s="1"/>
  <c r="I30" i="96" s="1"/>
  <c r="I30" i="97" s="1"/>
  <c r="I30" i="98" s="1"/>
  <c r="I30" i="99" s="1"/>
  <c r="I30" i="100" s="1"/>
  <c r="I30" i="101" s="1"/>
  <c r="I30" i="102" s="1"/>
  <c r="I30" i="103" s="1"/>
  <c r="I30" i="104" s="1"/>
  <c r="I30" i="105" s="1"/>
  <c r="I30" i="106" s="1"/>
  <c r="I30" i="107" s="1"/>
  <c r="I30" i="109" s="1"/>
  <c r="I30" i="110" s="1"/>
  <c r="I30" i="111" s="1"/>
  <c r="I30" i="112" s="1"/>
  <c r="I30" i="113" s="1"/>
  <c r="I30" i="114" s="1"/>
  <c r="I30" i="115" s="1"/>
  <c r="I30" i="116" s="1"/>
  <c r="I30" i="117" s="1"/>
  <c r="I30" i="118" s="1"/>
  <c r="I30" i="119" s="1"/>
  <c r="I31" i="121" s="1"/>
  <c r="I31" i="122" s="1"/>
  <c r="I31" i="123" s="1"/>
  <c r="I31" i="124" s="1"/>
  <c r="I31" i="125" s="1"/>
  <c r="I31" i="126" s="1"/>
  <c r="I31" i="127" s="1"/>
  <c r="I31" i="128" s="1"/>
  <c r="I31" i="129" s="1"/>
  <c r="I31" i="130" s="1"/>
  <c r="I31" i="131" s="1"/>
  <c r="I31" i="132" s="1"/>
  <c r="I20" i="79"/>
  <c r="I20" i="80" s="1"/>
  <c r="I20" i="81" s="1"/>
  <c r="I20" i="82" s="1"/>
  <c r="I20" i="83" s="1"/>
  <c r="I20" i="84" s="1"/>
  <c r="I20" i="85" s="1"/>
  <c r="I20" i="86" s="1"/>
  <c r="I20" i="87" s="1"/>
  <c r="I20" i="88" s="1"/>
  <c r="I20" i="89" s="1"/>
  <c r="I20" i="90" s="1"/>
  <c r="I20" i="91" s="1"/>
  <c r="I21" i="94" s="1"/>
  <c r="I21" i="96" s="1"/>
  <c r="I21" i="97" s="1"/>
  <c r="I21" i="98" s="1"/>
  <c r="I21" i="99" s="1"/>
  <c r="I21" i="100" s="1"/>
  <c r="I21" i="101" s="1"/>
  <c r="I21" i="102" s="1"/>
  <c r="I21" i="103" s="1"/>
  <c r="I21" i="104" s="1"/>
  <c r="I21" i="105" s="1"/>
  <c r="I21" i="106" s="1"/>
  <c r="I21" i="107" s="1"/>
  <c r="I21" i="109" s="1"/>
  <c r="I21" i="110" s="1"/>
  <c r="I21" i="111" s="1"/>
  <c r="I21" i="112" s="1"/>
  <c r="I21" i="113" s="1"/>
  <c r="I21" i="114" s="1"/>
  <c r="I21" i="115" s="1"/>
  <c r="I21" i="116" s="1"/>
  <c r="I21" i="117" s="1"/>
  <c r="I21" i="118" s="1"/>
  <c r="I21" i="119" s="1"/>
  <c r="I22" i="121" s="1"/>
  <c r="I22" i="122" s="1"/>
  <c r="I22" i="123" s="1"/>
  <c r="I22" i="124" s="1"/>
  <c r="I22" i="125" s="1"/>
  <c r="I22" i="126" s="1"/>
  <c r="I22" i="127" s="1"/>
  <c r="I22" i="129" s="1"/>
  <c r="I22" i="130" s="1"/>
  <c r="I22" i="131" s="1"/>
  <c r="I22" i="132" s="1"/>
  <c r="I12" i="79"/>
  <c r="I12" i="80" s="1"/>
  <c r="I12" i="81" s="1"/>
  <c r="I12" i="82" s="1"/>
  <c r="I12" i="83" s="1"/>
  <c r="I12" i="84" s="1"/>
  <c r="I12" i="85" s="1"/>
  <c r="I12" i="86" s="1"/>
  <c r="I12" i="87" s="1"/>
  <c r="I12" i="88" s="1"/>
  <c r="I12" i="89" s="1"/>
  <c r="I12" i="90" s="1"/>
  <c r="I12" i="91" s="1"/>
  <c r="I12" i="94" s="1"/>
  <c r="I12" i="96" s="1"/>
  <c r="I12" i="97" s="1"/>
  <c r="I12" i="98" s="1"/>
  <c r="I12" i="99" s="1"/>
  <c r="I12" i="100" s="1"/>
  <c r="I12" i="101" s="1"/>
  <c r="I12" i="102" s="1"/>
  <c r="I12" i="103" s="1"/>
  <c r="I12" i="104" s="1"/>
  <c r="I12" i="105" s="1"/>
  <c r="I12" i="106" s="1"/>
  <c r="I12" i="107" s="1"/>
  <c r="I12" i="109" s="1"/>
  <c r="I12" i="110" s="1"/>
  <c r="I12" i="111" s="1"/>
  <c r="I12" i="112" s="1"/>
  <c r="I12" i="113" s="1"/>
  <c r="I12" i="114" s="1"/>
  <c r="I12" i="115" s="1"/>
  <c r="I12" i="116" s="1"/>
  <c r="I12" i="117" s="1"/>
  <c r="I12" i="118" s="1"/>
  <c r="I12" i="119" s="1"/>
  <c r="I12" i="121" s="1"/>
  <c r="I12" i="122" s="1"/>
  <c r="I12" i="123" s="1"/>
  <c r="I12" i="124" s="1"/>
  <c r="I12" i="125" s="1"/>
  <c r="I12" i="126" s="1"/>
  <c r="I12" i="127" s="1"/>
  <c r="I12" i="128" s="1"/>
  <c r="I12" i="129" s="1"/>
  <c r="I12" i="130" s="1"/>
  <c r="I12" i="131" s="1"/>
  <c r="I12" i="132" s="1"/>
  <c r="I4" i="79"/>
  <c r="I4" i="80" s="1"/>
  <c r="I4" i="81" s="1"/>
  <c r="I4" i="82" s="1"/>
  <c r="I4" i="83" s="1"/>
  <c r="I4" i="84" s="1"/>
  <c r="I4" i="85" s="1"/>
  <c r="I4" i="86" s="1"/>
  <c r="I4" i="87" s="1"/>
  <c r="I4" i="88" s="1"/>
  <c r="I4" i="89" s="1"/>
  <c r="I4" i="90" s="1"/>
  <c r="I4" i="91" s="1"/>
  <c r="I4" i="94" s="1"/>
  <c r="I4" i="96" s="1"/>
  <c r="I4" i="97" s="1"/>
  <c r="I4" i="98" s="1"/>
  <c r="I4" i="99" s="1"/>
  <c r="I4" i="100" s="1"/>
  <c r="I4" i="101" s="1"/>
  <c r="I4" i="102" s="1"/>
  <c r="I4" i="103" s="1"/>
  <c r="I4" i="104" s="1"/>
  <c r="I4" i="105" s="1"/>
  <c r="I4" i="106" s="1"/>
  <c r="I4" i="107" s="1"/>
  <c r="I4" i="109" s="1"/>
  <c r="I4" i="110" s="1"/>
  <c r="I4" i="111" s="1"/>
  <c r="I4" i="112" s="1"/>
  <c r="I4" i="113" s="1"/>
  <c r="I4" i="114" s="1"/>
  <c r="I4" i="115" s="1"/>
  <c r="I4" i="116" s="1"/>
  <c r="I4" i="117" s="1"/>
  <c r="I4" i="118" s="1"/>
  <c r="I4" i="119" s="1"/>
  <c r="I4" i="121" s="1"/>
  <c r="I4" i="122" s="1"/>
  <c r="I4" i="123" s="1"/>
  <c r="I4" i="124" s="1"/>
  <c r="I4" i="125" s="1"/>
  <c r="I4" i="126" s="1"/>
  <c r="I4" i="127" s="1"/>
  <c r="I4" i="128" s="1"/>
  <c r="I4" i="129" s="1"/>
  <c r="I4" i="130" s="1"/>
  <c r="I4" i="131" s="1"/>
  <c r="I4" i="132" s="1"/>
  <c r="I10" i="79"/>
  <c r="I10" i="80" s="1"/>
  <c r="I10" i="81" s="1"/>
  <c r="I10" i="82" s="1"/>
  <c r="I10" i="83" s="1"/>
  <c r="I10" i="84" s="1"/>
  <c r="I10" i="85" s="1"/>
  <c r="I10" i="86" s="1"/>
  <c r="I10" i="87" s="1"/>
  <c r="I10" i="88" s="1"/>
  <c r="I10" i="89" s="1"/>
  <c r="I10" i="90" s="1"/>
  <c r="I10" i="91" s="1"/>
  <c r="I10" i="94" s="1"/>
  <c r="I10" i="96" s="1"/>
  <c r="I10" i="97" s="1"/>
  <c r="I10" i="98" s="1"/>
  <c r="I10" i="99" s="1"/>
  <c r="I10" i="100" s="1"/>
  <c r="I10" i="101" s="1"/>
  <c r="I10" i="102" s="1"/>
  <c r="I10" i="103" s="1"/>
  <c r="I10" i="104" s="1"/>
  <c r="I10" i="105" s="1"/>
  <c r="I10" i="106" s="1"/>
  <c r="I10" i="107" s="1"/>
  <c r="I10" i="109" s="1"/>
  <c r="I10" i="110" s="1"/>
  <c r="I10" i="111" s="1"/>
  <c r="I10" i="112" s="1"/>
  <c r="I10" i="113" s="1"/>
  <c r="I10" i="114" s="1"/>
  <c r="I10" i="115" s="1"/>
  <c r="I10" i="116" s="1"/>
  <c r="I10" i="117" s="1"/>
  <c r="I10" i="118" s="1"/>
  <c r="I10" i="119" s="1"/>
  <c r="I10" i="121" s="1"/>
  <c r="I10" i="122" s="1"/>
  <c r="I10" i="123" s="1"/>
  <c r="I10" i="124" s="1"/>
  <c r="I10" i="125" s="1"/>
  <c r="I10" i="126" s="1"/>
  <c r="I10" i="127" s="1"/>
  <c r="I10" i="128" s="1"/>
  <c r="I10" i="129" s="1"/>
  <c r="I10" i="130" s="1"/>
  <c r="I10" i="131" s="1"/>
  <c r="I10" i="132" s="1"/>
  <c r="I113" i="79"/>
  <c r="I114" i="80" s="1"/>
  <c r="I114" i="81" s="1"/>
  <c r="I114" i="82" s="1"/>
  <c r="I114" i="83" s="1"/>
  <c r="I114" i="84" s="1"/>
  <c r="I114" i="85" s="1"/>
  <c r="I114" i="86" s="1"/>
  <c r="I114" i="87" s="1"/>
  <c r="I114" i="88" s="1"/>
  <c r="I114" i="89" s="1"/>
  <c r="I114" i="90" s="1"/>
  <c r="I114" i="91" s="1"/>
  <c r="I116" i="94" s="1"/>
  <c r="I116" i="96" s="1"/>
  <c r="I116" i="97" s="1"/>
  <c r="I116" i="98" s="1"/>
  <c r="I116" i="99" s="1"/>
  <c r="I116" i="100" s="1"/>
  <c r="I116" i="101" s="1"/>
  <c r="I116" i="102" s="1"/>
  <c r="I116" i="103" s="1"/>
  <c r="I116" i="104" s="1"/>
  <c r="I116" i="105" s="1"/>
  <c r="I116" i="106" s="1"/>
  <c r="I116" i="107" s="1"/>
  <c r="I116" i="109" s="1"/>
  <c r="I116" i="110" s="1"/>
  <c r="I116" i="111" s="1"/>
  <c r="I116" i="112" s="1"/>
  <c r="I116" i="113" s="1"/>
  <c r="I116" i="114" s="1"/>
  <c r="I116" i="115" s="1"/>
  <c r="I116" i="116" s="1"/>
  <c r="I116" i="117" s="1"/>
  <c r="I116" i="118" s="1"/>
  <c r="I116" i="119" s="1"/>
  <c r="I117" i="121" s="1"/>
  <c r="I117" i="122" s="1"/>
  <c r="I117" i="123" s="1"/>
  <c r="I117" i="124" s="1"/>
  <c r="I117" i="125" s="1"/>
  <c r="I117" i="126" s="1"/>
  <c r="I117" i="127" s="1"/>
  <c r="I117" i="128" s="1"/>
  <c r="I117" i="129" s="1"/>
  <c r="I117" i="130" s="1"/>
  <c r="I117" i="131" s="1"/>
  <c r="I117" i="132" s="1"/>
  <c r="I97" i="79"/>
  <c r="I98" i="80" s="1"/>
  <c r="I98" i="81" s="1"/>
  <c r="I98" i="82" s="1"/>
  <c r="I98" i="83" s="1"/>
  <c r="I98" i="84" s="1"/>
  <c r="I98" i="85" s="1"/>
  <c r="I98" i="86" s="1"/>
  <c r="I98" i="87" s="1"/>
  <c r="I98" i="88" s="1"/>
  <c r="I98" i="89" s="1"/>
  <c r="I98" i="90" s="1"/>
  <c r="I98" i="91" s="1"/>
  <c r="I100" i="94" s="1"/>
  <c r="I100" i="96" s="1"/>
  <c r="I100" i="97" s="1"/>
  <c r="I100" i="98" s="1"/>
  <c r="I100" i="99" s="1"/>
  <c r="I100" i="100" s="1"/>
  <c r="I100" i="101" s="1"/>
  <c r="I100" i="102" s="1"/>
  <c r="I100" i="103" s="1"/>
  <c r="I100" i="104" s="1"/>
  <c r="I100" i="105" s="1"/>
  <c r="I100" i="106" s="1"/>
  <c r="I100" i="107" s="1"/>
  <c r="I100" i="109" s="1"/>
  <c r="I100" i="110" s="1"/>
  <c r="I100" i="111" s="1"/>
  <c r="I100" i="112" s="1"/>
  <c r="I100" i="113" s="1"/>
  <c r="I100" i="114" s="1"/>
  <c r="I100" i="115" s="1"/>
  <c r="I100" i="116" s="1"/>
  <c r="I100" i="117" s="1"/>
  <c r="I100" i="118" s="1"/>
  <c r="I100" i="119" s="1"/>
  <c r="I101" i="121" s="1"/>
  <c r="I101" i="122" s="1"/>
  <c r="I101" i="123" s="1"/>
  <c r="I101" i="124" s="1"/>
  <c r="I101" i="125" s="1"/>
  <c r="I101" i="126" s="1"/>
  <c r="I101" i="127" s="1"/>
  <c r="I101" i="128" s="1"/>
  <c r="I101" i="129" s="1"/>
  <c r="I101" i="130" s="1"/>
  <c r="I101" i="131" s="1"/>
  <c r="I101" i="132" s="1"/>
  <c r="I89" i="79"/>
  <c r="I90" i="80" s="1"/>
  <c r="I90" i="81" s="1"/>
  <c r="I90" i="82" s="1"/>
  <c r="I90" i="83" s="1"/>
  <c r="I90" i="84" s="1"/>
  <c r="I90" i="85" s="1"/>
  <c r="I90" i="86" s="1"/>
  <c r="I90" i="87" s="1"/>
  <c r="I90" i="88" s="1"/>
  <c r="I90" i="89" s="1"/>
  <c r="I90" i="90" s="1"/>
  <c r="I90" i="91" s="1"/>
  <c r="I92" i="94" s="1"/>
  <c r="I92" i="96" s="1"/>
  <c r="I92" i="97" s="1"/>
  <c r="I92" i="98" s="1"/>
  <c r="I92" i="99" s="1"/>
  <c r="I92" i="100" s="1"/>
  <c r="I92" i="101" s="1"/>
  <c r="I92" i="102" s="1"/>
  <c r="I92" i="103" s="1"/>
  <c r="I92" i="104" s="1"/>
  <c r="I92" i="105" s="1"/>
  <c r="I92" i="106" s="1"/>
  <c r="I92" i="107" s="1"/>
  <c r="I92" i="109" s="1"/>
  <c r="I92" i="110" s="1"/>
  <c r="I92" i="111" s="1"/>
  <c r="I92" i="112" s="1"/>
  <c r="I92" i="113" s="1"/>
  <c r="I92" i="114" s="1"/>
  <c r="I92" i="115" s="1"/>
  <c r="I92" i="116" s="1"/>
  <c r="I92" i="117" s="1"/>
  <c r="I92" i="118" s="1"/>
  <c r="I92" i="119" s="1"/>
  <c r="I93" i="121" s="1"/>
  <c r="I93" i="122" s="1"/>
  <c r="I93" i="123" s="1"/>
  <c r="I93" i="124" s="1"/>
  <c r="I93" i="125" s="1"/>
  <c r="I93" i="126" s="1"/>
  <c r="I93" i="127" s="1"/>
  <c r="I93" i="128" s="1"/>
  <c r="I93" i="129" s="1"/>
  <c r="I93" i="130" s="1"/>
  <c r="I93" i="131" s="1"/>
  <c r="I93" i="132" s="1"/>
  <c r="I81" i="79"/>
  <c r="I82" i="80" s="1"/>
  <c r="I82" i="81" s="1"/>
  <c r="I82" i="82" s="1"/>
  <c r="I82" i="83" s="1"/>
  <c r="I82" i="84" s="1"/>
  <c r="I82" i="85" s="1"/>
  <c r="I82" i="86" s="1"/>
  <c r="I82" i="87" s="1"/>
  <c r="I82" i="88" s="1"/>
  <c r="I82" i="89" s="1"/>
  <c r="I82" i="90" s="1"/>
  <c r="I82" i="91" s="1"/>
  <c r="I84" i="94" s="1"/>
  <c r="I84" i="96" s="1"/>
  <c r="I84" i="97" s="1"/>
  <c r="I84" i="98" s="1"/>
  <c r="I84" i="99" s="1"/>
  <c r="I84" i="100" s="1"/>
  <c r="I84" i="101" s="1"/>
  <c r="I84" i="102" s="1"/>
  <c r="I84" i="103" s="1"/>
  <c r="I84" i="104" s="1"/>
  <c r="I84" i="105" s="1"/>
  <c r="I84" i="106" s="1"/>
  <c r="I84" i="107" s="1"/>
  <c r="I84" i="109" s="1"/>
  <c r="I84" i="110" s="1"/>
  <c r="I84" i="111" s="1"/>
  <c r="I84" i="112" s="1"/>
  <c r="I84" i="113" s="1"/>
  <c r="I84" i="114" s="1"/>
  <c r="I84" i="115" s="1"/>
  <c r="I84" i="116" s="1"/>
  <c r="I84" i="117" s="1"/>
  <c r="I84" i="118" s="1"/>
  <c r="I84" i="119" s="1"/>
  <c r="I85" i="121" s="1"/>
  <c r="I85" i="122" s="1"/>
  <c r="I85" i="123" s="1"/>
  <c r="I85" i="124" s="1"/>
  <c r="I85" i="125" s="1"/>
  <c r="I85" i="126" s="1"/>
  <c r="I85" i="127" s="1"/>
  <c r="I85" i="128" s="1"/>
  <c r="I85" i="129" s="1"/>
  <c r="I85" i="130" s="1"/>
  <c r="I85" i="131" s="1"/>
  <c r="I85" i="132" s="1"/>
  <c r="I73" i="79"/>
  <c r="I74" i="80" s="1"/>
  <c r="I74" i="81" s="1"/>
  <c r="I74" i="82" s="1"/>
  <c r="I74" i="83" s="1"/>
  <c r="I74" i="84" s="1"/>
  <c r="I74" i="85" s="1"/>
  <c r="I74" i="86" s="1"/>
  <c r="I74" i="87" s="1"/>
  <c r="I74" i="88" s="1"/>
  <c r="I74" i="89" s="1"/>
  <c r="I74" i="90" s="1"/>
  <c r="I74" i="91" s="1"/>
  <c r="I76" i="94" s="1"/>
  <c r="I76" i="96" s="1"/>
  <c r="I76" i="97" s="1"/>
  <c r="I76" i="98" s="1"/>
  <c r="I76" i="99" s="1"/>
  <c r="I76" i="100" s="1"/>
  <c r="I76" i="101" s="1"/>
  <c r="I76" i="102" s="1"/>
  <c r="I76" i="103" s="1"/>
  <c r="I76" i="104" s="1"/>
  <c r="I76" i="105" s="1"/>
  <c r="I76" i="106" s="1"/>
  <c r="I76" i="107" s="1"/>
  <c r="I76" i="109" s="1"/>
  <c r="I76" i="110" s="1"/>
  <c r="I76" i="111" s="1"/>
  <c r="I76" i="112" s="1"/>
  <c r="I76" i="113" s="1"/>
  <c r="I76" i="114" s="1"/>
  <c r="I76" i="115" s="1"/>
  <c r="I76" i="116" s="1"/>
  <c r="I76" i="117" s="1"/>
  <c r="I76" i="118" s="1"/>
  <c r="I76" i="119" s="1"/>
  <c r="I77" i="121" s="1"/>
  <c r="I77" i="122" s="1"/>
  <c r="I77" i="123" s="1"/>
  <c r="I77" i="124" s="1"/>
  <c r="I77" i="125" s="1"/>
  <c r="I77" i="126" s="1"/>
  <c r="I77" i="127" s="1"/>
  <c r="I77" i="128" s="1"/>
  <c r="I77" i="129" s="1"/>
  <c r="I77" i="130" s="1"/>
  <c r="I77" i="131" s="1"/>
  <c r="I77" i="132" s="1"/>
  <c r="I64" i="79"/>
  <c r="I64" i="80" s="1"/>
  <c r="I64" i="81" s="1"/>
  <c r="I64" i="82" s="1"/>
  <c r="I64" i="83" s="1"/>
  <c r="I64" i="84" s="1"/>
  <c r="I64" i="85" s="1"/>
  <c r="I64" i="86" s="1"/>
  <c r="I64" i="87" s="1"/>
  <c r="I64" i="88" s="1"/>
  <c r="I64" i="89" s="1"/>
  <c r="I64" i="90" s="1"/>
  <c r="I64" i="91" s="1"/>
  <c r="I66" i="94" s="1"/>
  <c r="I66" i="96" s="1"/>
  <c r="I66" i="97" s="1"/>
  <c r="I66" i="98" s="1"/>
  <c r="I66" i="99" s="1"/>
  <c r="I66" i="100" s="1"/>
  <c r="I66" i="101" s="1"/>
  <c r="I66" i="102" s="1"/>
  <c r="I66" i="103" s="1"/>
  <c r="I66" i="104" s="1"/>
  <c r="I66" i="105" s="1"/>
  <c r="I66" i="106" s="1"/>
  <c r="I66" i="107" s="1"/>
  <c r="I66" i="109" s="1"/>
  <c r="I66" i="110" s="1"/>
  <c r="I66" i="111" s="1"/>
  <c r="I66" i="112" s="1"/>
  <c r="I66" i="113" s="1"/>
  <c r="I66" i="114" s="1"/>
  <c r="I66" i="115" s="1"/>
  <c r="I66" i="116" s="1"/>
  <c r="I66" i="117" s="1"/>
  <c r="I66" i="118" s="1"/>
  <c r="I66" i="119" s="1"/>
  <c r="I67" i="121" s="1"/>
  <c r="I67" i="122" s="1"/>
  <c r="I67" i="123" s="1"/>
  <c r="I67" i="124" s="1"/>
  <c r="I67" i="125" s="1"/>
  <c r="I67" i="126" s="1"/>
  <c r="I67" i="127" s="1"/>
  <c r="I67" i="128" s="1"/>
  <c r="I67" i="129" s="1"/>
  <c r="I67" i="130" s="1"/>
  <c r="I67" i="131" s="1"/>
  <c r="I67" i="132" s="1"/>
  <c r="I56" i="79"/>
  <c r="I56" i="80" s="1"/>
  <c r="I56" i="81" s="1"/>
  <c r="I56" i="82" s="1"/>
  <c r="I56" i="83" s="1"/>
  <c r="I56" i="84" s="1"/>
  <c r="I56" i="85" s="1"/>
  <c r="I56" i="86" s="1"/>
  <c r="I56" i="87" s="1"/>
  <c r="I56" i="88" s="1"/>
  <c r="I56" i="89" s="1"/>
  <c r="I56" i="90" s="1"/>
  <c r="I56" i="91" s="1"/>
  <c r="I58" i="94" s="1"/>
  <c r="I58" i="96" s="1"/>
  <c r="I58" i="97" s="1"/>
  <c r="I58" i="98" s="1"/>
  <c r="I58" i="99" s="1"/>
  <c r="I58" i="100" s="1"/>
  <c r="I58" i="101" s="1"/>
  <c r="I58" i="102" s="1"/>
  <c r="I58" i="103" s="1"/>
  <c r="I58" i="104" s="1"/>
  <c r="I58" i="105" s="1"/>
  <c r="I58" i="106" s="1"/>
  <c r="I58" i="107" s="1"/>
  <c r="I58" i="109" s="1"/>
  <c r="I58" i="110" s="1"/>
  <c r="I58" i="111" s="1"/>
  <c r="I58" i="112" s="1"/>
  <c r="I58" i="113" s="1"/>
  <c r="I58" i="114" s="1"/>
  <c r="I58" i="115" s="1"/>
  <c r="I58" i="116" s="1"/>
  <c r="I58" i="117" s="1"/>
  <c r="I58" i="118" s="1"/>
  <c r="I58" i="119" s="1"/>
  <c r="I59" i="121" s="1"/>
  <c r="I59" i="122" s="1"/>
  <c r="I59" i="123" s="1"/>
  <c r="I59" i="124" s="1"/>
  <c r="I59" i="125" s="1"/>
  <c r="I59" i="126" s="1"/>
  <c r="I59" i="127" s="1"/>
  <c r="I59" i="128" s="1"/>
  <c r="I59" i="129" s="1"/>
  <c r="I59" i="130" s="1"/>
  <c r="I59" i="131" s="1"/>
  <c r="I59" i="132" s="1"/>
  <c r="I48" i="79"/>
  <c r="I48" i="80" s="1"/>
  <c r="I48" i="81" s="1"/>
  <c r="I48" i="82" s="1"/>
  <c r="I48" i="83" s="1"/>
  <c r="I48" i="84" s="1"/>
  <c r="I48" i="85" s="1"/>
  <c r="I48" i="86" s="1"/>
  <c r="I48" i="87" s="1"/>
  <c r="I48" i="88" s="1"/>
  <c r="I48" i="89" s="1"/>
  <c r="I48" i="90" s="1"/>
  <c r="I48" i="91" s="1"/>
  <c r="I50" i="94" s="1"/>
  <c r="I50" i="96" s="1"/>
  <c r="I50" i="97" s="1"/>
  <c r="I50" i="98" s="1"/>
  <c r="I50" i="99" s="1"/>
  <c r="I50" i="100" s="1"/>
  <c r="I50" i="101" s="1"/>
  <c r="I50" i="102" s="1"/>
  <c r="I50" i="103" s="1"/>
  <c r="I50" i="104" s="1"/>
  <c r="I50" i="105" s="1"/>
  <c r="I50" i="106" s="1"/>
  <c r="I50" i="107" s="1"/>
  <c r="I50" i="109" s="1"/>
  <c r="I50" i="110" s="1"/>
  <c r="I50" i="111" s="1"/>
  <c r="I50" i="112" s="1"/>
  <c r="I50" i="113" s="1"/>
  <c r="I50" i="114" s="1"/>
  <c r="I50" i="115" s="1"/>
  <c r="I50" i="116" s="1"/>
  <c r="I50" i="117" s="1"/>
  <c r="I50" i="118" s="1"/>
  <c r="I50" i="119" s="1"/>
  <c r="I51" i="121" s="1"/>
  <c r="I51" i="122" s="1"/>
  <c r="I51" i="123" s="1"/>
  <c r="I51" i="124" s="1"/>
  <c r="I51" i="125" s="1"/>
  <c r="I51" i="126" s="1"/>
  <c r="I51" i="127" s="1"/>
  <c r="I51" i="128" s="1"/>
  <c r="I51" i="129" s="1"/>
  <c r="I51" i="130" s="1"/>
  <c r="I51" i="131" s="1"/>
  <c r="I51" i="132" s="1"/>
  <c r="I41" i="79"/>
  <c r="I41" i="80" s="1"/>
  <c r="I41" i="81" s="1"/>
  <c r="I41" i="82" s="1"/>
  <c r="I41" i="83" s="1"/>
  <c r="I41" i="84" s="1"/>
  <c r="I41" i="85" s="1"/>
  <c r="I41" i="86" s="1"/>
  <c r="I41" i="87" s="1"/>
  <c r="I41" i="88" s="1"/>
  <c r="I41" i="89" s="1"/>
  <c r="I41" i="90" s="1"/>
  <c r="I41" i="91" s="1"/>
  <c r="I43" i="94" s="1"/>
  <c r="I43" i="96" s="1"/>
  <c r="I43" i="97" s="1"/>
  <c r="I43" i="98" s="1"/>
  <c r="I43" i="99" s="1"/>
  <c r="I43" i="100" s="1"/>
  <c r="I43" i="101" s="1"/>
  <c r="I43" i="102" s="1"/>
  <c r="I43" i="103" s="1"/>
  <c r="I43" i="104" s="1"/>
  <c r="I43" i="105" s="1"/>
  <c r="I43" i="106" s="1"/>
  <c r="I43" i="107" s="1"/>
  <c r="I43" i="109" s="1"/>
  <c r="I43" i="110" s="1"/>
  <c r="I43" i="111" s="1"/>
  <c r="I43" i="112" s="1"/>
  <c r="I43" i="113" s="1"/>
  <c r="I43" i="114" s="1"/>
  <c r="I43" i="115" s="1"/>
  <c r="I43" i="116" s="1"/>
  <c r="I43" i="117" s="1"/>
  <c r="I43" i="118" s="1"/>
  <c r="I43" i="119" s="1"/>
  <c r="I44" i="121" s="1"/>
  <c r="I44" i="122" s="1"/>
  <c r="I44" i="123" s="1"/>
  <c r="I44" i="124" s="1"/>
  <c r="I44" i="125" s="1"/>
  <c r="I44" i="126" s="1"/>
  <c r="I44" i="127" s="1"/>
  <c r="I44" i="128" s="1"/>
  <c r="I44" i="129" s="1"/>
  <c r="I44" i="130" s="1"/>
  <c r="I44" i="131" s="1"/>
  <c r="I44" i="132" s="1"/>
  <c r="I33" i="79"/>
  <c r="I33" i="80" s="1"/>
  <c r="I33" i="81" s="1"/>
  <c r="I33" i="82" s="1"/>
  <c r="I33" i="83" s="1"/>
  <c r="I33" i="84" s="1"/>
  <c r="I33" i="85" s="1"/>
  <c r="I33" i="86" s="1"/>
  <c r="I33" i="87" s="1"/>
  <c r="I33" i="88" s="1"/>
  <c r="I33" i="89" s="1"/>
  <c r="I33" i="90" s="1"/>
  <c r="I33" i="91" s="1"/>
  <c r="I35" i="94" s="1"/>
  <c r="I35" i="96" s="1"/>
  <c r="I35" i="97" s="1"/>
  <c r="I35" i="98" s="1"/>
  <c r="I35" i="99" s="1"/>
  <c r="I35" i="100" s="1"/>
  <c r="I35" i="101" s="1"/>
  <c r="I35" i="102" s="1"/>
  <c r="I35" i="103" s="1"/>
  <c r="I35" i="104" s="1"/>
  <c r="I35" i="105" s="1"/>
  <c r="I35" i="106" s="1"/>
  <c r="I35" i="107" s="1"/>
  <c r="I35" i="109" s="1"/>
  <c r="I35" i="110" s="1"/>
  <c r="I35" i="111" s="1"/>
  <c r="I35" i="112" s="1"/>
  <c r="I35" i="113" s="1"/>
  <c r="I35" i="114" s="1"/>
  <c r="I35" i="115" s="1"/>
  <c r="I35" i="116" s="1"/>
  <c r="I35" i="117" s="1"/>
  <c r="I35" i="118" s="1"/>
  <c r="I35" i="119" s="1"/>
  <c r="I36" i="121" s="1"/>
  <c r="I36" i="122" s="1"/>
  <c r="I36" i="123" s="1"/>
  <c r="I36" i="124" s="1"/>
  <c r="I36" i="125" s="1"/>
  <c r="I36" i="126" s="1"/>
  <c r="I36" i="127" s="1"/>
  <c r="I36" i="128" s="1"/>
  <c r="I36" i="129" s="1"/>
  <c r="I36" i="130" s="1"/>
  <c r="I36" i="131" s="1"/>
  <c r="I36" i="132" s="1"/>
  <c r="I25" i="79"/>
  <c r="I25" i="80" s="1"/>
  <c r="I25" i="81" s="1"/>
  <c r="I25" i="82" s="1"/>
  <c r="I25" i="83" s="1"/>
  <c r="I25" i="84" s="1"/>
  <c r="I25" i="85" s="1"/>
  <c r="I25" i="86" s="1"/>
  <c r="I25" i="87" s="1"/>
  <c r="I25" i="88" s="1"/>
  <c r="I25" i="89" s="1"/>
  <c r="I25" i="90" s="1"/>
  <c r="I25" i="91" s="1"/>
  <c r="I27" i="94" s="1"/>
  <c r="I27" i="96" s="1"/>
  <c r="I27" i="97" s="1"/>
  <c r="I27" i="98" s="1"/>
  <c r="I27" i="99" s="1"/>
  <c r="I27" i="100" s="1"/>
  <c r="I27" i="101" s="1"/>
  <c r="I27" i="102" s="1"/>
  <c r="I27" i="103" s="1"/>
  <c r="I27" i="104" s="1"/>
  <c r="I27" i="105" s="1"/>
  <c r="I27" i="106" s="1"/>
  <c r="I27" i="107" s="1"/>
  <c r="I27" i="109" s="1"/>
  <c r="I27" i="110" s="1"/>
  <c r="I27" i="111" s="1"/>
  <c r="I27" i="112" s="1"/>
  <c r="I27" i="113" s="1"/>
  <c r="I27" i="114" s="1"/>
  <c r="I27" i="115" s="1"/>
  <c r="I27" i="116" s="1"/>
  <c r="I27" i="117" s="1"/>
  <c r="I27" i="118" s="1"/>
  <c r="I27" i="119" s="1"/>
  <c r="I28" i="121" s="1"/>
  <c r="I28" i="122" s="1"/>
  <c r="I28" i="123" s="1"/>
  <c r="I28" i="124" s="1"/>
  <c r="I28" i="125" s="1"/>
  <c r="I28" i="126" s="1"/>
  <c r="I28" i="127" s="1"/>
  <c r="I28" i="128" s="1"/>
  <c r="I28" i="129" s="1"/>
  <c r="I28" i="130" s="1"/>
  <c r="I28" i="131" s="1"/>
  <c r="I28" i="132" s="1"/>
  <c r="I17" i="79"/>
  <c r="I17" i="80" s="1"/>
  <c r="I17" i="81" s="1"/>
  <c r="I17" i="82" s="1"/>
  <c r="I17" i="83" s="1"/>
  <c r="I17" i="84" s="1"/>
  <c r="I17" i="85" s="1"/>
  <c r="I17" i="86" s="1"/>
  <c r="I17" i="87" s="1"/>
  <c r="I17" i="88" s="1"/>
  <c r="I17" i="89" s="1"/>
  <c r="I17" i="90" s="1"/>
  <c r="I17" i="91" s="1"/>
  <c r="I18" i="94" s="1"/>
  <c r="I18" i="96" s="1"/>
  <c r="I18" i="97" s="1"/>
  <c r="I18" i="98" s="1"/>
  <c r="I18" i="99" s="1"/>
  <c r="I18" i="100" s="1"/>
  <c r="I18" i="101" s="1"/>
  <c r="I18" i="102" s="1"/>
  <c r="I18" i="103" s="1"/>
  <c r="I18" i="104" s="1"/>
  <c r="I18" i="105" s="1"/>
  <c r="I18" i="106" s="1"/>
  <c r="I18" i="107" s="1"/>
  <c r="I18" i="109" s="1"/>
  <c r="I18" i="110" s="1"/>
  <c r="I18" i="111" s="1"/>
  <c r="I18" i="112" s="1"/>
  <c r="I18" i="113" s="1"/>
  <c r="I18" i="114" s="1"/>
  <c r="I18" i="115" s="1"/>
  <c r="I18" i="116" s="1"/>
  <c r="I18" i="117" s="1"/>
  <c r="I18" i="118" s="1"/>
  <c r="I18" i="119" s="1"/>
  <c r="I18" i="121" s="1"/>
  <c r="I18" i="122" s="1"/>
  <c r="I18" i="123" s="1"/>
  <c r="I18" i="124" s="1"/>
  <c r="I18" i="125" s="1"/>
  <c r="I18" i="126" s="1"/>
  <c r="I18" i="127" s="1"/>
  <c r="I18" i="128" s="1"/>
  <c r="I18" i="129" s="1"/>
  <c r="I18" i="130" s="1"/>
  <c r="I18" i="131" s="1"/>
  <c r="I18" i="132" s="1"/>
  <c r="I9" i="79"/>
  <c r="I9" i="80" s="1"/>
  <c r="I9" i="81" s="1"/>
  <c r="I9" i="82" s="1"/>
  <c r="I9" i="83" s="1"/>
  <c r="I9" i="84" s="1"/>
  <c r="I9" i="85" s="1"/>
  <c r="I9" i="86" s="1"/>
  <c r="I9" i="87" s="1"/>
  <c r="I9" i="88" s="1"/>
  <c r="I9" i="89" s="1"/>
  <c r="I9" i="90" s="1"/>
  <c r="I9" i="91" s="1"/>
  <c r="I9" i="94" s="1"/>
  <c r="I9" i="96" s="1"/>
  <c r="I9" i="97" s="1"/>
  <c r="I9" i="98" s="1"/>
  <c r="I9" i="99" s="1"/>
  <c r="I9" i="100" s="1"/>
  <c r="I9" i="101" s="1"/>
  <c r="I9" i="102" s="1"/>
  <c r="I9" i="103" s="1"/>
  <c r="I9" i="104" s="1"/>
  <c r="I9" i="105" s="1"/>
  <c r="I9" i="106" s="1"/>
  <c r="I9" i="107" s="1"/>
  <c r="I9" i="109" s="1"/>
  <c r="I9" i="110" s="1"/>
  <c r="I9" i="111" s="1"/>
  <c r="I9" i="112" s="1"/>
  <c r="I9" i="113" s="1"/>
  <c r="I9" i="114" s="1"/>
  <c r="I9" i="115" s="1"/>
  <c r="I9" i="116" s="1"/>
  <c r="I9" i="117" s="1"/>
  <c r="I9" i="118" s="1"/>
  <c r="I9" i="119" s="1"/>
  <c r="I9" i="121" s="1"/>
  <c r="I9" i="122" s="1"/>
  <c r="I9" i="123" s="1"/>
  <c r="I9" i="124" s="1"/>
  <c r="I9" i="125" s="1"/>
  <c r="I9" i="126" s="1"/>
  <c r="I9" i="127" s="1"/>
  <c r="I9" i="128" s="1"/>
  <c r="I9" i="129" s="1"/>
  <c r="I9" i="130" s="1"/>
  <c r="I9" i="131" s="1"/>
  <c r="I9" i="132" s="1"/>
  <c r="I26" i="79"/>
  <c r="I26" i="80" s="1"/>
  <c r="I26" i="81" s="1"/>
  <c r="I26" i="82" s="1"/>
  <c r="I26" i="83" s="1"/>
  <c r="I26" i="84" s="1"/>
  <c r="I26" i="85" s="1"/>
  <c r="I26" i="86" s="1"/>
  <c r="I26" i="87" s="1"/>
  <c r="I26" i="88" s="1"/>
  <c r="I26" i="89" s="1"/>
  <c r="I26" i="90" s="1"/>
  <c r="I26" i="91" s="1"/>
  <c r="I28" i="94" s="1"/>
  <c r="I28" i="96" s="1"/>
  <c r="I28" i="97" s="1"/>
  <c r="I28" i="98" s="1"/>
  <c r="I28" i="99" s="1"/>
  <c r="I28" i="100" s="1"/>
  <c r="I28" i="101" s="1"/>
  <c r="I28" i="102" s="1"/>
  <c r="I28" i="103" s="1"/>
  <c r="I28" i="104" s="1"/>
  <c r="I28" i="105" s="1"/>
  <c r="I28" i="106" s="1"/>
  <c r="I28" i="107" s="1"/>
  <c r="I28" i="109" s="1"/>
  <c r="I28" i="110" s="1"/>
  <c r="I28" i="111" s="1"/>
  <c r="I28" i="112" s="1"/>
  <c r="I28" i="113" s="1"/>
  <c r="I28" i="114" s="1"/>
  <c r="I28" i="115" s="1"/>
  <c r="I28" i="116" s="1"/>
  <c r="I28" i="117" s="1"/>
  <c r="I28" i="118" s="1"/>
  <c r="I28" i="119" s="1"/>
  <c r="I29" i="121" s="1"/>
  <c r="I29" i="122" s="1"/>
  <c r="I29" i="123" s="1"/>
  <c r="I29" i="124" s="1"/>
  <c r="I29" i="125" s="1"/>
  <c r="I29" i="126" s="1"/>
  <c r="I29" i="127" s="1"/>
  <c r="I29" i="128" s="1"/>
  <c r="I29" i="129" s="1"/>
  <c r="I29" i="130" s="1"/>
  <c r="I29" i="131" s="1"/>
  <c r="I29" i="132" s="1"/>
  <c r="I122" i="67"/>
  <c r="I122" i="68" s="1"/>
  <c r="I122" i="69" s="1"/>
  <c r="I122" i="71" s="1"/>
  <c r="I122" i="72" s="1"/>
  <c r="I122" i="73" s="1"/>
  <c r="I122" i="74" s="1"/>
  <c r="I122" i="75" s="1"/>
  <c r="I122" i="76" s="1"/>
  <c r="I122" i="77" s="1"/>
  <c r="I122" i="78" s="1"/>
  <c r="I122" i="79" s="1"/>
  <c r="I123" i="80" s="1"/>
  <c r="I123" i="81" s="1"/>
  <c r="I123" i="82" s="1"/>
  <c r="I123" i="83" s="1"/>
  <c r="I123" i="84" s="1"/>
  <c r="I123" i="85" s="1"/>
  <c r="I123" i="86" s="1"/>
  <c r="I123" i="87" s="1"/>
  <c r="I123" i="88" s="1"/>
  <c r="I123" i="89" s="1"/>
  <c r="I123" i="90" s="1"/>
  <c r="I123" i="91" s="1"/>
  <c r="I125" i="94" s="1"/>
  <c r="I125" i="96" s="1"/>
  <c r="I125" i="97" s="1"/>
  <c r="I125" i="98" s="1"/>
  <c r="I125" i="99" s="1"/>
  <c r="I125" i="100" s="1"/>
  <c r="I125" i="101" s="1"/>
  <c r="I125" i="102" s="1"/>
  <c r="I125" i="103" s="1"/>
  <c r="I125" i="104" s="1"/>
  <c r="I125" i="105" s="1"/>
  <c r="I125" i="106" s="1"/>
  <c r="I125" i="107" s="1"/>
  <c r="I125" i="109" s="1"/>
  <c r="I125" i="110" s="1"/>
  <c r="I125" i="111" s="1"/>
  <c r="I125" i="112" s="1"/>
  <c r="I125" i="113" s="1"/>
  <c r="I125" i="114" s="1"/>
  <c r="I125" i="115" s="1"/>
  <c r="I125" i="116" s="1"/>
  <c r="I125" i="117" s="1"/>
  <c r="I125" i="118" s="1"/>
  <c r="I125" i="119" s="1"/>
  <c r="I126" i="121" s="1"/>
  <c r="I126" i="122" s="1"/>
  <c r="I126" i="123" s="1"/>
  <c r="I126" i="124" s="1"/>
  <c r="I126" i="125" s="1"/>
  <c r="I126" i="126" s="1"/>
  <c r="I126" i="127" s="1"/>
  <c r="I126" i="128" s="1"/>
  <c r="I126" i="129" s="1"/>
  <c r="I126" i="130" s="1"/>
  <c r="I126" i="131" s="1"/>
  <c r="I126" i="132" s="1"/>
  <c r="I121" i="67"/>
  <c r="I121" i="68" s="1"/>
  <c r="I121" i="69" s="1"/>
  <c r="I121" i="71" s="1"/>
  <c r="I121" i="72" s="1"/>
  <c r="I121" i="73" s="1"/>
  <c r="I121" i="74" s="1"/>
  <c r="I121" i="75" s="1"/>
  <c r="I121" i="76" s="1"/>
  <c r="I121" i="77" s="1"/>
  <c r="I121" i="78" s="1"/>
  <c r="I121" i="79" s="1"/>
  <c r="I122" i="80" s="1"/>
  <c r="I122" i="81" s="1"/>
  <c r="I122" i="82" s="1"/>
  <c r="I122" i="83" s="1"/>
  <c r="I122" i="84" s="1"/>
  <c r="I122" i="85" s="1"/>
  <c r="I122" i="86" s="1"/>
  <c r="I122" i="87" s="1"/>
  <c r="I122" i="88" s="1"/>
  <c r="I122" i="89" s="1"/>
  <c r="I122" i="90" s="1"/>
  <c r="I122" i="91" s="1"/>
  <c r="I124" i="94" s="1"/>
  <c r="I124" i="96" s="1"/>
  <c r="I124" i="97" s="1"/>
  <c r="I124" i="98" s="1"/>
  <c r="I124" i="99" s="1"/>
  <c r="I124" i="100" s="1"/>
  <c r="I124" i="101" s="1"/>
  <c r="I124" i="102" s="1"/>
  <c r="I124" i="103" s="1"/>
  <c r="I124" i="104" s="1"/>
  <c r="I124" i="105" s="1"/>
  <c r="I124" i="106" s="1"/>
  <c r="I124" i="107" s="1"/>
  <c r="I124" i="109" s="1"/>
  <c r="I124" i="110" s="1"/>
  <c r="I124" i="111" s="1"/>
  <c r="I124" i="112" s="1"/>
  <c r="I124" i="113" s="1"/>
  <c r="I124" i="114" s="1"/>
  <c r="I124" i="115" s="1"/>
  <c r="I124" i="116" s="1"/>
  <c r="I124" i="117" s="1"/>
  <c r="I124" i="118" s="1"/>
  <c r="I124" i="119" s="1"/>
  <c r="I125" i="121" s="1"/>
  <c r="I125" i="122" s="1"/>
  <c r="I125" i="123" s="1"/>
  <c r="I125" i="124" s="1"/>
  <c r="I125" i="125" s="1"/>
  <c r="I125" i="126" s="1"/>
  <c r="I125" i="127" s="1"/>
  <c r="I125" i="128" s="1"/>
  <c r="I125" i="129" s="1"/>
  <c r="I125" i="130" s="1"/>
  <c r="I125" i="131" s="1"/>
  <c r="I125" i="132" s="1"/>
  <c r="I123" i="78"/>
  <c r="I123" i="79" s="1"/>
  <c r="I124" i="80" s="1"/>
  <c r="I124" i="81" s="1"/>
  <c r="I124" i="82" s="1"/>
  <c r="I124" i="83" s="1"/>
  <c r="I124" i="84" s="1"/>
  <c r="I124" i="85" s="1"/>
  <c r="I124" i="86" s="1"/>
  <c r="I124" i="87" s="1"/>
  <c r="I124" i="88" s="1"/>
  <c r="I124" i="89" s="1"/>
  <c r="I124" i="90" s="1"/>
  <c r="I124" i="91" s="1"/>
  <c r="I126" i="94" s="1"/>
  <c r="I126" i="96" s="1"/>
  <c r="I126" i="97" s="1"/>
  <c r="I126" i="98" s="1"/>
  <c r="I126" i="99" s="1"/>
  <c r="I126" i="100" s="1"/>
  <c r="I126" i="101" s="1"/>
  <c r="I126" i="102" s="1"/>
  <c r="I126" i="103" s="1"/>
  <c r="I126" i="104" s="1"/>
  <c r="I126" i="105" s="1"/>
  <c r="I126" i="106" s="1"/>
  <c r="I126" i="107" s="1"/>
  <c r="I126" i="109" s="1"/>
  <c r="I126" i="110" s="1"/>
  <c r="I126" i="111" s="1"/>
  <c r="I126" i="112" s="1"/>
  <c r="I126" i="113" s="1"/>
  <c r="I126" i="114" s="1"/>
  <c r="I126" i="115" s="1"/>
  <c r="I126" i="116" s="1"/>
  <c r="I126" i="117" s="1"/>
  <c r="I126" i="118" s="1"/>
  <c r="I126" i="119" s="1"/>
  <c r="I127" i="121" s="1"/>
  <c r="I127" i="122" s="1"/>
  <c r="I127" i="123" s="1"/>
  <c r="I127" i="124" s="1"/>
  <c r="I127" i="125" s="1"/>
  <c r="I127" i="126" s="1"/>
  <c r="I127" i="127" s="1"/>
  <c r="I127" i="128" s="1"/>
  <c r="I127" i="129" s="1"/>
  <c r="I127" i="130" s="1"/>
  <c r="I127" i="131" s="1"/>
  <c r="I127" i="132" s="1"/>
  <c r="F81" i="38"/>
  <c r="E72" i="37"/>
  <c r="U77" i="27" s="1"/>
  <c r="E72" i="36"/>
  <c r="F114" i="35"/>
  <c r="G119" i="27" s="1"/>
  <c r="F69" i="35"/>
  <c r="F44" i="35"/>
  <c r="G49" i="27" s="1"/>
  <c r="E72" i="35"/>
  <c r="E72" i="34"/>
  <c r="E72" i="33"/>
  <c r="F39" i="32"/>
  <c r="E72" i="32"/>
  <c r="F100" i="31"/>
  <c r="F103" i="31"/>
  <c r="F123" i="31"/>
  <c r="F20" i="31"/>
  <c r="F52" i="31"/>
  <c r="G57" i="27" s="1"/>
  <c r="F69" i="31"/>
  <c r="E72" i="31"/>
  <c r="M77" i="27" s="1"/>
  <c r="F100" i="30"/>
  <c r="E72" i="30"/>
  <c r="K77" i="27" s="1"/>
  <c r="E72" i="29"/>
  <c r="F64" i="28"/>
  <c r="I64" i="28" s="1"/>
  <c r="I64" i="29" s="1"/>
  <c r="I64" i="30" s="1"/>
  <c r="I64" i="31" s="1"/>
  <c r="I64" i="32" s="1"/>
  <c r="I64" i="33" s="1"/>
  <c r="I64" i="34" s="1"/>
  <c r="I64" i="35" s="1"/>
  <c r="I64" i="36" s="1"/>
  <c r="I64" i="37" s="1"/>
  <c r="I64" i="38" s="1"/>
  <c r="I64" i="39" s="1"/>
  <c r="E72" i="28"/>
  <c r="F17" i="26"/>
  <c r="F92" i="26"/>
  <c r="I125" i="28"/>
  <c r="I125" i="29" s="1"/>
  <c r="I125" i="30" s="1"/>
  <c r="I125" i="31" s="1"/>
  <c r="I125" i="32" s="1"/>
  <c r="I125" i="33" s="1"/>
  <c r="I125" i="34" s="1"/>
  <c r="I125" i="35" s="1"/>
  <c r="I125" i="36" s="1"/>
  <c r="I125" i="37" s="1"/>
  <c r="I125" i="38" s="1"/>
  <c r="I125" i="39" s="1"/>
  <c r="I124" i="28"/>
  <c r="I124" i="29" s="1"/>
  <c r="I124" i="30" s="1"/>
  <c r="I124" i="31" s="1"/>
  <c r="I124" i="32" s="1"/>
  <c r="I124" i="33" s="1"/>
  <c r="I124" i="34" s="1"/>
  <c r="I124" i="35" s="1"/>
  <c r="I124" i="36" s="1"/>
  <c r="I124" i="37" s="1"/>
  <c r="I124" i="38" s="1"/>
  <c r="I124" i="39" s="1"/>
  <c r="I123" i="28"/>
  <c r="I123" i="29" s="1"/>
  <c r="I123" i="30" s="1"/>
  <c r="I123" i="31" s="1"/>
  <c r="I123" i="32" s="1"/>
  <c r="I123" i="33" s="1"/>
  <c r="I123" i="34" s="1"/>
  <c r="I123" i="35" s="1"/>
  <c r="I123" i="36" s="1"/>
  <c r="I123" i="37" s="1"/>
  <c r="I123" i="38" s="1"/>
  <c r="I123" i="39" s="1"/>
  <c r="I122" i="28"/>
  <c r="I122" i="29" s="1"/>
  <c r="I122" i="30" s="1"/>
  <c r="I122" i="31" s="1"/>
  <c r="I122" i="32" s="1"/>
  <c r="I122" i="33" s="1"/>
  <c r="I122" i="34" s="1"/>
  <c r="I122" i="35" s="1"/>
  <c r="I122" i="36" s="1"/>
  <c r="I122" i="37" s="1"/>
  <c r="I122" i="38" s="1"/>
  <c r="I122" i="39" s="1"/>
  <c r="I121" i="28"/>
  <c r="I121" i="29" s="1"/>
  <c r="I121" i="30" s="1"/>
  <c r="I121" i="31" s="1"/>
  <c r="I121" i="32" s="1"/>
  <c r="I121" i="33" s="1"/>
  <c r="I121" i="34" s="1"/>
  <c r="I121" i="35" s="1"/>
  <c r="I121" i="36" s="1"/>
  <c r="I121" i="37" s="1"/>
  <c r="I121" i="38" s="1"/>
  <c r="I121" i="39" s="1"/>
  <c r="I120" i="28"/>
  <c r="I120" i="29" s="1"/>
  <c r="I120" i="30" s="1"/>
  <c r="I120" i="31" s="1"/>
  <c r="I120" i="32" s="1"/>
  <c r="I120" i="33" s="1"/>
  <c r="I120" i="34" s="1"/>
  <c r="I120" i="35" s="1"/>
  <c r="I120" i="36" s="1"/>
  <c r="I120" i="37" s="1"/>
  <c r="I120" i="38" s="1"/>
  <c r="I120" i="39" s="1"/>
  <c r="I119" i="28"/>
  <c r="I119" i="29" s="1"/>
  <c r="I119" i="30" s="1"/>
  <c r="I119" i="31" s="1"/>
  <c r="I119" i="32" s="1"/>
  <c r="I119" i="33" s="1"/>
  <c r="I119" i="34" s="1"/>
  <c r="I119" i="35" s="1"/>
  <c r="I119" i="36" s="1"/>
  <c r="I119" i="37" s="1"/>
  <c r="I119" i="38" s="1"/>
  <c r="I119" i="39" s="1"/>
  <c r="I118" i="28"/>
  <c r="I118" i="29" s="1"/>
  <c r="I118" i="30" s="1"/>
  <c r="I118" i="31" s="1"/>
  <c r="I118" i="32" s="1"/>
  <c r="I118" i="33" s="1"/>
  <c r="I118" i="34" s="1"/>
  <c r="I118" i="35" s="1"/>
  <c r="I118" i="36" s="1"/>
  <c r="I118" i="37" s="1"/>
  <c r="I118" i="38" s="1"/>
  <c r="I118" i="39" s="1"/>
  <c r="I117" i="28"/>
  <c r="I117" i="29" s="1"/>
  <c r="I117" i="30" s="1"/>
  <c r="I117" i="31" s="1"/>
  <c r="I117" i="32" s="1"/>
  <c r="I117" i="33" s="1"/>
  <c r="I117" i="34" s="1"/>
  <c r="I117" i="35" s="1"/>
  <c r="I117" i="36" s="1"/>
  <c r="I117" i="37" s="1"/>
  <c r="I117" i="38" s="1"/>
  <c r="I117" i="39" s="1"/>
  <c r="I116" i="28"/>
  <c r="I116" i="29" s="1"/>
  <c r="I116" i="30" s="1"/>
  <c r="I116" i="31" s="1"/>
  <c r="I116" i="32" s="1"/>
  <c r="I116" i="33" s="1"/>
  <c r="I116" i="34" s="1"/>
  <c r="I116" i="35" s="1"/>
  <c r="I116" i="36" s="1"/>
  <c r="I116" i="37" s="1"/>
  <c r="I116" i="38" s="1"/>
  <c r="I116" i="39" s="1"/>
  <c r="I115" i="28"/>
  <c r="I115" i="29" s="1"/>
  <c r="I115" i="30" s="1"/>
  <c r="I115" i="31" s="1"/>
  <c r="I115" i="32" s="1"/>
  <c r="I115" i="33" s="1"/>
  <c r="I115" i="34" s="1"/>
  <c r="I115" i="35" s="1"/>
  <c r="I115" i="36" s="1"/>
  <c r="I115" i="37" s="1"/>
  <c r="I115" i="38" s="1"/>
  <c r="I115" i="39" s="1"/>
  <c r="I114" i="28"/>
  <c r="I114" i="29" s="1"/>
  <c r="I113" i="28"/>
  <c r="I113" i="29" s="1"/>
  <c r="I113" i="30" s="1"/>
  <c r="I113" i="31" s="1"/>
  <c r="I113" i="32" s="1"/>
  <c r="I113" i="33" s="1"/>
  <c r="I113" i="34" s="1"/>
  <c r="I113" i="35" s="1"/>
  <c r="I113" i="36" s="1"/>
  <c r="I113" i="37" s="1"/>
  <c r="I113" i="38" s="1"/>
  <c r="I113" i="39" s="1"/>
  <c r="I112" i="28"/>
  <c r="I112" i="29" s="1"/>
  <c r="I112" i="30" s="1"/>
  <c r="I112" i="31" s="1"/>
  <c r="I112" i="32" s="1"/>
  <c r="I112" i="33" s="1"/>
  <c r="I112" i="34" s="1"/>
  <c r="I112" i="35" s="1"/>
  <c r="I112" i="36" s="1"/>
  <c r="I112" i="37" s="1"/>
  <c r="I112" i="38" s="1"/>
  <c r="I112" i="39" s="1"/>
  <c r="I111" i="28"/>
  <c r="I111" i="29" s="1"/>
  <c r="I111" i="30" s="1"/>
  <c r="I111" i="31" s="1"/>
  <c r="I111" i="32" s="1"/>
  <c r="I111" i="33" s="1"/>
  <c r="I111" i="34" s="1"/>
  <c r="I111" i="35" s="1"/>
  <c r="I111" i="36" s="1"/>
  <c r="I111" i="37" s="1"/>
  <c r="I111" i="38" s="1"/>
  <c r="I111" i="39" s="1"/>
  <c r="I110" i="28"/>
  <c r="I110" i="29" s="1"/>
  <c r="I110" i="30" s="1"/>
  <c r="I110" i="31" s="1"/>
  <c r="I110" i="32" s="1"/>
  <c r="I110" i="33" s="1"/>
  <c r="I110" i="34" s="1"/>
  <c r="I110" i="35" s="1"/>
  <c r="I110" i="36" s="1"/>
  <c r="I110" i="37" s="1"/>
  <c r="I110" i="38" s="1"/>
  <c r="I110" i="39" s="1"/>
  <c r="I109" i="28"/>
  <c r="I109" i="29" s="1"/>
  <c r="I109" i="30" s="1"/>
  <c r="I109" i="31" s="1"/>
  <c r="I109" i="32" s="1"/>
  <c r="I109" i="33" s="1"/>
  <c r="I109" i="34" s="1"/>
  <c r="I109" i="35" s="1"/>
  <c r="I109" i="36" s="1"/>
  <c r="I109" i="37" s="1"/>
  <c r="I109" i="38" s="1"/>
  <c r="I109" i="39" s="1"/>
  <c r="I108" i="28"/>
  <c r="I108" i="29" s="1"/>
  <c r="I108" i="30" s="1"/>
  <c r="I108" i="31" s="1"/>
  <c r="I108" i="32" s="1"/>
  <c r="I108" i="33" s="1"/>
  <c r="I108" i="34" s="1"/>
  <c r="I108" i="35" s="1"/>
  <c r="I108" i="36" s="1"/>
  <c r="I108" i="37" s="1"/>
  <c r="I108" i="38" s="1"/>
  <c r="I108" i="39" s="1"/>
  <c r="I107" i="28"/>
  <c r="I107" i="29" s="1"/>
  <c r="I107" i="30" s="1"/>
  <c r="I107" i="31" s="1"/>
  <c r="I107" i="32" s="1"/>
  <c r="I107" i="33" s="1"/>
  <c r="I107" i="34" s="1"/>
  <c r="I107" i="35" s="1"/>
  <c r="I107" i="36" s="1"/>
  <c r="I107" i="37" s="1"/>
  <c r="I107" i="38" s="1"/>
  <c r="I107" i="39" s="1"/>
  <c r="I106" i="28"/>
  <c r="I106" i="29" s="1"/>
  <c r="I106" i="30" s="1"/>
  <c r="I106" i="31" s="1"/>
  <c r="I106" i="32" s="1"/>
  <c r="I106" i="33" s="1"/>
  <c r="I106" i="34" s="1"/>
  <c r="I106" i="35" s="1"/>
  <c r="I106" i="36" s="1"/>
  <c r="I106" i="37" s="1"/>
  <c r="I106" i="38" s="1"/>
  <c r="I106" i="39" s="1"/>
  <c r="I105" i="28"/>
  <c r="I105" i="29" s="1"/>
  <c r="I105" i="30" s="1"/>
  <c r="I105" i="31" s="1"/>
  <c r="I105" i="32" s="1"/>
  <c r="I105" i="33" s="1"/>
  <c r="I105" i="34" s="1"/>
  <c r="I105" i="35" s="1"/>
  <c r="I105" i="36" s="1"/>
  <c r="I105" i="37" s="1"/>
  <c r="I105" i="38" s="1"/>
  <c r="I105" i="39" s="1"/>
  <c r="I104" i="28"/>
  <c r="I104" i="29" s="1"/>
  <c r="I104" i="30" s="1"/>
  <c r="I104" i="31" s="1"/>
  <c r="I104" i="32" s="1"/>
  <c r="I104" i="33" s="1"/>
  <c r="I104" i="34" s="1"/>
  <c r="I104" i="35" s="1"/>
  <c r="I104" i="36" s="1"/>
  <c r="I104" i="37" s="1"/>
  <c r="I104" i="38" s="1"/>
  <c r="I104" i="39" s="1"/>
  <c r="I103" i="28"/>
  <c r="I103" i="29" s="1"/>
  <c r="I103" i="30" s="1"/>
  <c r="I103" i="31" s="1"/>
  <c r="I103" i="32" s="1"/>
  <c r="I103" i="33" s="1"/>
  <c r="I103" i="34" s="1"/>
  <c r="I103" i="35" s="1"/>
  <c r="I103" i="36" s="1"/>
  <c r="I103" i="37" s="1"/>
  <c r="I103" i="38" s="1"/>
  <c r="I103" i="39" s="1"/>
  <c r="I102" i="28"/>
  <c r="I102" i="29" s="1"/>
  <c r="I102" i="30" s="1"/>
  <c r="I102" i="31" s="1"/>
  <c r="I102" i="32" s="1"/>
  <c r="I102" i="33" s="1"/>
  <c r="I102" i="34" s="1"/>
  <c r="I102" i="35" s="1"/>
  <c r="I102" i="36" s="1"/>
  <c r="I102" i="37" s="1"/>
  <c r="I102" i="38" s="1"/>
  <c r="I102" i="39" s="1"/>
  <c r="I101" i="28"/>
  <c r="I101" i="29" s="1"/>
  <c r="I101" i="30" s="1"/>
  <c r="I101" i="31" s="1"/>
  <c r="I101" i="32" s="1"/>
  <c r="I101" i="33" s="1"/>
  <c r="I101" i="34" s="1"/>
  <c r="I101" i="35" s="1"/>
  <c r="I101" i="36" s="1"/>
  <c r="I101" i="37" s="1"/>
  <c r="I101" i="38" s="1"/>
  <c r="I101" i="39" s="1"/>
  <c r="I100" i="28"/>
  <c r="I100" i="29" s="1"/>
  <c r="I100" i="30" s="1"/>
  <c r="I99" i="28"/>
  <c r="I99" i="29" s="1"/>
  <c r="I99" i="30" s="1"/>
  <c r="I99" i="31" s="1"/>
  <c r="I99" i="32" s="1"/>
  <c r="I99" i="33" s="1"/>
  <c r="I99" i="34" s="1"/>
  <c r="I99" i="35" s="1"/>
  <c r="I99" i="36" s="1"/>
  <c r="I99" i="37" s="1"/>
  <c r="I99" i="38" s="1"/>
  <c r="I99" i="39" s="1"/>
  <c r="I98" i="28"/>
  <c r="I98" i="29" s="1"/>
  <c r="I98" i="30" s="1"/>
  <c r="I98" i="31" s="1"/>
  <c r="I98" i="32" s="1"/>
  <c r="I98" i="33" s="1"/>
  <c r="I98" i="34" s="1"/>
  <c r="I98" i="35" s="1"/>
  <c r="I98" i="36" s="1"/>
  <c r="I98" i="37" s="1"/>
  <c r="I98" i="38" s="1"/>
  <c r="I98" i="39" s="1"/>
  <c r="I97" i="28"/>
  <c r="I97" i="29" s="1"/>
  <c r="I97" i="30" s="1"/>
  <c r="I97" i="31" s="1"/>
  <c r="I97" i="32" s="1"/>
  <c r="I97" i="33" s="1"/>
  <c r="I97" i="34" s="1"/>
  <c r="I97" i="35" s="1"/>
  <c r="I97" i="36" s="1"/>
  <c r="I97" i="37" s="1"/>
  <c r="I97" i="38" s="1"/>
  <c r="I97" i="39" s="1"/>
  <c r="I96" i="28"/>
  <c r="I96" i="29" s="1"/>
  <c r="I96" i="30" s="1"/>
  <c r="I96" i="31" s="1"/>
  <c r="I96" i="32" s="1"/>
  <c r="I96" i="33" s="1"/>
  <c r="I96" i="34" s="1"/>
  <c r="I96" i="35" s="1"/>
  <c r="I96" i="36" s="1"/>
  <c r="I96" i="37" s="1"/>
  <c r="I96" i="38" s="1"/>
  <c r="I96" i="39" s="1"/>
  <c r="I95" i="28"/>
  <c r="I95" i="29" s="1"/>
  <c r="I95" i="30" s="1"/>
  <c r="I95" i="31" s="1"/>
  <c r="I95" i="32" s="1"/>
  <c r="I95" i="33" s="1"/>
  <c r="I95" i="34" s="1"/>
  <c r="I95" i="35" s="1"/>
  <c r="I95" i="36" s="1"/>
  <c r="I95" i="37" s="1"/>
  <c r="I95" i="38" s="1"/>
  <c r="I95" i="39" s="1"/>
  <c r="I94" i="28"/>
  <c r="I94" i="29" s="1"/>
  <c r="I94" i="30" s="1"/>
  <c r="I94" i="31" s="1"/>
  <c r="I94" i="32" s="1"/>
  <c r="I94" i="33" s="1"/>
  <c r="I94" i="34" s="1"/>
  <c r="I94" i="35" s="1"/>
  <c r="I94" i="36" s="1"/>
  <c r="I94" i="37" s="1"/>
  <c r="I94" i="38" s="1"/>
  <c r="I94" i="39" s="1"/>
  <c r="I93" i="28"/>
  <c r="I93" i="29" s="1"/>
  <c r="I93" i="30" s="1"/>
  <c r="I93" i="31" s="1"/>
  <c r="I93" i="32" s="1"/>
  <c r="I93" i="33" s="1"/>
  <c r="I93" i="34" s="1"/>
  <c r="I93" i="35" s="1"/>
  <c r="I93" i="36" s="1"/>
  <c r="I93" i="37" s="1"/>
  <c r="I93" i="38" s="1"/>
  <c r="I93" i="39" s="1"/>
  <c r="I92" i="28"/>
  <c r="I92" i="29" s="1"/>
  <c r="I92" i="30" s="1"/>
  <c r="I92" i="31" s="1"/>
  <c r="I92" i="32" s="1"/>
  <c r="I92" i="33" s="1"/>
  <c r="I92" i="34" s="1"/>
  <c r="I92" i="35" s="1"/>
  <c r="I92" i="36" s="1"/>
  <c r="I92" i="37" s="1"/>
  <c r="I92" i="38" s="1"/>
  <c r="I92" i="39" s="1"/>
  <c r="I91" i="28"/>
  <c r="I91" i="29" s="1"/>
  <c r="I91" i="30" s="1"/>
  <c r="I91" i="31" s="1"/>
  <c r="I91" i="32" s="1"/>
  <c r="I91" i="33" s="1"/>
  <c r="I91" i="34" s="1"/>
  <c r="I91" i="35" s="1"/>
  <c r="I91" i="36" s="1"/>
  <c r="I91" i="37" s="1"/>
  <c r="I91" i="38" s="1"/>
  <c r="I91" i="39" s="1"/>
  <c r="I90" i="28"/>
  <c r="I90" i="29" s="1"/>
  <c r="I90" i="30" s="1"/>
  <c r="I90" i="31" s="1"/>
  <c r="I90" i="32" s="1"/>
  <c r="I90" i="33" s="1"/>
  <c r="I90" i="34" s="1"/>
  <c r="I90" i="35" s="1"/>
  <c r="I90" i="36" s="1"/>
  <c r="I90" i="37" s="1"/>
  <c r="I90" i="38" s="1"/>
  <c r="I90" i="39" s="1"/>
  <c r="I89" i="28"/>
  <c r="I89" i="29" s="1"/>
  <c r="I89" i="30" s="1"/>
  <c r="I89" i="31" s="1"/>
  <c r="I89" i="32" s="1"/>
  <c r="I89" i="33" s="1"/>
  <c r="I89" i="34" s="1"/>
  <c r="I89" i="35" s="1"/>
  <c r="I89" i="36" s="1"/>
  <c r="I89" i="37" s="1"/>
  <c r="I89" i="38" s="1"/>
  <c r="I89" i="39" s="1"/>
  <c r="I88" i="28"/>
  <c r="I88" i="29" s="1"/>
  <c r="I88" i="30" s="1"/>
  <c r="I88" i="31" s="1"/>
  <c r="I88" i="32" s="1"/>
  <c r="I88" i="33" s="1"/>
  <c r="I88" i="34" s="1"/>
  <c r="I88" i="35" s="1"/>
  <c r="I88" i="36" s="1"/>
  <c r="I88" i="37" s="1"/>
  <c r="I88" i="38" s="1"/>
  <c r="I88" i="39" s="1"/>
  <c r="I87" i="28"/>
  <c r="I87" i="29" s="1"/>
  <c r="I87" i="30" s="1"/>
  <c r="I87" i="31" s="1"/>
  <c r="I87" i="32" s="1"/>
  <c r="I87" i="33" s="1"/>
  <c r="I87" i="34" s="1"/>
  <c r="I87" i="35" s="1"/>
  <c r="I87" i="36" s="1"/>
  <c r="I87" i="37" s="1"/>
  <c r="I87" i="38" s="1"/>
  <c r="I87" i="39" s="1"/>
  <c r="I86" i="28"/>
  <c r="I86" i="29" s="1"/>
  <c r="I86" i="30" s="1"/>
  <c r="I86" i="31" s="1"/>
  <c r="I86" i="32" s="1"/>
  <c r="I86" i="33" s="1"/>
  <c r="I86" i="34" s="1"/>
  <c r="I86" i="35" s="1"/>
  <c r="I86" i="36" s="1"/>
  <c r="I86" i="37" s="1"/>
  <c r="I86" i="38" s="1"/>
  <c r="I86" i="39" s="1"/>
  <c r="I85" i="28"/>
  <c r="I85" i="29" s="1"/>
  <c r="I85" i="30" s="1"/>
  <c r="I85" i="31" s="1"/>
  <c r="I85" i="32" s="1"/>
  <c r="I85" i="33" s="1"/>
  <c r="I85" i="34" s="1"/>
  <c r="I85" i="35" s="1"/>
  <c r="I85" i="36" s="1"/>
  <c r="I85" i="37" s="1"/>
  <c r="I85" i="38" s="1"/>
  <c r="I85" i="39" s="1"/>
  <c r="I84" i="28"/>
  <c r="I84" i="29" s="1"/>
  <c r="I84" i="30" s="1"/>
  <c r="I84" i="31" s="1"/>
  <c r="I84" i="32" s="1"/>
  <c r="I84" i="33" s="1"/>
  <c r="I84" i="34" s="1"/>
  <c r="I84" i="35" s="1"/>
  <c r="I84" i="36" s="1"/>
  <c r="I84" i="37" s="1"/>
  <c r="I84" i="38" s="1"/>
  <c r="I84" i="39" s="1"/>
  <c r="I83" i="28"/>
  <c r="I83" i="29" s="1"/>
  <c r="I83" i="30" s="1"/>
  <c r="I83" i="31" s="1"/>
  <c r="I83" i="32" s="1"/>
  <c r="I83" i="33" s="1"/>
  <c r="I83" i="34" s="1"/>
  <c r="I83" i="35" s="1"/>
  <c r="I83" i="36" s="1"/>
  <c r="I83" i="37" s="1"/>
  <c r="I83" i="38" s="1"/>
  <c r="I83" i="39" s="1"/>
  <c r="I82" i="28"/>
  <c r="I82" i="29" s="1"/>
  <c r="I82" i="30" s="1"/>
  <c r="I82" i="31" s="1"/>
  <c r="I82" i="32" s="1"/>
  <c r="I82" i="33" s="1"/>
  <c r="I82" i="34" s="1"/>
  <c r="I82" i="35" s="1"/>
  <c r="I82" i="36" s="1"/>
  <c r="I82" i="37" s="1"/>
  <c r="I82" i="38" s="1"/>
  <c r="I82" i="39" s="1"/>
  <c r="I81" i="28"/>
  <c r="I81" i="29" s="1"/>
  <c r="I81" i="30" s="1"/>
  <c r="I81" i="31" s="1"/>
  <c r="I81" i="32" s="1"/>
  <c r="I81" i="33" s="1"/>
  <c r="I81" i="34" s="1"/>
  <c r="I81" i="35" s="1"/>
  <c r="I81" i="36" s="1"/>
  <c r="I81" i="37" s="1"/>
  <c r="I81" i="38" s="1"/>
  <c r="I81" i="39" s="1"/>
  <c r="I80" i="28"/>
  <c r="I80" i="29" s="1"/>
  <c r="I80" i="30" s="1"/>
  <c r="I80" i="31" s="1"/>
  <c r="I80" i="32" s="1"/>
  <c r="I80" i="33" s="1"/>
  <c r="I80" i="34" s="1"/>
  <c r="I80" i="35" s="1"/>
  <c r="I80" i="36" s="1"/>
  <c r="I80" i="37" s="1"/>
  <c r="I80" i="38" s="1"/>
  <c r="I80" i="39" s="1"/>
  <c r="I79" i="28"/>
  <c r="I79" i="29" s="1"/>
  <c r="I79" i="30" s="1"/>
  <c r="I79" i="31" s="1"/>
  <c r="I79" i="32" s="1"/>
  <c r="I79" i="33" s="1"/>
  <c r="I79" i="34" s="1"/>
  <c r="I79" i="35" s="1"/>
  <c r="I79" i="36" s="1"/>
  <c r="I79" i="37" s="1"/>
  <c r="I79" i="38" s="1"/>
  <c r="I79" i="39" s="1"/>
  <c r="I78" i="28"/>
  <c r="I78" i="29" s="1"/>
  <c r="I78" i="30" s="1"/>
  <c r="I78" i="31" s="1"/>
  <c r="I78" i="32" s="1"/>
  <c r="I78" i="33" s="1"/>
  <c r="I78" i="34" s="1"/>
  <c r="I78" i="35" s="1"/>
  <c r="I78" i="36" s="1"/>
  <c r="I78" i="37" s="1"/>
  <c r="I78" i="38" s="1"/>
  <c r="I78" i="39" s="1"/>
  <c r="I77" i="28"/>
  <c r="I77" i="29" s="1"/>
  <c r="I77" i="30" s="1"/>
  <c r="I77" i="31" s="1"/>
  <c r="I77" i="32" s="1"/>
  <c r="I77" i="33" s="1"/>
  <c r="I77" i="34" s="1"/>
  <c r="I77" i="35" s="1"/>
  <c r="I77" i="36" s="1"/>
  <c r="I77" i="37" s="1"/>
  <c r="I77" i="38" s="1"/>
  <c r="I77" i="39" s="1"/>
  <c r="I76" i="28"/>
  <c r="I76" i="29" s="1"/>
  <c r="I76" i="30" s="1"/>
  <c r="I76" i="31" s="1"/>
  <c r="I76" i="32" s="1"/>
  <c r="I76" i="33" s="1"/>
  <c r="I76" i="34" s="1"/>
  <c r="I76" i="35" s="1"/>
  <c r="I76" i="36" s="1"/>
  <c r="I76" i="37" s="1"/>
  <c r="I76" i="38" s="1"/>
  <c r="I76" i="39" s="1"/>
  <c r="I75" i="28"/>
  <c r="I75" i="29" s="1"/>
  <c r="I75" i="30" s="1"/>
  <c r="I75" i="31" s="1"/>
  <c r="I75" i="32" s="1"/>
  <c r="I75" i="33" s="1"/>
  <c r="I75" i="34" s="1"/>
  <c r="I75" i="35" s="1"/>
  <c r="I75" i="36" s="1"/>
  <c r="I75" i="37" s="1"/>
  <c r="I75" i="38" s="1"/>
  <c r="I75" i="39" s="1"/>
  <c r="I74" i="28"/>
  <c r="I74" i="29" s="1"/>
  <c r="I74" i="30" s="1"/>
  <c r="I74" i="31" s="1"/>
  <c r="I74" i="32" s="1"/>
  <c r="I74" i="33" s="1"/>
  <c r="I74" i="34" s="1"/>
  <c r="I74" i="35" s="1"/>
  <c r="I74" i="36" s="1"/>
  <c r="I74" i="37" s="1"/>
  <c r="I74" i="38" s="1"/>
  <c r="I74" i="39" s="1"/>
  <c r="I73" i="28"/>
  <c r="I73" i="29" s="1"/>
  <c r="I73" i="30" s="1"/>
  <c r="I73" i="31" s="1"/>
  <c r="I73" i="32" s="1"/>
  <c r="I73" i="33" s="1"/>
  <c r="I73" i="34" s="1"/>
  <c r="I73" i="35" s="1"/>
  <c r="I73" i="36" s="1"/>
  <c r="I73" i="37" s="1"/>
  <c r="I73" i="38" s="1"/>
  <c r="I73" i="39" s="1"/>
  <c r="I72" i="28"/>
  <c r="I72" i="29" s="1"/>
  <c r="I77" i="27"/>
  <c r="I71" i="28"/>
  <c r="I71" i="29"/>
  <c r="I71" i="30" s="1"/>
  <c r="I71" i="31" s="1"/>
  <c r="I71" i="32" s="1"/>
  <c r="I71" i="33" s="1"/>
  <c r="I71" i="34" s="1"/>
  <c r="I71" i="35" s="1"/>
  <c r="I71" i="36" s="1"/>
  <c r="I71" i="37" s="1"/>
  <c r="I71" i="38" s="1"/>
  <c r="I71" i="39" s="1"/>
  <c r="I70" i="28"/>
  <c r="I70" i="29" s="1"/>
  <c r="I70" i="30" s="1"/>
  <c r="I70" i="31" s="1"/>
  <c r="I70" i="32" s="1"/>
  <c r="I70" i="33" s="1"/>
  <c r="I70" i="34" s="1"/>
  <c r="I70" i="35" s="1"/>
  <c r="I70" i="36" s="1"/>
  <c r="I70" i="37" s="1"/>
  <c r="I70" i="38" s="1"/>
  <c r="I70" i="39" s="1"/>
  <c r="I69" i="28"/>
  <c r="I69" i="29" s="1"/>
  <c r="I69" i="30" s="1"/>
  <c r="I69" i="31" s="1"/>
  <c r="I69" i="32" s="1"/>
  <c r="I69" i="33" s="1"/>
  <c r="I69" i="34" s="1"/>
  <c r="I69" i="35" s="1"/>
  <c r="I69" i="36" s="1"/>
  <c r="I69" i="37" s="1"/>
  <c r="I69" i="38" s="1"/>
  <c r="I69" i="39" s="1"/>
  <c r="I68" i="28"/>
  <c r="I68" i="29"/>
  <c r="I68" i="30" s="1"/>
  <c r="I68" i="31" s="1"/>
  <c r="I68" i="32" s="1"/>
  <c r="I68" i="33" s="1"/>
  <c r="I68" i="34" s="1"/>
  <c r="I68" i="35" s="1"/>
  <c r="I68" i="36" s="1"/>
  <c r="I68" i="37" s="1"/>
  <c r="I68" i="38" s="1"/>
  <c r="I68" i="39" s="1"/>
  <c r="I67" i="28"/>
  <c r="I67" i="29"/>
  <c r="I67" i="30" s="1"/>
  <c r="I67" i="31" s="1"/>
  <c r="I67" i="32" s="1"/>
  <c r="I67" i="33" s="1"/>
  <c r="I67" i="34" s="1"/>
  <c r="I67" i="35" s="1"/>
  <c r="I67" i="36" s="1"/>
  <c r="I67" i="37" s="1"/>
  <c r="I67" i="38" s="1"/>
  <c r="I67" i="39" s="1"/>
  <c r="I66" i="28"/>
  <c r="I66" i="29" s="1"/>
  <c r="I66" i="30" s="1"/>
  <c r="I66" i="31" s="1"/>
  <c r="I66" i="32" s="1"/>
  <c r="I66" i="33" s="1"/>
  <c r="I66" i="34" s="1"/>
  <c r="I66" i="35" s="1"/>
  <c r="I66" i="36" s="1"/>
  <c r="I66" i="37" s="1"/>
  <c r="I66" i="38" s="1"/>
  <c r="I66" i="39" s="1"/>
  <c r="I65" i="28"/>
  <c r="I65" i="29" s="1"/>
  <c r="I65" i="30" s="1"/>
  <c r="I65" i="31"/>
  <c r="I65" i="32" s="1"/>
  <c r="I65" i="33" s="1"/>
  <c r="I65" i="34" s="1"/>
  <c r="I65" i="35" s="1"/>
  <c r="I65" i="36" s="1"/>
  <c r="I65" i="37" s="1"/>
  <c r="I65" i="38" s="1"/>
  <c r="I65" i="39" s="1"/>
  <c r="I63" i="28"/>
  <c r="I63" i="29"/>
  <c r="I63" i="30" s="1"/>
  <c r="I63" i="31" s="1"/>
  <c r="I63" i="32" s="1"/>
  <c r="I63" i="33" s="1"/>
  <c r="I63" i="34" s="1"/>
  <c r="I63" i="35" s="1"/>
  <c r="I63" i="36" s="1"/>
  <c r="I63" i="37" s="1"/>
  <c r="I63" i="38" s="1"/>
  <c r="I63" i="39" s="1"/>
  <c r="I62" i="28"/>
  <c r="I62" i="29"/>
  <c r="I62" i="30" s="1"/>
  <c r="I62" i="31" s="1"/>
  <c r="I62" i="32" s="1"/>
  <c r="I62" i="33" s="1"/>
  <c r="I62" i="34" s="1"/>
  <c r="I62" i="35" s="1"/>
  <c r="I62" i="36" s="1"/>
  <c r="I62" i="37" s="1"/>
  <c r="I62" i="38" s="1"/>
  <c r="I62" i="39" s="1"/>
  <c r="I61" i="28"/>
  <c r="I61" i="29" s="1"/>
  <c r="I61" i="30" s="1"/>
  <c r="I61" i="31" s="1"/>
  <c r="I61" i="32" s="1"/>
  <c r="I61" i="33" s="1"/>
  <c r="I61" i="34" s="1"/>
  <c r="I61" i="35" s="1"/>
  <c r="I61" i="36" s="1"/>
  <c r="I61" i="37" s="1"/>
  <c r="I61" i="38" s="1"/>
  <c r="I61" i="39" s="1"/>
  <c r="I60" i="28"/>
  <c r="I60" i="29" s="1"/>
  <c r="I60" i="30" s="1"/>
  <c r="I60" i="31"/>
  <c r="I60" i="32" s="1"/>
  <c r="I60" i="33" s="1"/>
  <c r="I60" i="34" s="1"/>
  <c r="I60" i="35" s="1"/>
  <c r="I60" i="36" s="1"/>
  <c r="I60" i="37" s="1"/>
  <c r="I60" i="38" s="1"/>
  <c r="I60" i="39" s="1"/>
  <c r="I59" i="28"/>
  <c r="I59" i="29"/>
  <c r="I59" i="30" s="1"/>
  <c r="I59" i="31" s="1"/>
  <c r="I59" i="32" s="1"/>
  <c r="I59" i="33" s="1"/>
  <c r="I59" i="34" s="1"/>
  <c r="I59" i="35" s="1"/>
  <c r="I59" i="36" s="1"/>
  <c r="I59" i="37" s="1"/>
  <c r="I59" i="38" s="1"/>
  <c r="I59" i="39" s="1"/>
  <c r="I58" i="28"/>
  <c r="I58" i="29"/>
  <c r="I58" i="30" s="1"/>
  <c r="I58" i="31" s="1"/>
  <c r="I58" i="32" s="1"/>
  <c r="I58" i="33" s="1"/>
  <c r="I58" i="34" s="1"/>
  <c r="I58" i="35" s="1"/>
  <c r="I58" i="36" s="1"/>
  <c r="I58" i="37" s="1"/>
  <c r="I58" i="38" s="1"/>
  <c r="I58" i="39" s="1"/>
  <c r="I57" i="28"/>
  <c r="I57" i="29" s="1"/>
  <c r="I57" i="30" s="1"/>
  <c r="I57" i="31" s="1"/>
  <c r="I57" i="32" s="1"/>
  <c r="I57" i="33" s="1"/>
  <c r="I57" i="34" s="1"/>
  <c r="I57" i="35" s="1"/>
  <c r="I57" i="36" s="1"/>
  <c r="I57" i="37" s="1"/>
  <c r="I57" i="38" s="1"/>
  <c r="I57" i="39" s="1"/>
  <c r="I56" i="28"/>
  <c r="I56" i="29" s="1"/>
  <c r="I56" i="30" s="1"/>
  <c r="I56" i="31" s="1"/>
  <c r="I56" i="32" s="1"/>
  <c r="I56" i="33" s="1"/>
  <c r="I56" i="34" s="1"/>
  <c r="I56" i="35" s="1"/>
  <c r="I56" i="36" s="1"/>
  <c r="I56" i="37" s="1"/>
  <c r="I56" i="38" s="1"/>
  <c r="I56" i="39" s="1"/>
  <c r="I55" i="28"/>
  <c r="I55" i="29"/>
  <c r="I55" i="30" s="1"/>
  <c r="I55" i="31" s="1"/>
  <c r="I55" i="32" s="1"/>
  <c r="I55" i="33" s="1"/>
  <c r="I55" i="34" s="1"/>
  <c r="I55" i="35" s="1"/>
  <c r="I55" i="36" s="1"/>
  <c r="I55" i="37" s="1"/>
  <c r="I55" i="38" s="1"/>
  <c r="I55" i="39" s="1"/>
  <c r="I54" i="28"/>
  <c r="I54" i="29"/>
  <c r="I54" i="30" s="1"/>
  <c r="I54" i="31" s="1"/>
  <c r="I54" i="32" s="1"/>
  <c r="I54" i="33" s="1"/>
  <c r="I54" i="34" s="1"/>
  <c r="I54" i="35" s="1"/>
  <c r="I54" i="36" s="1"/>
  <c r="I54" i="37" s="1"/>
  <c r="I54" i="38" s="1"/>
  <c r="I54" i="39" s="1"/>
  <c r="I53" i="28"/>
  <c r="I53" i="29" s="1"/>
  <c r="I53" i="30" s="1"/>
  <c r="I53" i="31" s="1"/>
  <c r="I53" i="32" s="1"/>
  <c r="I53" i="33" s="1"/>
  <c r="I53" i="34" s="1"/>
  <c r="I53" i="35" s="1"/>
  <c r="I53" i="36" s="1"/>
  <c r="I53" i="37" s="1"/>
  <c r="I53" i="38" s="1"/>
  <c r="I53" i="39" s="1"/>
  <c r="I52" i="28"/>
  <c r="I52" i="29" s="1"/>
  <c r="I52" i="30" s="1"/>
  <c r="I52" i="31"/>
  <c r="I52" i="32" s="1"/>
  <c r="I52" i="33" s="1"/>
  <c r="I52" i="34" s="1"/>
  <c r="I52" i="35" s="1"/>
  <c r="I52" i="36" s="1"/>
  <c r="I52" i="37" s="1"/>
  <c r="I52" i="38" s="1"/>
  <c r="I52" i="39" s="1"/>
  <c r="I51" i="28"/>
  <c r="I51" i="29"/>
  <c r="I51" i="30" s="1"/>
  <c r="I51" i="31" s="1"/>
  <c r="I51" i="32" s="1"/>
  <c r="I51" i="33" s="1"/>
  <c r="I51" i="34" s="1"/>
  <c r="I51" i="35" s="1"/>
  <c r="I51" i="36" s="1"/>
  <c r="I51" i="37" s="1"/>
  <c r="I51" i="38" s="1"/>
  <c r="I51" i="39" s="1"/>
  <c r="I50" i="28"/>
  <c r="I50" i="29"/>
  <c r="I50" i="30" s="1"/>
  <c r="I50" i="31" s="1"/>
  <c r="I50" i="32" s="1"/>
  <c r="I50" i="33" s="1"/>
  <c r="I50" i="34" s="1"/>
  <c r="I50" i="35" s="1"/>
  <c r="I50" i="36" s="1"/>
  <c r="I50" i="37" s="1"/>
  <c r="I50" i="38" s="1"/>
  <c r="I50" i="39" s="1"/>
  <c r="I49" i="28"/>
  <c r="I49" i="29" s="1"/>
  <c r="I49" i="30" s="1"/>
  <c r="I49" i="31" s="1"/>
  <c r="I49" i="32" s="1"/>
  <c r="I49" i="33" s="1"/>
  <c r="I49" i="34" s="1"/>
  <c r="I49" i="35" s="1"/>
  <c r="I49" i="36" s="1"/>
  <c r="I49" i="37" s="1"/>
  <c r="I49" i="38" s="1"/>
  <c r="I49" i="39" s="1"/>
  <c r="I48" i="28"/>
  <c r="I48" i="29" s="1"/>
  <c r="I48" i="30" s="1"/>
  <c r="I48" i="31" s="1"/>
  <c r="I48" i="32" s="1"/>
  <c r="I48" i="33" s="1"/>
  <c r="I48" i="34" s="1"/>
  <c r="I48" i="35" s="1"/>
  <c r="I48" i="36" s="1"/>
  <c r="I48" i="37" s="1"/>
  <c r="I48" i="38" s="1"/>
  <c r="I48" i="39" s="1"/>
  <c r="I47" i="28"/>
  <c r="I47" i="29"/>
  <c r="I47" i="30" s="1"/>
  <c r="I47" i="31" s="1"/>
  <c r="I47" i="32" s="1"/>
  <c r="I47" i="33" s="1"/>
  <c r="I47" i="34" s="1"/>
  <c r="I47" i="35" s="1"/>
  <c r="I47" i="36" s="1"/>
  <c r="I47" i="37" s="1"/>
  <c r="I47" i="38" s="1"/>
  <c r="I47" i="39" s="1"/>
  <c r="I46" i="28"/>
  <c r="I46" i="29"/>
  <c r="I46" i="30" s="1"/>
  <c r="I46" i="31" s="1"/>
  <c r="I46" i="32" s="1"/>
  <c r="I46" i="33" s="1"/>
  <c r="I46" i="34" s="1"/>
  <c r="I46" i="35" s="1"/>
  <c r="I46" i="36" s="1"/>
  <c r="I46" i="37" s="1"/>
  <c r="I46" i="38" s="1"/>
  <c r="I46" i="39" s="1"/>
  <c r="I45" i="28"/>
  <c r="I45" i="29" s="1"/>
  <c r="I45" i="30" s="1"/>
  <c r="I45" i="31" s="1"/>
  <c r="I45" i="32" s="1"/>
  <c r="I45" i="33" s="1"/>
  <c r="I45" i="34" s="1"/>
  <c r="I45" i="35" s="1"/>
  <c r="I45" i="36" s="1"/>
  <c r="I45" i="37" s="1"/>
  <c r="I45" i="38" s="1"/>
  <c r="I45" i="39" s="1"/>
  <c r="I44" i="28"/>
  <c r="I44" i="29" s="1"/>
  <c r="I44" i="30" s="1"/>
  <c r="I44" i="31"/>
  <c r="I44" i="32" s="1"/>
  <c r="I44" i="33" s="1"/>
  <c r="I44" i="34" s="1"/>
  <c r="I44" i="35" s="1"/>
  <c r="I44" i="36" s="1"/>
  <c r="I44" i="37" s="1"/>
  <c r="I44" i="38" s="1"/>
  <c r="I44" i="39" s="1"/>
  <c r="I43" i="28"/>
  <c r="I43" i="29"/>
  <c r="I43" i="30" s="1"/>
  <c r="I43" i="31" s="1"/>
  <c r="I43" i="32" s="1"/>
  <c r="I43" i="33" s="1"/>
  <c r="I43" i="34" s="1"/>
  <c r="I43" i="35" s="1"/>
  <c r="I43" i="36" s="1"/>
  <c r="I43" i="37" s="1"/>
  <c r="I43" i="38" s="1"/>
  <c r="I43" i="39" s="1"/>
  <c r="I42" i="28"/>
  <c r="I42" i="29"/>
  <c r="I42" i="30" s="1"/>
  <c r="I42" i="31" s="1"/>
  <c r="I42" i="32" s="1"/>
  <c r="I42" i="33" s="1"/>
  <c r="I42" i="34" s="1"/>
  <c r="I42" i="35" s="1"/>
  <c r="I42" i="36" s="1"/>
  <c r="I42" i="37" s="1"/>
  <c r="I42" i="38" s="1"/>
  <c r="I42" i="39" s="1"/>
  <c r="I41" i="28"/>
  <c r="I41" i="29" s="1"/>
  <c r="I41" i="30" s="1"/>
  <c r="I41" i="31" s="1"/>
  <c r="I41" i="32" s="1"/>
  <c r="I41" i="33" s="1"/>
  <c r="I41" i="34" s="1"/>
  <c r="I41" i="35" s="1"/>
  <c r="I41" i="36" s="1"/>
  <c r="I41" i="37" s="1"/>
  <c r="I41" i="38" s="1"/>
  <c r="I41" i="39" s="1"/>
  <c r="I40" i="28"/>
  <c r="I40" i="29" s="1"/>
  <c r="I40" i="30" s="1"/>
  <c r="I40" i="31" s="1"/>
  <c r="I40" i="32" s="1"/>
  <c r="I40" i="33" s="1"/>
  <c r="I40" i="34" s="1"/>
  <c r="I40" i="35" s="1"/>
  <c r="I40" i="36" s="1"/>
  <c r="I40" i="37" s="1"/>
  <c r="I40" i="38" s="1"/>
  <c r="I40" i="39" s="1"/>
  <c r="I39" i="28"/>
  <c r="I39" i="29"/>
  <c r="I39" i="30" s="1"/>
  <c r="I39" i="31" s="1"/>
  <c r="I39" i="32" s="1"/>
  <c r="I39" i="33" s="1"/>
  <c r="I39" i="34" s="1"/>
  <c r="I39" i="35" s="1"/>
  <c r="I39" i="36" s="1"/>
  <c r="I39" i="37" s="1"/>
  <c r="I39" i="38" s="1"/>
  <c r="I39" i="39" s="1"/>
  <c r="I38" i="28"/>
  <c r="I38" i="29"/>
  <c r="I38" i="30" s="1"/>
  <c r="I38" i="31" s="1"/>
  <c r="I38" i="32" s="1"/>
  <c r="I38" i="33" s="1"/>
  <c r="I38" i="34" s="1"/>
  <c r="I38" i="35" s="1"/>
  <c r="I38" i="36" s="1"/>
  <c r="I38" i="37" s="1"/>
  <c r="I38" i="38" s="1"/>
  <c r="I38" i="39" s="1"/>
  <c r="I37" i="28"/>
  <c r="I37" i="29" s="1"/>
  <c r="I37" i="30" s="1"/>
  <c r="I37" i="31" s="1"/>
  <c r="I37" i="32" s="1"/>
  <c r="I37" i="33" s="1"/>
  <c r="I37" i="34" s="1"/>
  <c r="I37" i="35" s="1"/>
  <c r="I37" i="36" s="1"/>
  <c r="I37" i="37" s="1"/>
  <c r="I37" i="38" s="1"/>
  <c r="I37" i="39" s="1"/>
  <c r="I36" i="28"/>
  <c r="I36" i="29" s="1"/>
  <c r="I36" i="30" s="1"/>
  <c r="I36" i="31"/>
  <c r="I36" i="32" s="1"/>
  <c r="I36" i="33" s="1"/>
  <c r="I36" i="34" s="1"/>
  <c r="I36" i="35" s="1"/>
  <c r="I36" i="36" s="1"/>
  <c r="I36" i="37" s="1"/>
  <c r="I36" i="38" s="1"/>
  <c r="I36" i="39" s="1"/>
  <c r="I35" i="28"/>
  <c r="I35" i="29"/>
  <c r="I35" i="30" s="1"/>
  <c r="I35" i="31" s="1"/>
  <c r="I35" i="32" s="1"/>
  <c r="I35" i="33" s="1"/>
  <c r="I35" i="34" s="1"/>
  <c r="I35" i="35" s="1"/>
  <c r="I35" i="36" s="1"/>
  <c r="I35" i="37" s="1"/>
  <c r="I35" i="38" s="1"/>
  <c r="I35" i="39" s="1"/>
  <c r="I34" i="28"/>
  <c r="I34" i="29"/>
  <c r="I34" i="30" s="1"/>
  <c r="I34" i="31" s="1"/>
  <c r="I34" i="32" s="1"/>
  <c r="I34" i="33" s="1"/>
  <c r="I34" i="34" s="1"/>
  <c r="I34" i="35" s="1"/>
  <c r="I34" i="36" s="1"/>
  <c r="I34" i="37" s="1"/>
  <c r="I34" i="38" s="1"/>
  <c r="I34" i="39" s="1"/>
  <c r="I33" i="28"/>
  <c r="I33" i="29" s="1"/>
  <c r="I33" i="30" s="1"/>
  <c r="I33" i="31" s="1"/>
  <c r="I33" i="32" s="1"/>
  <c r="I33" i="33" s="1"/>
  <c r="I33" i="34" s="1"/>
  <c r="I33" i="35" s="1"/>
  <c r="I33" i="36" s="1"/>
  <c r="I33" i="37" s="1"/>
  <c r="I33" i="38" s="1"/>
  <c r="I33" i="39" s="1"/>
  <c r="I32" i="28"/>
  <c r="I32" i="29" s="1"/>
  <c r="I32" i="30" s="1"/>
  <c r="I32" i="31" s="1"/>
  <c r="I32" i="32" s="1"/>
  <c r="I32" i="33" s="1"/>
  <c r="I32" i="34" s="1"/>
  <c r="I32" i="35" s="1"/>
  <c r="I32" i="36" s="1"/>
  <c r="I32" i="37" s="1"/>
  <c r="I32" i="38" s="1"/>
  <c r="I32" i="39" s="1"/>
  <c r="I31" i="28"/>
  <c r="I31" i="29"/>
  <c r="I31" i="30" s="1"/>
  <c r="I31" i="31" s="1"/>
  <c r="I31" i="32" s="1"/>
  <c r="I31" i="33" s="1"/>
  <c r="I31" i="34" s="1"/>
  <c r="I31" i="35" s="1"/>
  <c r="I31" i="36" s="1"/>
  <c r="I31" i="37" s="1"/>
  <c r="I31" i="38" s="1"/>
  <c r="I31" i="39" s="1"/>
  <c r="I30" i="28"/>
  <c r="I30" i="29"/>
  <c r="I30" i="30" s="1"/>
  <c r="I30" i="31" s="1"/>
  <c r="I30" i="32" s="1"/>
  <c r="I30" i="33" s="1"/>
  <c r="I30" i="34" s="1"/>
  <c r="I30" i="35" s="1"/>
  <c r="I30" i="36" s="1"/>
  <c r="I30" i="37" s="1"/>
  <c r="I30" i="38" s="1"/>
  <c r="I30" i="39" s="1"/>
  <c r="I29" i="28"/>
  <c r="I29" i="29" s="1"/>
  <c r="I29" i="30" s="1"/>
  <c r="I29" i="31" s="1"/>
  <c r="I29" i="32" s="1"/>
  <c r="I29" i="33" s="1"/>
  <c r="I29" i="34" s="1"/>
  <c r="I29" i="35" s="1"/>
  <c r="I29" i="36" s="1"/>
  <c r="I29" i="37" s="1"/>
  <c r="I29" i="38" s="1"/>
  <c r="I29" i="39" s="1"/>
  <c r="I28" i="28"/>
  <c r="I28" i="29" s="1"/>
  <c r="I28" i="30" s="1"/>
  <c r="I28" i="31"/>
  <c r="I28" i="32" s="1"/>
  <c r="I28" i="33" s="1"/>
  <c r="I28" i="34" s="1"/>
  <c r="I28" i="35" s="1"/>
  <c r="I28" i="36" s="1"/>
  <c r="I28" i="37" s="1"/>
  <c r="I28" i="38" s="1"/>
  <c r="I28" i="39" s="1"/>
  <c r="I27" i="28"/>
  <c r="I27" i="29"/>
  <c r="I27" i="30" s="1"/>
  <c r="I27" i="31" s="1"/>
  <c r="I27" i="32" s="1"/>
  <c r="I27" i="33" s="1"/>
  <c r="I27" i="34" s="1"/>
  <c r="I27" i="35" s="1"/>
  <c r="I27" i="36" s="1"/>
  <c r="I27" i="37" s="1"/>
  <c r="I27" i="38" s="1"/>
  <c r="I27" i="39" s="1"/>
  <c r="I26" i="28"/>
  <c r="I26" i="29"/>
  <c r="I26" i="30" s="1"/>
  <c r="I26" i="31" s="1"/>
  <c r="I26" i="32" s="1"/>
  <c r="I26" i="33" s="1"/>
  <c r="I26" i="34" s="1"/>
  <c r="I26" i="35" s="1"/>
  <c r="I26" i="36" s="1"/>
  <c r="I26" i="37" s="1"/>
  <c r="I26" i="38" s="1"/>
  <c r="I26" i="39" s="1"/>
  <c r="I25" i="28"/>
  <c r="I25" i="29" s="1"/>
  <c r="I25" i="30" s="1"/>
  <c r="I25" i="31" s="1"/>
  <c r="I25" i="32" s="1"/>
  <c r="I25" i="33" s="1"/>
  <c r="I25" i="34" s="1"/>
  <c r="I25" i="35" s="1"/>
  <c r="I25" i="36" s="1"/>
  <c r="I25" i="37" s="1"/>
  <c r="I25" i="38" s="1"/>
  <c r="I25" i="39" s="1"/>
  <c r="I24" i="28"/>
  <c r="I24" i="29" s="1"/>
  <c r="I24" i="30" s="1"/>
  <c r="I24" i="31" s="1"/>
  <c r="I24" i="32" s="1"/>
  <c r="I24" i="33" s="1"/>
  <c r="I24" i="34" s="1"/>
  <c r="I24" i="35" s="1"/>
  <c r="I24" i="36" s="1"/>
  <c r="I24" i="37" s="1"/>
  <c r="I24" i="38" s="1"/>
  <c r="I24" i="39" s="1"/>
  <c r="I23" i="28"/>
  <c r="I23" i="29"/>
  <c r="I23" i="30" s="1"/>
  <c r="I23" i="31" s="1"/>
  <c r="I23" i="32" s="1"/>
  <c r="I23" i="33" s="1"/>
  <c r="I23" i="34" s="1"/>
  <c r="I23" i="35" s="1"/>
  <c r="I23" i="36" s="1"/>
  <c r="I23" i="37" s="1"/>
  <c r="I23" i="38" s="1"/>
  <c r="I23" i="39" s="1"/>
  <c r="I22" i="28"/>
  <c r="I22" i="29"/>
  <c r="I22" i="30" s="1"/>
  <c r="I22" i="31" s="1"/>
  <c r="I22" i="32" s="1"/>
  <c r="I22" i="33" s="1"/>
  <c r="I22" i="34" s="1"/>
  <c r="I22" i="35" s="1"/>
  <c r="I22" i="36" s="1"/>
  <c r="I22" i="37" s="1"/>
  <c r="I22" i="38" s="1"/>
  <c r="I22" i="39" s="1"/>
  <c r="I21" i="28"/>
  <c r="I21" i="29" s="1"/>
  <c r="I21" i="30" s="1"/>
  <c r="I21" i="31" s="1"/>
  <c r="I21" i="32" s="1"/>
  <c r="I21" i="33" s="1"/>
  <c r="I21" i="34" s="1"/>
  <c r="I21" i="35" s="1"/>
  <c r="I21" i="36" s="1"/>
  <c r="I21" i="37" s="1"/>
  <c r="I21" i="38" s="1"/>
  <c r="I21" i="39" s="1"/>
  <c r="I20" i="28"/>
  <c r="I20" i="29" s="1"/>
  <c r="I20" i="30" s="1"/>
  <c r="I20" i="31"/>
  <c r="I20" i="32" s="1"/>
  <c r="I20" i="33" s="1"/>
  <c r="I20" i="34" s="1"/>
  <c r="I20" i="35" s="1"/>
  <c r="I20" i="36" s="1"/>
  <c r="I20" i="37" s="1"/>
  <c r="I20" i="38" s="1"/>
  <c r="I20" i="39" s="1"/>
  <c r="I19" i="28"/>
  <c r="I19" i="29"/>
  <c r="I19" i="30" s="1"/>
  <c r="I19" i="31" s="1"/>
  <c r="I19" i="32" s="1"/>
  <c r="I19" i="33" s="1"/>
  <c r="I19" i="34" s="1"/>
  <c r="I19" i="35" s="1"/>
  <c r="I19" i="36" s="1"/>
  <c r="I19" i="37" s="1"/>
  <c r="I19" i="38" s="1"/>
  <c r="I19" i="39" s="1"/>
  <c r="I18" i="28"/>
  <c r="I18" i="29"/>
  <c r="I18" i="30" s="1"/>
  <c r="I18" i="31" s="1"/>
  <c r="I18" i="32" s="1"/>
  <c r="I18" i="33" s="1"/>
  <c r="I18" i="34" s="1"/>
  <c r="I18" i="35" s="1"/>
  <c r="I18" i="36" s="1"/>
  <c r="I18" i="37" s="1"/>
  <c r="I18" i="38" s="1"/>
  <c r="I18" i="39" s="1"/>
  <c r="I17" i="28"/>
  <c r="I17" i="29" s="1"/>
  <c r="I17" i="30" s="1"/>
  <c r="I17" i="31" s="1"/>
  <c r="I17" i="32" s="1"/>
  <c r="I17" i="33" s="1"/>
  <c r="I17" i="34" s="1"/>
  <c r="I17" i="35" s="1"/>
  <c r="I17" i="36" s="1"/>
  <c r="I17" i="37" s="1"/>
  <c r="I17" i="38" s="1"/>
  <c r="I17" i="39" s="1"/>
  <c r="I16" i="28"/>
  <c r="I16" i="29" s="1"/>
  <c r="I16" i="30" s="1"/>
  <c r="I16" i="31" s="1"/>
  <c r="I16" i="32" s="1"/>
  <c r="I16" i="33" s="1"/>
  <c r="I16" i="34" s="1"/>
  <c r="I16" i="35" s="1"/>
  <c r="I16" i="36" s="1"/>
  <c r="I16" i="37" s="1"/>
  <c r="I16" i="38" s="1"/>
  <c r="I16" i="39" s="1"/>
  <c r="I15" i="28"/>
  <c r="I15" i="29"/>
  <c r="I15" i="30" s="1"/>
  <c r="I15" i="31" s="1"/>
  <c r="I15" i="32" s="1"/>
  <c r="I15" i="33" s="1"/>
  <c r="I15" i="34" s="1"/>
  <c r="I15" i="35" s="1"/>
  <c r="I15" i="36" s="1"/>
  <c r="I15" i="37" s="1"/>
  <c r="I15" i="38" s="1"/>
  <c r="I15" i="39" s="1"/>
  <c r="I14" i="28"/>
  <c r="I14" i="29"/>
  <c r="I14" i="30" s="1"/>
  <c r="I14" i="31" s="1"/>
  <c r="I14" i="32" s="1"/>
  <c r="I14" i="33" s="1"/>
  <c r="I14" i="34" s="1"/>
  <c r="I14" i="35" s="1"/>
  <c r="I14" i="36" s="1"/>
  <c r="I14" i="37" s="1"/>
  <c r="I14" i="38" s="1"/>
  <c r="I14" i="39" s="1"/>
  <c r="I13" i="28"/>
  <c r="I13" i="29" s="1"/>
  <c r="I13" i="30" s="1"/>
  <c r="I13" i="31" s="1"/>
  <c r="I13" i="32" s="1"/>
  <c r="I13" i="33" s="1"/>
  <c r="I13" i="34" s="1"/>
  <c r="I13" i="35" s="1"/>
  <c r="I13" i="36" s="1"/>
  <c r="I13" i="37" s="1"/>
  <c r="I13" i="38" s="1"/>
  <c r="I13" i="39" s="1"/>
  <c r="I12" i="28"/>
  <c r="I12" i="29" s="1"/>
  <c r="I12" i="30" s="1"/>
  <c r="I12" i="31"/>
  <c r="I12" i="32" s="1"/>
  <c r="I12" i="33" s="1"/>
  <c r="I12" i="34" s="1"/>
  <c r="I12" i="35" s="1"/>
  <c r="I12" i="36" s="1"/>
  <c r="I12" i="37" s="1"/>
  <c r="I12" i="38" s="1"/>
  <c r="I12" i="39" s="1"/>
  <c r="I11" i="28"/>
  <c r="I11" i="29"/>
  <c r="I11" i="30" s="1"/>
  <c r="I11" i="31" s="1"/>
  <c r="I11" i="32" s="1"/>
  <c r="I11" i="33" s="1"/>
  <c r="I11" i="34" s="1"/>
  <c r="I11" i="35" s="1"/>
  <c r="I11" i="36" s="1"/>
  <c r="I11" i="37" s="1"/>
  <c r="I11" i="38" s="1"/>
  <c r="I11" i="39" s="1"/>
  <c r="I10" i="28"/>
  <c r="I10" i="29"/>
  <c r="I10" i="30" s="1"/>
  <c r="I10" i="31" s="1"/>
  <c r="I10" i="32" s="1"/>
  <c r="I10" i="33" s="1"/>
  <c r="I10" i="34" s="1"/>
  <c r="I10" i="35" s="1"/>
  <c r="I10" i="36" s="1"/>
  <c r="I10" i="37" s="1"/>
  <c r="I10" i="38" s="1"/>
  <c r="I10" i="39" s="1"/>
  <c r="I9" i="28"/>
  <c r="I9" i="29" s="1"/>
  <c r="I9" i="30" s="1"/>
  <c r="I9" i="31" s="1"/>
  <c r="I9" i="32" s="1"/>
  <c r="I9" i="33" s="1"/>
  <c r="I9" i="34" s="1"/>
  <c r="I9" i="35" s="1"/>
  <c r="I9" i="36" s="1"/>
  <c r="I9" i="37" s="1"/>
  <c r="I9" i="38" s="1"/>
  <c r="I9" i="39" s="1"/>
  <c r="I8" i="28"/>
  <c r="I8" i="29" s="1"/>
  <c r="I8" i="30" s="1"/>
  <c r="I8" i="31" s="1"/>
  <c r="I8" i="32" s="1"/>
  <c r="I8" i="33" s="1"/>
  <c r="I8" i="34" s="1"/>
  <c r="I8" i="35" s="1"/>
  <c r="I8" i="36" s="1"/>
  <c r="I8" i="37" s="1"/>
  <c r="I8" i="38" s="1"/>
  <c r="I8" i="39" s="1"/>
  <c r="I7" i="28"/>
  <c r="I7" i="29"/>
  <c r="I7" i="30" s="1"/>
  <c r="I7" i="31" s="1"/>
  <c r="I7" i="32" s="1"/>
  <c r="I7" i="33" s="1"/>
  <c r="I7" i="34" s="1"/>
  <c r="I7" i="35" s="1"/>
  <c r="I7" i="36" s="1"/>
  <c r="I7" i="37" s="1"/>
  <c r="I7" i="38" s="1"/>
  <c r="I7" i="39" s="1"/>
  <c r="I6" i="28"/>
  <c r="I6" i="29"/>
  <c r="I6" i="30" s="1"/>
  <c r="I6" i="31" s="1"/>
  <c r="I6" i="32" s="1"/>
  <c r="I6" i="33" s="1"/>
  <c r="I6" i="34" s="1"/>
  <c r="I6" i="35" s="1"/>
  <c r="I6" i="36" s="1"/>
  <c r="I6" i="37" s="1"/>
  <c r="I6" i="38" s="1"/>
  <c r="I6" i="39" s="1"/>
  <c r="I5" i="28"/>
  <c r="I5" i="29" s="1"/>
  <c r="I5" i="30" s="1"/>
  <c r="I5" i="31" s="1"/>
  <c r="I5" i="32" s="1"/>
  <c r="I5" i="33" s="1"/>
  <c r="I5" i="34" s="1"/>
  <c r="I5" i="35" s="1"/>
  <c r="I5" i="36" s="1"/>
  <c r="I5" i="37" s="1"/>
  <c r="I5" i="38" s="1"/>
  <c r="I5" i="39" s="1"/>
  <c r="I4" i="28"/>
  <c r="I4" i="29" s="1"/>
  <c r="I4" i="30" s="1"/>
  <c r="I4" i="31"/>
  <c r="I4" i="32" s="1"/>
  <c r="I4" i="33" s="1"/>
  <c r="I4" i="34" s="1"/>
  <c r="I4" i="35" s="1"/>
  <c r="I4" i="36" s="1"/>
  <c r="I4" i="37" s="1"/>
  <c r="I4" i="38" s="1"/>
  <c r="I4" i="39" s="1"/>
  <c r="W130" i="27"/>
  <c r="V130" i="27"/>
  <c r="U130" i="27"/>
  <c r="T130" i="27"/>
  <c r="S130" i="27"/>
  <c r="R130" i="27"/>
  <c r="Q130" i="27"/>
  <c r="O130" i="27"/>
  <c r="N130" i="27"/>
  <c r="M130" i="27"/>
  <c r="L130" i="27" s="1"/>
  <c r="K130" i="27"/>
  <c r="J130" i="27"/>
  <c r="I130" i="27"/>
  <c r="G130" i="27"/>
  <c r="W129" i="27"/>
  <c r="V129" i="27"/>
  <c r="U129" i="27"/>
  <c r="S129" i="27"/>
  <c r="R129" i="27"/>
  <c r="Q129" i="27"/>
  <c r="O129" i="27"/>
  <c r="N129" i="27"/>
  <c r="M129" i="27"/>
  <c r="K129" i="27"/>
  <c r="J129" i="27"/>
  <c r="I129" i="27"/>
  <c r="G129" i="27"/>
  <c r="W128" i="27"/>
  <c r="V128" i="27"/>
  <c r="U128" i="27"/>
  <c r="T128" i="27" s="1"/>
  <c r="S128" i="27"/>
  <c r="R128" i="27"/>
  <c r="Q128" i="27"/>
  <c r="O128" i="27"/>
  <c r="N128" i="27"/>
  <c r="M128" i="27"/>
  <c r="L128" i="27" s="1"/>
  <c r="K128" i="27"/>
  <c r="J128" i="27"/>
  <c r="I128" i="27"/>
  <c r="G128" i="27"/>
  <c r="W127" i="27"/>
  <c r="V127" i="27"/>
  <c r="U127" i="27"/>
  <c r="S127" i="27"/>
  <c r="R127" i="27"/>
  <c r="Q127" i="27"/>
  <c r="P127" i="27" s="1"/>
  <c r="O127" i="27"/>
  <c r="N127" i="27"/>
  <c r="M127" i="27"/>
  <c r="K127" i="27"/>
  <c r="J127" i="27"/>
  <c r="I127" i="27"/>
  <c r="H127" i="27" s="1"/>
  <c r="G127" i="27"/>
  <c r="W126" i="27"/>
  <c r="V126" i="27"/>
  <c r="U126" i="27"/>
  <c r="S126" i="27"/>
  <c r="R126" i="27"/>
  <c r="Q126" i="27"/>
  <c r="O126" i="27"/>
  <c r="N126" i="27"/>
  <c r="M126" i="27"/>
  <c r="K126" i="27"/>
  <c r="J126" i="27"/>
  <c r="I126" i="27"/>
  <c r="H126" i="27" s="1"/>
  <c r="G126" i="27"/>
  <c r="W125" i="27"/>
  <c r="V125" i="27"/>
  <c r="U125" i="27"/>
  <c r="S125" i="27"/>
  <c r="R125" i="27"/>
  <c r="Q125" i="27"/>
  <c r="O125" i="27"/>
  <c r="N125" i="27"/>
  <c r="M125" i="27"/>
  <c r="L125" i="27" s="1"/>
  <c r="K125" i="27"/>
  <c r="J125" i="27"/>
  <c r="I125" i="27"/>
  <c r="G125" i="27"/>
  <c r="W124" i="27"/>
  <c r="V124" i="27"/>
  <c r="U124" i="27"/>
  <c r="S124" i="27"/>
  <c r="R124" i="27"/>
  <c r="Q124" i="27"/>
  <c r="O124" i="27"/>
  <c r="N124" i="27"/>
  <c r="M124" i="27"/>
  <c r="K124" i="27"/>
  <c r="J124" i="27"/>
  <c r="I124" i="27"/>
  <c r="G124" i="27"/>
  <c r="W123" i="27"/>
  <c r="V123" i="27"/>
  <c r="U123" i="27"/>
  <c r="T123" i="27" s="1"/>
  <c r="S123" i="27"/>
  <c r="R123" i="27"/>
  <c r="Q123" i="27"/>
  <c r="O123" i="27"/>
  <c r="N123" i="27"/>
  <c r="M123" i="27"/>
  <c r="K123" i="27"/>
  <c r="J123" i="27"/>
  <c r="I123" i="27"/>
  <c r="G123" i="27"/>
  <c r="W122" i="27"/>
  <c r="V122" i="27"/>
  <c r="U122" i="27"/>
  <c r="T122" i="27"/>
  <c r="S122" i="27"/>
  <c r="R122" i="27"/>
  <c r="Q122" i="27"/>
  <c r="O122" i="27"/>
  <c r="N122" i="27"/>
  <c r="M122" i="27"/>
  <c r="K122" i="27"/>
  <c r="J122" i="27"/>
  <c r="I122" i="27"/>
  <c r="G122" i="27"/>
  <c r="W121" i="27"/>
  <c r="V121" i="27"/>
  <c r="U121" i="27"/>
  <c r="S121" i="27"/>
  <c r="R121" i="27"/>
  <c r="Q121" i="27"/>
  <c r="O121" i="27"/>
  <c r="N121" i="27"/>
  <c r="M121" i="27"/>
  <c r="K121" i="27"/>
  <c r="J121" i="27"/>
  <c r="I121" i="27"/>
  <c r="G121" i="27"/>
  <c r="W120" i="27"/>
  <c r="V120" i="27"/>
  <c r="U120" i="27"/>
  <c r="S120" i="27"/>
  <c r="R120" i="27"/>
  <c r="Q120" i="27"/>
  <c r="O120" i="27"/>
  <c r="N120" i="27"/>
  <c r="M120" i="27"/>
  <c r="L120" i="27" s="1"/>
  <c r="K120" i="27"/>
  <c r="J120" i="27"/>
  <c r="I120" i="27"/>
  <c r="G120" i="27"/>
  <c r="W119" i="27"/>
  <c r="V119" i="27"/>
  <c r="U119" i="27"/>
  <c r="S119" i="27"/>
  <c r="R119" i="27"/>
  <c r="Q119" i="27"/>
  <c r="O119" i="27"/>
  <c r="N119" i="27"/>
  <c r="M119" i="27"/>
  <c r="K119" i="27"/>
  <c r="J119" i="27"/>
  <c r="I119" i="27"/>
  <c r="W118" i="27"/>
  <c r="V118" i="27"/>
  <c r="U118" i="27"/>
  <c r="S118" i="27"/>
  <c r="R118" i="27"/>
  <c r="Q118" i="27"/>
  <c r="O118" i="27"/>
  <c r="N118" i="27"/>
  <c r="M118" i="27"/>
  <c r="K118" i="27"/>
  <c r="J118" i="27"/>
  <c r="I118" i="27"/>
  <c r="G118" i="27"/>
  <c r="W117" i="27"/>
  <c r="V117" i="27"/>
  <c r="U117" i="27"/>
  <c r="S117" i="27"/>
  <c r="R117" i="27"/>
  <c r="Q117" i="27"/>
  <c r="O117" i="27"/>
  <c r="N117" i="27"/>
  <c r="M117" i="27"/>
  <c r="K117" i="27"/>
  <c r="J117" i="27"/>
  <c r="I117" i="27"/>
  <c r="G117" i="27"/>
  <c r="W116" i="27"/>
  <c r="V116" i="27"/>
  <c r="U116" i="27"/>
  <c r="T116" i="27" s="1"/>
  <c r="S116" i="27"/>
  <c r="R116" i="27"/>
  <c r="Q116" i="27"/>
  <c r="P116" i="27" s="1"/>
  <c r="O116" i="27"/>
  <c r="N116" i="27"/>
  <c r="M116" i="27"/>
  <c r="K116" i="27"/>
  <c r="J116" i="27"/>
  <c r="I116" i="27"/>
  <c r="H116" i="27" s="1"/>
  <c r="G116" i="27"/>
  <c r="W115" i="27"/>
  <c r="V115" i="27"/>
  <c r="U115" i="27"/>
  <c r="S115" i="27"/>
  <c r="R115" i="27"/>
  <c r="Q115" i="27"/>
  <c r="P115" i="27"/>
  <c r="O115" i="27"/>
  <c r="N115" i="27"/>
  <c r="M115" i="27"/>
  <c r="K115" i="27"/>
  <c r="J115" i="27"/>
  <c r="I115" i="27"/>
  <c r="H115" i="27" s="1"/>
  <c r="G115" i="27"/>
  <c r="W114" i="27"/>
  <c r="V114" i="27"/>
  <c r="U114" i="27"/>
  <c r="T114" i="27" s="1"/>
  <c r="S114" i="27"/>
  <c r="R114" i="27"/>
  <c r="Q114" i="27"/>
  <c r="O114" i="27"/>
  <c r="N114" i="27"/>
  <c r="M114" i="27"/>
  <c r="K114" i="27"/>
  <c r="J114" i="27"/>
  <c r="I114" i="27"/>
  <c r="H114" i="27" s="1"/>
  <c r="G114" i="27"/>
  <c r="W113" i="27"/>
  <c r="V113" i="27"/>
  <c r="U113" i="27"/>
  <c r="T113" i="27" s="1"/>
  <c r="S113" i="27"/>
  <c r="R113" i="27"/>
  <c r="Q113" i="27"/>
  <c r="O113" i="27"/>
  <c r="N113" i="27"/>
  <c r="M113" i="27"/>
  <c r="L113" i="27" s="1"/>
  <c r="K113" i="27"/>
  <c r="J113" i="27"/>
  <c r="I113" i="27"/>
  <c r="G113" i="27"/>
  <c r="W112" i="27"/>
  <c r="V112" i="27"/>
  <c r="U112" i="27"/>
  <c r="S112" i="27"/>
  <c r="R112" i="27"/>
  <c r="Q112" i="27"/>
  <c r="P112" i="27" s="1"/>
  <c r="O112" i="27"/>
  <c r="N112" i="27"/>
  <c r="M112" i="27"/>
  <c r="K112" i="27"/>
  <c r="J112" i="27"/>
  <c r="I112" i="27"/>
  <c r="H112" i="27" s="1"/>
  <c r="G112" i="27"/>
  <c r="W111" i="27"/>
  <c r="V111" i="27"/>
  <c r="U111" i="27"/>
  <c r="T111" i="27" s="1"/>
  <c r="S111" i="27"/>
  <c r="R111" i="27"/>
  <c r="Q111" i="27"/>
  <c r="P111" i="27"/>
  <c r="O111" i="27"/>
  <c r="N111" i="27"/>
  <c r="M111" i="27"/>
  <c r="K111" i="27"/>
  <c r="J111" i="27"/>
  <c r="I111" i="27"/>
  <c r="G111" i="27"/>
  <c r="W110" i="27"/>
  <c r="V110" i="27"/>
  <c r="U110" i="27"/>
  <c r="T110" i="27" s="1"/>
  <c r="S110" i="27"/>
  <c r="R110" i="27"/>
  <c r="Q110" i="27"/>
  <c r="O110" i="27"/>
  <c r="N110" i="27"/>
  <c r="M110" i="27"/>
  <c r="K110" i="27"/>
  <c r="J110" i="27"/>
  <c r="I110" i="27"/>
  <c r="G110" i="27"/>
  <c r="W109" i="27"/>
  <c r="V109" i="27"/>
  <c r="U109" i="27"/>
  <c r="S109" i="27"/>
  <c r="R109" i="27"/>
  <c r="Q109" i="27"/>
  <c r="P109" i="27" s="1"/>
  <c r="O109" i="27"/>
  <c r="N109" i="27"/>
  <c r="M109" i="27"/>
  <c r="K109" i="27"/>
  <c r="J109" i="27"/>
  <c r="I109" i="27"/>
  <c r="H109" i="27" s="1"/>
  <c r="G109" i="27"/>
  <c r="W108" i="27"/>
  <c r="V108" i="27"/>
  <c r="U108" i="27"/>
  <c r="T108" i="27" s="1"/>
  <c r="S108" i="27"/>
  <c r="R108" i="27"/>
  <c r="Q108" i="27"/>
  <c r="O108" i="27"/>
  <c r="N108" i="27"/>
  <c r="M108" i="27"/>
  <c r="K108" i="27"/>
  <c r="J108" i="27"/>
  <c r="I108" i="27"/>
  <c r="G108" i="27"/>
  <c r="W107" i="27"/>
  <c r="V107" i="27"/>
  <c r="U107" i="27"/>
  <c r="S107" i="27"/>
  <c r="R107" i="27"/>
  <c r="Q107" i="27"/>
  <c r="O107" i="27"/>
  <c r="N107" i="27"/>
  <c r="M107" i="27"/>
  <c r="K107" i="27"/>
  <c r="J107" i="27"/>
  <c r="I107" i="27"/>
  <c r="H107" i="27" s="1"/>
  <c r="G107" i="27"/>
  <c r="W106" i="27"/>
  <c r="V106" i="27"/>
  <c r="U106" i="27"/>
  <c r="T106" i="27" s="1"/>
  <c r="S106" i="27"/>
  <c r="R106" i="27"/>
  <c r="Q106" i="27"/>
  <c r="O106" i="27"/>
  <c r="N106" i="27"/>
  <c r="M106" i="27"/>
  <c r="L106" i="27" s="1"/>
  <c r="K106" i="27"/>
  <c r="J106" i="27"/>
  <c r="I106" i="27"/>
  <c r="G106" i="27"/>
  <c r="W105" i="27"/>
  <c r="V105" i="27"/>
  <c r="U105" i="27"/>
  <c r="S105" i="27"/>
  <c r="R105" i="27"/>
  <c r="Q105" i="27"/>
  <c r="O105" i="27"/>
  <c r="N105" i="27"/>
  <c r="M105" i="27"/>
  <c r="K105" i="27"/>
  <c r="J105" i="27"/>
  <c r="I105" i="27"/>
  <c r="H105" i="27" s="1"/>
  <c r="W104" i="27"/>
  <c r="V104" i="27"/>
  <c r="U104" i="27"/>
  <c r="S104" i="27"/>
  <c r="R104" i="27"/>
  <c r="Q104" i="27"/>
  <c r="O104" i="27"/>
  <c r="N104" i="27"/>
  <c r="M104" i="27"/>
  <c r="L104" i="27"/>
  <c r="K104" i="27"/>
  <c r="J104" i="27"/>
  <c r="I104" i="27"/>
  <c r="G104" i="27"/>
  <c r="W103" i="27"/>
  <c r="V103" i="27"/>
  <c r="U103" i="27"/>
  <c r="S103" i="27"/>
  <c r="R103" i="27"/>
  <c r="Q103" i="27"/>
  <c r="P103" i="27" s="1"/>
  <c r="O103" i="27"/>
  <c r="N103" i="27"/>
  <c r="M103" i="27"/>
  <c r="K103" i="27"/>
  <c r="J103" i="27"/>
  <c r="I103" i="27"/>
  <c r="G103" i="27"/>
  <c r="W102" i="27"/>
  <c r="V102" i="27"/>
  <c r="U102" i="27"/>
  <c r="S102" i="27"/>
  <c r="R102" i="27"/>
  <c r="Q102" i="27"/>
  <c r="O102" i="27"/>
  <c r="N102" i="27"/>
  <c r="M102" i="27"/>
  <c r="L102" i="27" s="1"/>
  <c r="K102" i="27"/>
  <c r="J102" i="27"/>
  <c r="I102" i="27"/>
  <c r="G102" i="27"/>
  <c r="W101" i="27"/>
  <c r="V101" i="27"/>
  <c r="U101" i="27"/>
  <c r="S101" i="27"/>
  <c r="R101" i="27"/>
  <c r="Q101" i="27"/>
  <c r="O101" i="27"/>
  <c r="N101" i="27"/>
  <c r="M101" i="27"/>
  <c r="K101" i="27"/>
  <c r="J101" i="27"/>
  <c r="I101" i="27"/>
  <c r="H101" i="27" s="1"/>
  <c r="G101" i="27"/>
  <c r="W100" i="27"/>
  <c r="V100" i="27"/>
  <c r="U100" i="27"/>
  <c r="T100" i="27" s="1"/>
  <c r="S100" i="27"/>
  <c r="R100" i="27"/>
  <c r="Q100" i="27"/>
  <c r="O100" i="27"/>
  <c r="N100" i="27"/>
  <c r="M100" i="27"/>
  <c r="K100" i="27"/>
  <c r="J100" i="27"/>
  <c r="I100" i="27"/>
  <c r="H100" i="27" s="1"/>
  <c r="G100" i="27"/>
  <c r="W99" i="27"/>
  <c r="V99" i="27"/>
  <c r="U99" i="27"/>
  <c r="T99" i="27" s="1"/>
  <c r="S99" i="27"/>
  <c r="R99" i="27"/>
  <c r="Q99" i="27"/>
  <c r="P99" i="27"/>
  <c r="O99" i="27"/>
  <c r="N99" i="27"/>
  <c r="M99" i="27"/>
  <c r="K99" i="27"/>
  <c r="J99" i="27"/>
  <c r="I99" i="27"/>
  <c r="H99" i="27" s="1"/>
  <c r="G99" i="27"/>
  <c r="W98" i="27"/>
  <c r="V98" i="27"/>
  <c r="U98" i="27"/>
  <c r="S98" i="27"/>
  <c r="R98" i="27"/>
  <c r="Q98" i="27"/>
  <c r="P98" i="27" s="1"/>
  <c r="O98" i="27"/>
  <c r="N98" i="27"/>
  <c r="M98" i="27"/>
  <c r="K98" i="27"/>
  <c r="J98" i="27"/>
  <c r="I98" i="27"/>
  <c r="G98" i="27"/>
  <c r="W97" i="27"/>
  <c r="V97" i="27"/>
  <c r="U97" i="27"/>
  <c r="T97" i="27" s="1"/>
  <c r="S97" i="27"/>
  <c r="R97" i="27"/>
  <c r="Q97" i="27"/>
  <c r="O97" i="27"/>
  <c r="N97" i="27"/>
  <c r="M97" i="27"/>
  <c r="L97" i="27" s="1"/>
  <c r="K97" i="27"/>
  <c r="J97" i="27"/>
  <c r="I97" i="27"/>
  <c r="H97" i="27"/>
  <c r="G97" i="27"/>
  <c r="W96" i="27"/>
  <c r="V96" i="27"/>
  <c r="U96" i="27"/>
  <c r="T96" i="27" s="1"/>
  <c r="S96" i="27"/>
  <c r="R96" i="27"/>
  <c r="Q96" i="27"/>
  <c r="O96" i="27"/>
  <c r="N96" i="27"/>
  <c r="M96" i="27"/>
  <c r="L96" i="27" s="1"/>
  <c r="K96" i="27"/>
  <c r="J96" i="27"/>
  <c r="I96" i="27"/>
  <c r="G96" i="27"/>
  <c r="W95" i="27"/>
  <c r="V95" i="27"/>
  <c r="U95" i="27"/>
  <c r="T95" i="27" s="1"/>
  <c r="S95" i="27"/>
  <c r="R95" i="27"/>
  <c r="Q95" i="27"/>
  <c r="O95" i="27"/>
  <c r="N95" i="27"/>
  <c r="M95" i="27"/>
  <c r="K95" i="27"/>
  <c r="J95" i="27"/>
  <c r="I95" i="27"/>
  <c r="H95" i="27"/>
  <c r="G95" i="27"/>
  <c r="W94" i="27"/>
  <c r="V94" i="27"/>
  <c r="U94" i="27"/>
  <c r="S94" i="27"/>
  <c r="R94" i="27"/>
  <c r="Q94" i="27"/>
  <c r="O94" i="27"/>
  <c r="N94" i="27"/>
  <c r="M94" i="27"/>
  <c r="L94" i="27" s="1"/>
  <c r="K94" i="27"/>
  <c r="J94" i="27"/>
  <c r="I94" i="27"/>
  <c r="G94" i="27"/>
  <c r="W93" i="27"/>
  <c r="V93" i="27"/>
  <c r="U93" i="27"/>
  <c r="T93" i="27" s="1"/>
  <c r="S93" i="27"/>
  <c r="R93" i="27"/>
  <c r="Q93" i="27"/>
  <c r="O93" i="27"/>
  <c r="N93" i="27"/>
  <c r="M93" i="27"/>
  <c r="L93" i="27" s="1"/>
  <c r="K93" i="27"/>
  <c r="J93" i="27"/>
  <c r="I93" i="27"/>
  <c r="G93" i="27"/>
  <c r="W92" i="27"/>
  <c r="V92" i="27"/>
  <c r="U92" i="27"/>
  <c r="S92" i="27"/>
  <c r="R92" i="27"/>
  <c r="Q92" i="27"/>
  <c r="O92" i="27"/>
  <c r="N92" i="27"/>
  <c r="M92" i="27"/>
  <c r="K92" i="27"/>
  <c r="J92" i="27"/>
  <c r="I92" i="27"/>
  <c r="G92" i="27"/>
  <c r="W91" i="27"/>
  <c r="V91" i="27"/>
  <c r="U91" i="27"/>
  <c r="T91" i="27" s="1"/>
  <c r="S91" i="27"/>
  <c r="R91" i="27"/>
  <c r="Q91" i="27"/>
  <c r="O91" i="27"/>
  <c r="N91" i="27"/>
  <c r="M91" i="27"/>
  <c r="L91" i="27" s="1"/>
  <c r="K91" i="27"/>
  <c r="J91" i="27"/>
  <c r="I91" i="27"/>
  <c r="G91" i="27"/>
  <c r="W90" i="27"/>
  <c r="V90" i="27"/>
  <c r="U90" i="27"/>
  <c r="T90" i="27"/>
  <c r="S90" i="27"/>
  <c r="R90" i="27"/>
  <c r="Q90" i="27"/>
  <c r="O90" i="27"/>
  <c r="N90" i="27"/>
  <c r="M90" i="27"/>
  <c r="K90" i="27"/>
  <c r="J90" i="27"/>
  <c r="I90" i="27"/>
  <c r="G90" i="27"/>
  <c r="W89" i="27"/>
  <c r="V89" i="27"/>
  <c r="U89" i="27"/>
  <c r="S89" i="27"/>
  <c r="R89" i="27"/>
  <c r="Q89" i="27"/>
  <c r="P89" i="27" s="1"/>
  <c r="O89" i="27"/>
  <c r="N89" i="27"/>
  <c r="M89" i="27"/>
  <c r="K89" i="27"/>
  <c r="J89" i="27"/>
  <c r="I89" i="27"/>
  <c r="G89" i="27"/>
  <c r="W88" i="27"/>
  <c r="V88" i="27"/>
  <c r="U88" i="27"/>
  <c r="S88" i="27"/>
  <c r="R88" i="27"/>
  <c r="Q88" i="27"/>
  <c r="O88" i="27"/>
  <c r="N88" i="27"/>
  <c r="M88" i="27"/>
  <c r="L88" i="27" s="1"/>
  <c r="K88" i="27"/>
  <c r="J88" i="27"/>
  <c r="I88" i="27"/>
  <c r="G88" i="27"/>
  <c r="W87" i="27"/>
  <c r="V87" i="27"/>
  <c r="U87" i="27"/>
  <c r="S87" i="27"/>
  <c r="R87" i="27"/>
  <c r="Q87" i="27"/>
  <c r="P87" i="27" s="1"/>
  <c r="O87" i="27"/>
  <c r="N87" i="27"/>
  <c r="M87" i="27"/>
  <c r="K87" i="27"/>
  <c r="J87" i="27"/>
  <c r="I87" i="27"/>
  <c r="G87" i="27"/>
  <c r="W86" i="27"/>
  <c r="V86" i="27"/>
  <c r="U86" i="27"/>
  <c r="S86" i="27"/>
  <c r="R86" i="27"/>
  <c r="Q86" i="27"/>
  <c r="O86" i="27"/>
  <c r="N86" i="27"/>
  <c r="M86" i="27"/>
  <c r="K86" i="27"/>
  <c r="J86" i="27"/>
  <c r="I86" i="27"/>
  <c r="G86" i="27"/>
  <c r="W85" i="27"/>
  <c r="V85" i="27"/>
  <c r="U85" i="27"/>
  <c r="S85" i="27"/>
  <c r="R85" i="27"/>
  <c r="Q85" i="27"/>
  <c r="P85" i="27" s="1"/>
  <c r="O85" i="27"/>
  <c r="N85" i="27"/>
  <c r="M85" i="27"/>
  <c r="K85" i="27"/>
  <c r="J85" i="27"/>
  <c r="I85" i="27"/>
  <c r="G85" i="27"/>
  <c r="W84" i="27"/>
  <c r="V84" i="27"/>
  <c r="U84" i="27"/>
  <c r="T84" i="27" s="1"/>
  <c r="S84" i="27"/>
  <c r="R84" i="27"/>
  <c r="Q84" i="27"/>
  <c r="O84" i="27"/>
  <c r="N84" i="27"/>
  <c r="M84" i="27"/>
  <c r="L84" i="27" s="1"/>
  <c r="K84" i="27"/>
  <c r="J84" i="27"/>
  <c r="I84" i="27"/>
  <c r="G84" i="27"/>
  <c r="W83" i="27"/>
  <c r="V83" i="27"/>
  <c r="U83" i="27"/>
  <c r="S83" i="27"/>
  <c r="R83" i="27"/>
  <c r="Q83" i="27"/>
  <c r="O83" i="27"/>
  <c r="N83" i="27"/>
  <c r="M83" i="27"/>
  <c r="K83" i="27"/>
  <c r="J83" i="27"/>
  <c r="I83" i="27"/>
  <c r="G83" i="27"/>
  <c r="W82" i="27"/>
  <c r="V82" i="27"/>
  <c r="U82" i="27"/>
  <c r="T82" i="27" s="1"/>
  <c r="S82" i="27"/>
  <c r="R82" i="27"/>
  <c r="Q82" i="27"/>
  <c r="O82" i="27"/>
  <c r="N82" i="27"/>
  <c r="M82" i="27"/>
  <c r="L82" i="27" s="1"/>
  <c r="K82" i="27"/>
  <c r="J82" i="27"/>
  <c r="I82" i="27"/>
  <c r="G82" i="27"/>
  <c r="W81" i="27"/>
  <c r="V81" i="27"/>
  <c r="U81" i="27"/>
  <c r="S81" i="27"/>
  <c r="R81" i="27"/>
  <c r="Q81" i="27"/>
  <c r="P81" i="27" s="1"/>
  <c r="O81" i="27"/>
  <c r="N81" i="27"/>
  <c r="M81" i="27"/>
  <c r="K81" i="27"/>
  <c r="J81" i="27"/>
  <c r="I81" i="27"/>
  <c r="H81" i="27" s="1"/>
  <c r="G81" i="27"/>
  <c r="W80" i="27"/>
  <c r="V80" i="27"/>
  <c r="U80" i="27"/>
  <c r="S80" i="27"/>
  <c r="R80" i="27"/>
  <c r="Q80" i="27"/>
  <c r="P80" i="27" s="1"/>
  <c r="O80" i="27"/>
  <c r="N80" i="27"/>
  <c r="M80" i="27"/>
  <c r="L80" i="27"/>
  <c r="K80" i="27"/>
  <c r="J80" i="27"/>
  <c r="I80" i="27"/>
  <c r="G80" i="27"/>
  <c r="W79" i="27"/>
  <c r="V79" i="27"/>
  <c r="U79" i="27"/>
  <c r="S79" i="27"/>
  <c r="R79" i="27"/>
  <c r="Q79" i="27"/>
  <c r="P79" i="27" s="1"/>
  <c r="O79" i="27"/>
  <c r="N79" i="27"/>
  <c r="M79" i="27"/>
  <c r="K79" i="27"/>
  <c r="J79" i="27"/>
  <c r="I79" i="27"/>
  <c r="H79" i="27" s="1"/>
  <c r="G79" i="27"/>
  <c r="W78" i="27"/>
  <c r="V78" i="27"/>
  <c r="U78" i="27"/>
  <c r="S78" i="27"/>
  <c r="R78" i="27"/>
  <c r="Q78" i="27"/>
  <c r="P78" i="27" s="1"/>
  <c r="O78" i="27"/>
  <c r="N78" i="27"/>
  <c r="M78" i="27"/>
  <c r="K78" i="27"/>
  <c r="J78" i="27"/>
  <c r="I78" i="27"/>
  <c r="H78" i="27" s="1"/>
  <c r="G78" i="27"/>
  <c r="W77" i="27"/>
  <c r="V77" i="27"/>
  <c r="S77" i="27"/>
  <c r="R77" i="27"/>
  <c r="Q77" i="27"/>
  <c r="P77" i="27" s="1"/>
  <c r="O77" i="27"/>
  <c r="N77" i="27"/>
  <c r="J77" i="27"/>
  <c r="G77" i="27"/>
  <c r="W76" i="27"/>
  <c r="V76" i="27"/>
  <c r="U76" i="27"/>
  <c r="S76" i="27"/>
  <c r="R76" i="27"/>
  <c r="Q76" i="27"/>
  <c r="O76" i="27"/>
  <c r="N76" i="27"/>
  <c r="M76" i="27"/>
  <c r="K76" i="27"/>
  <c r="J76" i="27"/>
  <c r="I76" i="27"/>
  <c r="G76" i="27"/>
  <c r="W75" i="27"/>
  <c r="V75" i="27"/>
  <c r="U75" i="27"/>
  <c r="S75" i="27"/>
  <c r="R75" i="27"/>
  <c r="Q75" i="27"/>
  <c r="P75" i="27" s="1"/>
  <c r="O75" i="27"/>
  <c r="N75" i="27"/>
  <c r="M75" i="27"/>
  <c r="K75" i="27"/>
  <c r="J75" i="27"/>
  <c r="I75" i="27"/>
  <c r="G75" i="27"/>
  <c r="W74" i="27"/>
  <c r="V74" i="27"/>
  <c r="U74" i="27"/>
  <c r="T74" i="27" s="1"/>
  <c r="S74" i="27"/>
  <c r="R74" i="27"/>
  <c r="Q74" i="27"/>
  <c r="O74" i="27"/>
  <c r="N74" i="27"/>
  <c r="M74" i="27"/>
  <c r="L74" i="27" s="1"/>
  <c r="K74" i="27"/>
  <c r="J74" i="27"/>
  <c r="I74" i="27"/>
  <c r="H74" i="27"/>
  <c r="G74" i="27"/>
  <c r="W73" i="27"/>
  <c r="V73" i="27"/>
  <c r="U73" i="27"/>
  <c r="T73" i="27" s="1"/>
  <c r="S73" i="27"/>
  <c r="R73" i="27"/>
  <c r="Q73" i="27"/>
  <c r="O73" i="27"/>
  <c r="N73" i="27"/>
  <c r="M73" i="27"/>
  <c r="K73" i="27"/>
  <c r="J73" i="27"/>
  <c r="I73" i="27"/>
  <c r="G73" i="27"/>
  <c r="W72" i="27"/>
  <c r="V72" i="27"/>
  <c r="U72" i="27"/>
  <c r="S72" i="27"/>
  <c r="R72" i="27"/>
  <c r="Q72" i="27"/>
  <c r="O72" i="27"/>
  <c r="N72" i="27"/>
  <c r="M72" i="27"/>
  <c r="K72" i="27"/>
  <c r="J72" i="27"/>
  <c r="I72" i="27"/>
  <c r="H72" i="27" s="1"/>
  <c r="G72" i="27"/>
  <c r="W71" i="27"/>
  <c r="V71" i="27"/>
  <c r="U71" i="27"/>
  <c r="T71" i="27" s="1"/>
  <c r="S71" i="27"/>
  <c r="R71" i="27"/>
  <c r="Q71" i="27"/>
  <c r="O71" i="27"/>
  <c r="N71" i="27"/>
  <c r="M71" i="27"/>
  <c r="L71" i="27" s="1"/>
  <c r="K71" i="27"/>
  <c r="J71" i="27"/>
  <c r="I71" i="27"/>
  <c r="G71" i="27"/>
  <c r="W70" i="27"/>
  <c r="V70" i="27"/>
  <c r="U70" i="27"/>
  <c r="S70" i="27"/>
  <c r="R70" i="27"/>
  <c r="Q70" i="27"/>
  <c r="O70" i="27"/>
  <c r="N70" i="27"/>
  <c r="M70" i="27"/>
  <c r="K70" i="27"/>
  <c r="J70" i="27"/>
  <c r="I70" i="27"/>
  <c r="G70" i="27"/>
  <c r="W69" i="27"/>
  <c r="V69" i="27"/>
  <c r="U69" i="27"/>
  <c r="S69" i="27"/>
  <c r="R69" i="27"/>
  <c r="Q69" i="27"/>
  <c r="O69" i="27"/>
  <c r="N69" i="27"/>
  <c r="M69" i="27"/>
  <c r="L69" i="27" s="1"/>
  <c r="K69" i="27"/>
  <c r="J69" i="27"/>
  <c r="I69" i="27"/>
  <c r="G69" i="27"/>
  <c r="W68" i="27"/>
  <c r="V68" i="27"/>
  <c r="U68" i="27"/>
  <c r="S68" i="27"/>
  <c r="R68" i="27"/>
  <c r="Q68" i="27"/>
  <c r="O68" i="27"/>
  <c r="N68" i="27"/>
  <c r="M68" i="27"/>
  <c r="K68" i="27"/>
  <c r="J68" i="27"/>
  <c r="I68" i="27"/>
  <c r="G68" i="27"/>
  <c r="W67" i="27"/>
  <c r="V67" i="27"/>
  <c r="U67" i="27"/>
  <c r="T67" i="27" s="1"/>
  <c r="S67" i="27"/>
  <c r="R67" i="27"/>
  <c r="Q67" i="27"/>
  <c r="O67" i="27"/>
  <c r="N67" i="27"/>
  <c r="M67" i="27"/>
  <c r="K67" i="27"/>
  <c r="J67" i="27"/>
  <c r="I67" i="27"/>
  <c r="G67" i="27"/>
  <c r="W66" i="27"/>
  <c r="V66" i="27"/>
  <c r="U66" i="27"/>
  <c r="S66" i="27"/>
  <c r="R66" i="27"/>
  <c r="Q66" i="27"/>
  <c r="O66" i="27"/>
  <c r="N66" i="27"/>
  <c r="M66" i="27"/>
  <c r="K66" i="27"/>
  <c r="J66" i="27"/>
  <c r="I66" i="27"/>
  <c r="G66" i="27"/>
  <c r="W65" i="27"/>
  <c r="V65" i="27"/>
  <c r="U65" i="27"/>
  <c r="T65" i="27" s="1"/>
  <c r="S65" i="27"/>
  <c r="R65" i="27"/>
  <c r="Q65" i="27"/>
  <c r="O65" i="27"/>
  <c r="N65" i="27"/>
  <c r="M65" i="27"/>
  <c r="K65" i="27"/>
  <c r="J65" i="27"/>
  <c r="I65" i="27"/>
  <c r="H65" i="27" s="1"/>
  <c r="G65" i="27"/>
  <c r="W64" i="27"/>
  <c r="V64" i="27"/>
  <c r="U64" i="27"/>
  <c r="S64" i="27"/>
  <c r="R64" i="27"/>
  <c r="Q64" i="27"/>
  <c r="O64" i="27"/>
  <c r="N64" i="27"/>
  <c r="M64" i="27"/>
  <c r="K64" i="27"/>
  <c r="J64" i="27"/>
  <c r="I64" i="27"/>
  <c r="G64" i="27"/>
  <c r="W63" i="27"/>
  <c r="V63" i="27"/>
  <c r="U63" i="27"/>
  <c r="S63" i="27"/>
  <c r="R63" i="27"/>
  <c r="Q63" i="27"/>
  <c r="P63" i="27" s="1"/>
  <c r="O63" i="27"/>
  <c r="N63" i="27"/>
  <c r="M63" i="27"/>
  <c r="K63" i="27"/>
  <c r="J63" i="27"/>
  <c r="I63" i="27"/>
  <c r="H63" i="27" s="1"/>
  <c r="G63" i="27"/>
  <c r="W62" i="27"/>
  <c r="V62" i="27"/>
  <c r="U62" i="27"/>
  <c r="S62" i="27"/>
  <c r="R62" i="27"/>
  <c r="Q62" i="27"/>
  <c r="O62" i="27"/>
  <c r="N62" i="27"/>
  <c r="M62" i="27"/>
  <c r="L62" i="27" s="1"/>
  <c r="K62" i="27"/>
  <c r="J62" i="27"/>
  <c r="I62" i="27"/>
  <c r="H62" i="27"/>
  <c r="G62" i="27"/>
  <c r="W61" i="27"/>
  <c r="V61" i="27"/>
  <c r="U61" i="27"/>
  <c r="T61" i="27" s="1"/>
  <c r="S61" i="27"/>
  <c r="R61" i="27"/>
  <c r="Q61" i="27"/>
  <c r="O61" i="27"/>
  <c r="N61" i="27"/>
  <c r="M61" i="27"/>
  <c r="L61" i="27" s="1"/>
  <c r="K61" i="27"/>
  <c r="J61" i="27"/>
  <c r="I61" i="27"/>
  <c r="G61" i="27"/>
  <c r="W60" i="27"/>
  <c r="V60" i="27"/>
  <c r="U60" i="27"/>
  <c r="S60" i="27"/>
  <c r="R60" i="27"/>
  <c r="Q60" i="27"/>
  <c r="P60" i="27" s="1"/>
  <c r="O60" i="27"/>
  <c r="N60" i="27"/>
  <c r="M60" i="27"/>
  <c r="K60" i="27"/>
  <c r="J60" i="27"/>
  <c r="I60" i="27"/>
  <c r="H60" i="27" s="1"/>
  <c r="G60" i="27"/>
  <c r="W59" i="27"/>
  <c r="V59" i="27"/>
  <c r="U59" i="27"/>
  <c r="S59" i="27"/>
  <c r="R59" i="27"/>
  <c r="Q59" i="27"/>
  <c r="P59" i="27" s="1"/>
  <c r="O59" i="27"/>
  <c r="N59" i="27"/>
  <c r="M59" i="27"/>
  <c r="K59" i="27"/>
  <c r="J59" i="27"/>
  <c r="I59" i="27"/>
  <c r="G59" i="27"/>
  <c r="W58" i="27"/>
  <c r="V58" i="27"/>
  <c r="U58" i="27"/>
  <c r="S58" i="27"/>
  <c r="R58" i="27"/>
  <c r="Q58" i="27"/>
  <c r="O58" i="27"/>
  <c r="N58" i="27"/>
  <c r="M58" i="27"/>
  <c r="L58" i="27" s="1"/>
  <c r="K58" i="27"/>
  <c r="J58" i="27"/>
  <c r="I58" i="27"/>
  <c r="G58" i="27"/>
  <c r="W57" i="27"/>
  <c r="V57" i="27"/>
  <c r="U57" i="27"/>
  <c r="S57" i="27"/>
  <c r="R57" i="27"/>
  <c r="Q57" i="27"/>
  <c r="P57" i="27" s="1"/>
  <c r="O57" i="27"/>
  <c r="N57" i="27"/>
  <c r="M57" i="27"/>
  <c r="K57" i="27"/>
  <c r="J57" i="27"/>
  <c r="I57" i="27"/>
  <c r="W56" i="27"/>
  <c r="V56" i="27"/>
  <c r="U56" i="27"/>
  <c r="S56" i="27"/>
  <c r="R56" i="27"/>
  <c r="Q56" i="27"/>
  <c r="O56" i="27"/>
  <c r="N56" i="27"/>
  <c r="M56" i="27"/>
  <c r="L56" i="27" s="1"/>
  <c r="K56" i="27"/>
  <c r="J56" i="27"/>
  <c r="I56" i="27"/>
  <c r="G56" i="27"/>
  <c r="W55" i="27"/>
  <c r="V55" i="27"/>
  <c r="U55" i="27"/>
  <c r="S55" i="27"/>
  <c r="R55" i="27"/>
  <c r="Q55" i="27"/>
  <c r="O55" i="27"/>
  <c r="N55" i="27"/>
  <c r="M55" i="27"/>
  <c r="L55" i="27"/>
  <c r="K55" i="27"/>
  <c r="J55" i="27"/>
  <c r="I55" i="27"/>
  <c r="G55" i="27"/>
  <c r="W54" i="27"/>
  <c r="V54" i="27"/>
  <c r="U54" i="27"/>
  <c r="S54" i="27"/>
  <c r="R54" i="27"/>
  <c r="Q54" i="27"/>
  <c r="O54" i="27"/>
  <c r="N54" i="27"/>
  <c r="M54" i="27"/>
  <c r="K54" i="27"/>
  <c r="J54" i="27"/>
  <c r="I54" i="27"/>
  <c r="H54" i="27" s="1"/>
  <c r="G54" i="27"/>
  <c r="W53" i="27"/>
  <c r="V53" i="27"/>
  <c r="U53" i="27"/>
  <c r="S53" i="27"/>
  <c r="R53" i="27"/>
  <c r="Q53" i="27"/>
  <c r="O53" i="27"/>
  <c r="N53" i="27"/>
  <c r="M53" i="27"/>
  <c r="L53" i="27"/>
  <c r="K53" i="27"/>
  <c r="J53" i="27"/>
  <c r="I53" i="27"/>
  <c r="G53" i="27"/>
  <c r="W52" i="27"/>
  <c r="V52" i="27"/>
  <c r="U52" i="27"/>
  <c r="S52" i="27"/>
  <c r="R52" i="27"/>
  <c r="Q52" i="27"/>
  <c r="O52" i="27"/>
  <c r="N52" i="27"/>
  <c r="M52" i="27"/>
  <c r="K52" i="27"/>
  <c r="J52" i="27"/>
  <c r="I52" i="27"/>
  <c r="G52" i="27"/>
  <c r="W51" i="27"/>
  <c r="V51" i="27"/>
  <c r="U51" i="27"/>
  <c r="T51" i="27" s="1"/>
  <c r="S51" i="27"/>
  <c r="R51" i="27"/>
  <c r="Q51" i="27"/>
  <c r="O51" i="27"/>
  <c r="N51" i="27"/>
  <c r="M51" i="27"/>
  <c r="L51" i="27"/>
  <c r="K51" i="27"/>
  <c r="J51" i="27"/>
  <c r="I51" i="27"/>
  <c r="G51" i="27"/>
  <c r="W50" i="27"/>
  <c r="V50" i="27"/>
  <c r="U50" i="27"/>
  <c r="S50" i="27"/>
  <c r="R50" i="27"/>
  <c r="Q50" i="27"/>
  <c r="O50" i="27"/>
  <c r="N50" i="27"/>
  <c r="M50" i="27"/>
  <c r="K50" i="27"/>
  <c r="J50" i="27"/>
  <c r="I50" i="27"/>
  <c r="G50" i="27"/>
  <c r="W49" i="27"/>
  <c r="V49" i="27"/>
  <c r="U49" i="27"/>
  <c r="T49" i="27" s="1"/>
  <c r="S49" i="27"/>
  <c r="R49" i="27"/>
  <c r="Q49" i="27"/>
  <c r="O49" i="27"/>
  <c r="N49" i="27"/>
  <c r="M49" i="27"/>
  <c r="K49" i="27"/>
  <c r="J49" i="27"/>
  <c r="I49" i="27"/>
  <c r="H49" i="27" s="1"/>
  <c r="W48" i="27"/>
  <c r="V48" i="27"/>
  <c r="U48" i="27"/>
  <c r="T48" i="27" s="1"/>
  <c r="S48" i="27"/>
  <c r="R48" i="27"/>
  <c r="Q48" i="27"/>
  <c r="O48" i="27"/>
  <c r="N48" i="27"/>
  <c r="M48" i="27"/>
  <c r="K48" i="27"/>
  <c r="J48" i="27"/>
  <c r="I48" i="27"/>
  <c r="G48" i="27"/>
  <c r="W47" i="27"/>
  <c r="V47" i="27"/>
  <c r="U47" i="27"/>
  <c r="S47" i="27"/>
  <c r="R47" i="27"/>
  <c r="Q47" i="27"/>
  <c r="O47" i="27"/>
  <c r="N47" i="27"/>
  <c r="M47" i="27"/>
  <c r="L47" i="27"/>
  <c r="K47" i="27"/>
  <c r="J47" i="27"/>
  <c r="I47" i="27"/>
  <c r="G47" i="27"/>
  <c r="W46" i="27"/>
  <c r="V46" i="27"/>
  <c r="U46" i="27"/>
  <c r="S46" i="27"/>
  <c r="R46" i="27"/>
  <c r="Q46" i="27"/>
  <c r="P46" i="27" s="1"/>
  <c r="O46" i="27"/>
  <c r="N46" i="27"/>
  <c r="M46" i="27"/>
  <c r="K46" i="27"/>
  <c r="J46" i="27"/>
  <c r="I46" i="27"/>
  <c r="G46" i="27"/>
  <c r="W45" i="27"/>
  <c r="V45" i="27"/>
  <c r="U45" i="27"/>
  <c r="T45" i="27" s="1"/>
  <c r="S45" i="27"/>
  <c r="R45" i="27"/>
  <c r="Q45" i="27"/>
  <c r="O45" i="27"/>
  <c r="N45" i="27"/>
  <c r="M45" i="27"/>
  <c r="L45" i="27" s="1"/>
  <c r="K45" i="27"/>
  <c r="J45" i="27"/>
  <c r="I45" i="27"/>
  <c r="G45" i="27"/>
  <c r="W44" i="27"/>
  <c r="V44" i="27"/>
  <c r="U44" i="27"/>
  <c r="S44" i="27"/>
  <c r="R44" i="27"/>
  <c r="Q44" i="27"/>
  <c r="O44" i="27"/>
  <c r="N44" i="27"/>
  <c r="M44" i="27"/>
  <c r="K44" i="27"/>
  <c r="J44" i="27"/>
  <c r="I44" i="27"/>
  <c r="H44" i="27" s="1"/>
  <c r="G44" i="27"/>
  <c r="W43" i="27"/>
  <c r="V43" i="27"/>
  <c r="U43" i="27"/>
  <c r="S43" i="27"/>
  <c r="R43" i="27"/>
  <c r="Q43" i="27"/>
  <c r="O43" i="27"/>
  <c r="N43" i="27"/>
  <c r="M43" i="27"/>
  <c r="K43" i="27"/>
  <c r="J43" i="27"/>
  <c r="I43" i="27"/>
  <c r="H43" i="27" s="1"/>
  <c r="G43" i="27"/>
  <c r="W42" i="27"/>
  <c r="V42" i="27"/>
  <c r="U42" i="27"/>
  <c r="T42" i="27" s="1"/>
  <c r="S42" i="27"/>
  <c r="R42" i="27"/>
  <c r="Q42" i="27"/>
  <c r="O42" i="27"/>
  <c r="N42" i="27"/>
  <c r="M42" i="27"/>
  <c r="K42" i="27"/>
  <c r="J42" i="27"/>
  <c r="I42" i="27"/>
  <c r="G42" i="27"/>
  <c r="W41" i="27"/>
  <c r="V41" i="27"/>
  <c r="U41" i="27"/>
  <c r="T41" i="27"/>
  <c r="S41" i="27"/>
  <c r="R41" i="27"/>
  <c r="Q41" i="27"/>
  <c r="O41" i="27"/>
  <c r="N41" i="27"/>
  <c r="M41" i="27"/>
  <c r="K41" i="27"/>
  <c r="J41" i="27"/>
  <c r="I41" i="27"/>
  <c r="G41" i="27"/>
  <c r="W40" i="27"/>
  <c r="V40" i="27"/>
  <c r="U40" i="27"/>
  <c r="S40" i="27"/>
  <c r="R40" i="27"/>
  <c r="Q40" i="27"/>
  <c r="P40" i="27" s="1"/>
  <c r="O40" i="27"/>
  <c r="N40" i="27"/>
  <c r="M40" i="27"/>
  <c r="K40" i="27"/>
  <c r="J40" i="27"/>
  <c r="I40" i="27"/>
  <c r="G40" i="27"/>
  <c r="W39" i="27"/>
  <c r="V39" i="27"/>
  <c r="U39" i="27"/>
  <c r="S39" i="27"/>
  <c r="R39" i="27"/>
  <c r="Q39" i="27"/>
  <c r="P39" i="27" s="1"/>
  <c r="O39" i="27"/>
  <c r="N39" i="27"/>
  <c r="M39" i="27"/>
  <c r="K39" i="27"/>
  <c r="J39" i="27"/>
  <c r="I39" i="27"/>
  <c r="H39" i="27" s="1"/>
  <c r="G39" i="27"/>
  <c r="W38" i="27"/>
  <c r="V38" i="27"/>
  <c r="U38" i="27"/>
  <c r="S38" i="27"/>
  <c r="R38" i="27"/>
  <c r="Q38" i="27"/>
  <c r="O38" i="27"/>
  <c r="N38" i="27"/>
  <c r="M38" i="27"/>
  <c r="L38" i="27" s="1"/>
  <c r="K38" i="27"/>
  <c r="J38" i="27"/>
  <c r="I38" i="27"/>
  <c r="H38" i="27"/>
  <c r="G38" i="27"/>
  <c r="W37" i="27"/>
  <c r="V37" i="27"/>
  <c r="U37" i="27"/>
  <c r="T37" i="27" s="1"/>
  <c r="S37" i="27"/>
  <c r="R37" i="27"/>
  <c r="Q37" i="27"/>
  <c r="O37" i="27"/>
  <c r="N37" i="27"/>
  <c r="M37" i="27"/>
  <c r="L37" i="27" s="1"/>
  <c r="K37" i="27"/>
  <c r="J37" i="27"/>
  <c r="I37" i="27"/>
  <c r="H37" i="27" s="1"/>
  <c r="G37" i="27"/>
  <c r="W36" i="27"/>
  <c r="V36" i="27"/>
  <c r="U36" i="27"/>
  <c r="T36" i="27" s="1"/>
  <c r="S36" i="27"/>
  <c r="R36" i="27"/>
  <c r="Q36" i="27"/>
  <c r="O36" i="27"/>
  <c r="N36" i="27"/>
  <c r="M36" i="27"/>
  <c r="K36" i="27"/>
  <c r="J36" i="27"/>
  <c r="I36" i="27"/>
  <c r="G36" i="27"/>
  <c r="W35" i="27"/>
  <c r="V35" i="27"/>
  <c r="U35" i="27"/>
  <c r="S35" i="27"/>
  <c r="R35" i="27"/>
  <c r="Q35" i="27"/>
  <c r="O35" i="27"/>
  <c r="N35" i="27"/>
  <c r="M35" i="27"/>
  <c r="K35" i="27"/>
  <c r="J35" i="27"/>
  <c r="I35" i="27"/>
  <c r="G35" i="27"/>
  <c r="W34" i="27"/>
  <c r="V34" i="27"/>
  <c r="U34" i="27"/>
  <c r="T34" i="27" s="1"/>
  <c r="S34" i="27"/>
  <c r="R34" i="27"/>
  <c r="Q34" i="27"/>
  <c r="O34" i="27"/>
  <c r="N34" i="27"/>
  <c r="M34" i="27"/>
  <c r="L34" i="27" s="1"/>
  <c r="K34" i="27"/>
  <c r="J34" i="27"/>
  <c r="I34" i="27"/>
  <c r="G34" i="27"/>
  <c r="W33" i="27"/>
  <c r="V33" i="27"/>
  <c r="U33" i="27"/>
  <c r="T33" i="27"/>
  <c r="S33" i="27"/>
  <c r="R33" i="27"/>
  <c r="Q33" i="27"/>
  <c r="O33" i="27"/>
  <c r="N33" i="27"/>
  <c r="M33" i="27"/>
  <c r="K33" i="27"/>
  <c r="J33" i="27"/>
  <c r="I33" i="27"/>
  <c r="G33" i="27"/>
  <c r="W32" i="27"/>
  <c r="V32" i="27"/>
  <c r="U32" i="27"/>
  <c r="S32" i="27"/>
  <c r="R32" i="27"/>
  <c r="Q32" i="27"/>
  <c r="P32" i="27" s="1"/>
  <c r="O32" i="27"/>
  <c r="N32" i="27"/>
  <c r="M32" i="27"/>
  <c r="K32" i="27"/>
  <c r="J32" i="27"/>
  <c r="I32" i="27"/>
  <c r="G32" i="27"/>
  <c r="W31" i="27"/>
  <c r="V31" i="27"/>
  <c r="U31" i="27"/>
  <c r="T31" i="27" s="1"/>
  <c r="S31" i="27"/>
  <c r="R31" i="27"/>
  <c r="Q31" i="27"/>
  <c r="P31" i="27" s="1"/>
  <c r="O31" i="27"/>
  <c r="N31" i="27"/>
  <c r="M31" i="27"/>
  <c r="K31" i="27"/>
  <c r="J31" i="27"/>
  <c r="I31" i="27"/>
  <c r="H31" i="27" s="1"/>
  <c r="G31" i="27"/>
  <c r="W30" i="27"/>
  <c r="V30" i="27"/>
  <c r="U30" i="27"/>
  <c r="T30" i="27" s="1"/>
  <c r="S30" i="27"/>
  <c r="R30" i="27"/>
  <c r="Q30" i="27"/>
  <c r="O30" i="27"/>
  <c r="N30" i="27"/>
  <c r="M30" i="27"/>
  <c r="L30" i="27" s="1"/>
  <c r="K30" i="27"/>
  <c r="J30" i="27"/>
  <c r="I30" i="27"/>
  <c r="G30" i="27"/>
  <c r="W29" i="27"/>
  <c r="V29" i="27"/>
  <c r="U29" i="27"/>
  <c r="T29" i="27"/>
  <c r="S29" i="27"/>
  <c r="R29" i="27"/>
  <c r="Q29" i="27"/>
  <c r="O29" i="27"/>
  <c r="N29" i="27"/>
  <c r="M29" i="27"/>
  <c r="L29" i="27" s="1"/>
  <c r="K29" i="27"/>
  <c r="J29" i="27"/>
  <c r="I29" i="27"/>
  <c r="G29" i="27"/>
  <c r="W28" i="27"/>
  <c r="V28" i="27"/>
  <c r="U28" i="27"/>
  <c r="T28" i="27" s="1"/>
  <c r="S28" i="27"/>
  <c r="R28" i="27"/>
  <c r="Q28" i="27"/>
  <c r="O28" i="27"/>
  <c r="N28" i="27"/>
  <c r="M28" i="27"/>
  <c r="L28" i="27" s="1"/>
  <c r="K28" i="27"/>
  <c r="J28" i="27"/>
  <c r="I28" i="27"/>
  <c r="H28" i="27"/>
  <c r="G28" i="27"/>
  <c r="W27" i="27"/>
  <c r="V27" i="27"/>
  <c r="U27" i="27"/>
  <c r="T27" i="27" s="1"/>
  <c r="S27" i="27"/>
  <c r="R27" i="27"/>
  <c r="Q27" i="27"/>
  <c r="O27" i="27"/>
  <c r="N27" i="27"/>
  <c r="M27" i="27"/>
  <c r="L27" i="27" s="1"/>
  <c r="K27" i="27"/>
  <c r="J27" i="27"/>
  <c r="I27" i="27"/>
  <c r="G27" i="27"/>
  <c r="W26" i="27"/>
  <c r="V26" i="27"/>
  <c r="U26" i="27"/>
  <c r="S26" i="27"/>
  <c r="R26" i="27"/>
  <c r="Q26" i="27"/>
  <c r="P26" i="27" s="1"/>
  <c r="O26" i="27"/>
  <c r="N26" i="27"/>
  <c r="M26" i="27"/>
  <c r="L26" i="27" s="1"/>
  <c r="K26" i="27"/>
  <c r="J26" i="27"/>
  <c r="I26" i="27"/>
  <c r="G26" i="27"/>
  <c r="W25" i="27"/>
  <c r="V25" i="27"/>
  <c r="U25" i="27"/>
  <c r="S25" i="27"/>
  <c r="R25" i="27"/>
  <c r="Q25" i="27"/>
  <c r="P25" i="27" s="1"/>
  <c r="O25" i="27"/>
  <c r="N25" i="27"/>
  <c r="M25" i="27"/>
  <c r="K25" i="27"/>
  <c r="J25" i="27"/>
  <c r="I25" i="27"/>
  <c r="H25" i="27" s="1"/>
  <c r="G25" i="27"/>
  <c r="W24" i="27"/>
  <c r="V24" i="27"/>
  <c r="U24" i="27"/>
  <c r="T24" i="27" s="1"/>
  <c r="S24" i="27"/>
  <c r="R24" i="27"/>
  <c r="Q24" i="27"/>
  <c r="P24" i="27"/>
  <c r="O24" i="27"/>
  <c r="N24" i="27"/>
  <c r="M24" i="27"/>
  <c r="K24" i="27"/>
  <c r="J24" i="27"/>
  <c r="I24" i="27"/>
  <c r="H24" i="27" s="1"/>
  <c r="G24" i="27"/>
  <c r="W23" i="27"/>
  <c r="V23" i="27"/>
  <c r="U23" i="27"/>
  <c r="S23" i="27"/>
  <c r="R23" i="27"/>
  <c r="Q23" i="27"/>
  <c r="P23" i="27" s="1"/>
  <c r="O23" i="27"/>
  <c r="N23" i="27"/>
  <c r="M23" i="27"/>
  <c r="K23" i="27"/>
  <c r="J23" i="27"/>
  <c r="I23" i="27"/>
  <c r="G23" i="27"/>
  <c r="W22" i="27"/>
  <c r="V22" i="27"/>
  <c r="U22" i="27"/>
  <c r="T22" i="27" s="1"/>
  <c r="S22" i="27"/>
  <c r="R22" i="27"/>
  <c r="Q22" i="27"/>
  <c r="O22" i="27"/>
  <c r="N22" i="27"/>
  <c r="M22" i="27"/>
  <c r="L22" i="27" s="1"/>
  <c r="K22" i="27"/>
  <c r="J22" i="27"/>
  <c r="I22" i="27"/>
  <c r="G22" i="27"/>
  <c r="W21" i="27"/>
  <c r="V21" i="27"/>
  <c r="U21" i="27"/>
  <c r="S21" i="27"/>
  <c r="R21" i="27"/>
  <c r="Q21" i="27"/>
  <c r="P21" i="27" s="1"/>
  <c r="O21" i="27"/>
  <c r="N21" i="27"/>
  <c r="M21" i="27"/>
  <c r="K21" i="27"/>
  <c r="J21" i="27"/>
  <c r="I21" i="27"/>
  <c r="H21" i="27" s="1"/>
  <c r="G21" i="27"/>
  <c r="W20" i="27"/>
  <c r="V20" i="27"/>
  <c r="U20" i="27"/>
  <c r="T20" i="27" s="1"/>
  <c r="S20" i="27"/>
  <c r="R20" i="27"/>
  <c r="Q20" i="27"/>
  <c r="O20" i="27"/>
  <c r="N20" i="27"/>
  <c r="M20" i="27"/>
  <c r="K20" i="27"/>
  <c r="J20" i="27"/>
  <c r="I20" i="27"/>
  <c r="G20" i="27"/>
  <c r="W19" i="27"/>
  <c r="V19" i="27"/>
  <c r="U19" i="27"/>
  <c r="S19" i="27"/>
  <c r="R19" i="27"/>
  <c r="Q19" i="27"/>
  <c r="P19" i="27" s="1"/>
  <c r="O19" i="27"/>
  <c r="N19" i="27"/>
  <c r="M19" i="27"/>
  <c r="K19" i="27"/>
  <c r="J19" i="27"/>
  <c r="I19" i="27"/>
  <c r="H19" i="27" s="1"/>
  <c r="G19" i="27"/>
  <c r="W18" i="27"/>
  <c r="V18" i="27"/>
  <c r="U18" i="27"/>
  <c r="S18" i="27"/>
  <c r="R18" i="27"/>
  <c r="Q18" i="27"/>
  <c r="O18" i="27"/>
  <c r="N18" i="27"/>
  <c r="M18" i="27"/>
  <c r="L18" i="27" s="1"/>
  <c r="K18" i="27"/>
  <c r="J18" i="27"/>
  <c r="I18" i="27"/>
  <c r="G18" i="27"/>
  <c r="W17" i="27"/>
  <c r="V17" i="27"/>
  <c r="U17" i="27"/>
  <c r="S17" i="27"/>
  <c r="R17" i="27"/>
  <c r="Q17" i="27"/>
  <c r="P17" i="27" s="1"/>
  <c r="O17" i="27"/>
  <c r="N17" i="27"/>
  <c r="M17" i="27"/>
  <c r="K17" i="27"/>
  <c r="J17" i="27"/>
  <c r="I17" i="27"/>
  <c r="H17" i="27" s="1"/>
  <c r="G17" i="27"/>
  <c r="W16" i="27"/>
  <c r="V16" i="27"/>
  <c r="U16" i="27"/>
  <c r="T16" i="27" s="1"/>
  <c r="S16" i="27"/>
  <c r="R16" i="27"/>
  <c r="Q16" i="27"/>
  <c r="P16" i="27"/>
  <c r="O16" i="27"/>
  <c r="N16" i="27"/>
  <c r="M16" i="27"/>
  <c r="K16" i="27"/>
  <c r="J16" i="27"/>
  <c r="I16" i="27"/>
  <c r="H16" i="27" s="1"/>
  <c r="G16" i="27"/>
  <c r="W15" i="27"/>
  <c r="V15" i="27"/>
  <c r="U15" i="27"/>
  <c r="T15" i="27" s="1"/>
  <c r="S15" i="27"/>
  <c r="R15" i="27"/>
  <c r="Q15" i="27"/>
  <c r="O15" i="27"/>
  <c r="N15" i="27"/>
  <c r="M15" i="27"/>
  <c r="K15" i="27"/>
  <c r="J15" i="27"/>
  <c r="I15" i="27"/>
  <c r="G15" i="27"/>
  <c r="W14" i="27"/>
  <c r="V14" i="27"/>
  <c r="U14" i="27"/>
  <c r="S14" i="27"/>
  <c r="R14" i="27"/>
  <c r="Q14" i="27"/>
  <c r="P14" i="27" s="1"/>
  <c r="O14" i="27"/>
  <c r="N14" i="27"/>
  <c r="M14" i="27"/>
  <c r="K14" i="27"/>
  <c r="J14" i="27"/>
  <c r="I14" i="27"/>
  <c r="G14" i="27"/>
  <c r="W13" i="27"/>
  <c r="V13" i="27"/>
  <c r="U13" i="27"/>
  <c r="T13" i="27"/>
  <c r="S13" i="27"/>
  <c r="R13" i="27"/>
  <c r="Q13" i="27"/>
  <c r="O13" i="27"/>
  <c r="N13" i="27"/>
  <c r="M13" i="27"/>
  <c r="L13" i="27" s="1"/>
  <c r="K13" i="27"/>
  <c r="J13" i="27"/>
  <c r="I13" i="27"/>
  <c r="G13" i="27"/>
  <c r="W12" i="27"/>
  <c r="V12" i="27"/>
  <c r="U12" i="27"/>
  <c r="S12" i="27"/>
  <c r="R12" i="27"/>
  <c r="Q12" i="27"/>
  <c r="P12" i="27" s="1"/>
  <c r="O12" i="27"/>
  <c r="N12" i="27"/>
  <c r="M12" i="27"/>
  <c r="L12" i="27" s="1"/>
  <c r="K12" i="27"/>
  <c r="J12" i="27"/>
  <c r="I12" i="27"/>
  <c r="H12" i="27"/>
  <c r="G12" i="27"/>
  <c r="W11" i="27"/>
  <c r="V11" i="27"/>
  <c r="U11" i="27"/>
  <c r="T11" i="27" s="1"/>
  <c r="S11" i="27"/>
  <c r="R11" i="27"/>
  <c r="Q11" i="27"/>
  <c r="O11" i="27"/>
  <c r="N11" i="27"/>
  <c r="M11" i="27"/>
  <c r="L11" i="27" s="1"/>
  <c r="K11" i="27"/>
  <c r="J11" i="27"/>
  <c r="I11" i="27"/>
  <c r="G11" i="27"/>
  <c r="W10" i="27"/>
  <c r="V10" i="27"/>
  <c r="U10" i="27"/>
  <c r="T10" i="27" s="1"/>
  <c r="S10" i="27"/>
  <c r="R10" i="27"/>
  <c r="Q10" i="27"/>
  <c r="O10" i="27"/>
  <c r="N10" i="27"/>
  <c r="M10" i="27"/>
  <c r="L10" i="27" s="1"/>
  <c r="K10" i="27"/>
  <c r="J10" i="27"/>
  <c r="I10" i="27"/>
  <c r="G10" i="27"/>
  <c r="W9" i="27"/>
  <c r="V9" i="27"/>
  <c r="U9" i="27"/>
  <c r="S9" i="27"/>
  <c r="R9" i="27"/>
  <c r="Q9" i="27"/>
  <c r="O9" i="27"/>
  <c r="N9" i="27"/>
  <c r="M9" i="27"/>
  <c r="K9" i="27"/>
  <c r="J9" i="27"/>
  <c r="I9" i="27"/>
  <c r="H9" i="27" s="1"/>
  <c r="G9" i="27"/>
  <c r="P107" i="27"/>
  <c r="P119" i="27"/>
  <c r="P43" i="27"/>
  <c r="L40" i="27"/>
  <c r="P20" i="27"/>
  <c r="T38" i="27"/>
  <c r="P47" i="27"/>
  <c r="L79" i="27"/>
  <c r="L95" i="27"/>
  <c r="P100" i="27"/>
  <c r="L103" i="27"/>
  <c r="P114" i="27"/>
  <c r="I114" i="30"/>
  <c r="I114" i="31" s="1"/>
  <c r="I114" i="32" s="1"/>
  <c r="I114" i="33" s="1"/>
  <c r="I114" i="34" s="1"/>
  <c r="I114" i="35" s="1"/>
  <c r="I114" i="36" s="1"/>
  <c r="I114" i="37" s="1"/>
  <c r="I114" i="38" s="1"/>
  <c r="I114" i="39" s="1"/>
  <c r="P54" i="27"/>
  <c r="T78" i="27"/>
  <c r="T94" i="27"/>
  <c r="T102" i="27"/>
  <c r="L33" i="27"/>
  <c r="L73" i="27"/>
  <c r="L122" i="27"/>
  <c r="H111" i="27"/>
  <c r="H80" i="27"/>
  <c r="H50" i="27"/>
  <c r="H129" i="27"/>
  <c r="H34" i="27"/>
  <c r="H26" i="27"/>
  <c r="H75" i="27"/>
  <c r="H42" i="27"/>
  <c r="H94" i="27"/>
  <c r="H35" i="27"/>
  <c r="H102" i="27"/>
  <c r="H22" i="27"/>
  <c r="H83" i="27"/>
  <c r="L50" i="27"/>
  <c r="L67" i="27"/>
  <c r="L90" i="27"/>
  <c r="L64" i="27"/>
  <c r="L115" i="27"/>
  <c r="L123" i="27"/>
  <c r="L43" i="27"/>
  <c r="L86" i="27"/>
  <c r="T109" i="27"/>
  <c r="T76" i="27"/>
  <c r="T18" i="27"/>
  <c r="T79" i="27"/>
  <c r="T118" i="27"/>
  <c r="T75" i="27"/>
  <c r="T58" i="27"/>
  <c r="T26" i="27"/>
  <c r="P27" i="27"/>
  <c r="P101" i="27"/>
  <c r="P124" i="27"/>
  <c r="P56" i="27"/>
  <c r="P67" i="27"/>
  <c r="P117" i="27"/>
  <c r="P70" i="27"/>
  <c r="P28" i="27"/>
  <c r="P83" i="27"/>
  <c r="P22" i="27"/>
  <c r="P55" i="27"/>
  <c r="P49" i="27"/>
  <c r="P130" i="27"/>
  <c r="P41" i="27"/>
  <c r="L78" i="27"/>
  <c r="L20" i="27"/>
  <c r="L66" i="27"/>
  <c r="L81" i="27"/>
  <c r="L110" i="27"/>
  <c r="L32" i="27"/>
  <c r="L41" i="27"/>
  <c r="L48" i="27"/>
  <c r="L105" i="27"/>
  <c r="L21" i="27"/>
  <c r="L57" i="27"/>
  <c r="L129" i="27"/>
  <c r="H71" i="27"/>
  <c r="H29" i="27"/>
  <c r="H58" i="27"/>
  <c r="H68" i="27"/>
  <c r="H123" i="27"/>
  <c r="H70" i="27"/>
  <c r="H103" i="27"/>
  <c r="H46" i="27"/>
  <c r="H23" i="27"/>
  <c r="H96" i="27"/>
  <c r="T127" i="27"/>
  <c r="T52" i="27"/>
  <c r="T119" i="27"/>
  <c r="T125" i="27"/>
  <c r="T63" i="27"/>
  <c r="T19" i="27"/>
  <c r="T25" i="27"/>
  <c r="T53" i="27"/>
  <c r="T69" i="27"/>
  <c r="T124" i="27"/>
  <c r="P36" i="27"/>
  <c r="P44" i="27"/>
  <c r="P52" i="27"/>
  <c r="H56" i="27"/>
  <c r="P68" i="27"/>
  <c r="P76" i="27"/>
  <c r="T80" i="27"/>
  <c r="L92" i="27"/>
  <c r="L100" i="27"/>
  <c r="L108" i="27"/>
  <c r="L116" i="27"/>
  <c r="L124" i="27"/>
  <c r="T32" i="27"/>
  <c r="T40" i="27"/>
  <c r="L44" i="27"/>
  <c r="T56" i="27"/>
  <c r="T64" i="27"/>
  <c r="T72" i="27"/>
  <c r="L76" i="27"/>
  <c r="H85" i="27"/>
  <c r="P97" i="27"/>
  <c r="P105" i="27"/>
  <c r="H117" i="27"/>
  <c r="P121" i="27"/>
  <c r="P129" i="27"/>
  <c r="F100" i="25"/>
  <c r="G105" i="14"/>
  <c r="F69" i="25"/>
  <c r="F6" i="24"/>
  <c r="F65" i="22"/>
  <c r="F6" i="21"/>
  <c r="G11" i="14" s="1"/>
  <c r="F65" i="20"/>
  <c r="F88" i="19"/>
  <c r="G93" i="14" s="1"/>
  <c r="F36" i="18"/>
  <c r="E72" i="19"/>
  <c r="F36" i="17"/>
  <c r="G41" i="14" s="1"/>
  <c r="F111" i="17"/>
  <c r="E72" i="18"/>
  <c r="M77" i="14" s="1"/>
  <c r="E72" i="17"/>
  <c r="F65" i="16"/>
  <c r="G70" i="14" s="1"/>
  <c r="E72" i="16"/>
  <c r="J77" i="14" s="1"/>
  <c r="F39" i="15"/>
  <c r="E72" i="15"/>
  <c r="I72" i="15" s="1"/>
  <c r="G69" i="14"/>
  <c r="I125" i="15"/>
  <c r="I125" i="16" s="1"/>
  <c r="I125" i="17" s="1"/>
  <c r="I125" i="18" s="1"/>
  <c r="I125" i="19" s="1"/>
  <c r="I125" i="20" s="1"/>
  <c r="I125" i="21" s="1"/>
  <c r="I125" i="22" s="1"/>
  <c r="I125" i="23" s="1"/>
  <c r="I125" i="24" s="1"/>
  <c r="I125" i="25" s="1"/>
  <c r="I125" i="26" s="1"/>
  <c r="I124" i="15"/>
  <c r="I124" i="16" s="1"/>
  <c r="I124" i="17" s="1"/>
  <c r="I124" i="18" s="1"/>
  <c r="I124" i="19" s="1"/>
  <c r="I124" i="20" s="1"/>
  <c r="I124" i="21" s="1"/>
  <c r="I124" i="22" s="1"/>
  <c r="I124" i="23" s="1"/>
  <c r="I124" i="24" s="1"/>
  <c r="I124" i="25" s="1"/>
  <c r="I124" i="26" s="1"/>
  <c r="I123" i="15"/>
  <c r="I123" i="16" s="1"/>
  <c r="I123" i="17" s="1"/>
  <c r="I123" i="18" s="1"/>
  <c r="I123" i="19" s="1"/>
  <c r="I123" i="20" s="1"/>
  <c r="I123" i="21" s="1"/>
  <c r="I123" i="22" s="1"/>
  <c r="I123" i="23" s="1"/>
  <c r="I123" i="24" s="1"/>
  <c r="I123" i="25" s="1"/>
  <c r="I123" i="26" s="1"/>
  <c r="I122" i="15"/>
  <c r="I122" i="16" s="1"/>
  <c r="I122" i="17" s="1"/>
  <c r="I122" i="18" s="1"/>
  <c r="I122" i="19" s="1"/>
  <c r="I122" i="20" s="1"/>
  <c r="I122" i="21" s="1"/>
  <c r="I122" i="22" s="1"/>
  <c r="I122" i="23" s="1"/>
  <c r="I122" i="24" s="1"/>
  <c r="I122" i="25" s="1"/>
  <c r="I122" i="26" s="1"/>
  <c r="I121" i="15"/>
  <c r="I121" i="16" s="1"/>
  <c r="I121" i="17" s="1"/>
  <c r="I121" i="18" s="1"/>
  <c r="I121" i="19" s="1"/>
  <c r="I121" i="20" s="1"/>
  <c r="I121" i="21" s="1"/>
  <c r="I121" i="22" s="1"/>
  <c r="I121" i="23" s="1"/>
  <c r="I121" i="24" s="1"/>
  <c r="I121" i="25" s="1"/>
  <c r="I121" i="26" s="1"/>
  <c r="I120" i="15"/>
  <c r="I120" i="16" s="1"/>
  <c r="I120" i="17" s="1"/>
  <c r="I120" i="18" s="1"/>
  <c r="I120" i="19" s="1"/>
  <c r="I120" i="20" s="1"/>
  <c r="I120" i="21" s="1"/>
  <c r="I120" i="22" s="1"/>
  <c r="I120" i="23" s="1"/>
  <c r="I120" i="24" s="1"/>
  <c r="I120" i="25" s="1"/>
  <c r="I120" i="26" s="1"/>
  <c r="I119" i="15"/>
  <c r="I119" i="16" s="1"/>
  <c r="I119" i="17" s="1"/>
  <c r="I119" i="18" s="1"/>
  <c r="I119" i="19" s="1"/>
  <c r="I119" i="20" s="1"/>
  <c r="I119" i="21" s="1"/>
  <c r="I119" i="22" s="1"/>
  <c r="I119" i="23" s="1"/>
  <c r="I119" i="24" s="1"/>
  <c r="I119" i="25" s="1"/>
  <c r="I119" i="26" s="1"/>
  <c r="I118" i="15"/>
  <c r="I118" i="16" s="1"/>
  <c r="I118" i="17" s="1"/>
  <c r="I118" i="18" s="1"/>
  <c r="I118" i="19" s="1"/>
  <c r="I118" i="20" s="1"/>
  <c r="I118" i="21" s="1"/>
  <c r="I118" i="22" s="1"/>
  <c r="I118" i="23" s="1"/>
  <c r="I118" i="24" s="1"/>
  <c r="I118" i="25" s="1"/>
  <c r="I118" i="26" s="1"/>
  <c r="I117" i="15"/>
  <c r="I117" i="16" s="1"/>
  <c r="I117" i="17" s="1"/>
  <c r="I117" i="18" s="1"/>
  <c r="I117" i="19" s="1"/>
  <c r="I117" i="20" s="1"/>
  <c r="I117" i="21" s="1"/>
  <c r="I117" i="22" s="1"/>
  <c r="I117" i="23" s="1"/>
  <c r="I117" i="24" s="1"/>
  <c r="I117" i="25" s="1"/>
  <c r="I117" i="26" s="1"/>
  <c r="I116" i="15"/>
  <c r="I116" i="16" s="1"/>
  <c r="I116" i="17" s="1"/>
  <c r="I116" i="18" s="1"/>
  <c r="I116" i="19" s="1"/>
  <c r="I116" i="20" s="1"/>
  <c r="I116" i="21" s="1"/>
  <c r="I116" i="22" s="1"/>
  <c r="I116" i="23" s="1"/>
  <c r="I116" i="24" s="1"/>
  <c r="I116" i="25" s="1"/>
  <c r="I116" i="26" s="1"/>
  <c r="I115" i="15"/>
  <c r="I115" i="16" s="1"/>
  <c r="I115" i="17" s="1"/>
  <c r="I115" i="18" s="1"/>
  <c r="I115" i="19" s="1"/>
  <c r="I115" i="20" s="1"/>
  <c r="I115" i="21" s="1"/>
  <c r="I115" i="22" s="1"/>
  <c r="I115" i="23" s="1"/>
  <c r="I115" i="24" s="1"/>
  <c r="I115" i="25" s="1"/>
  <c r="I115" i="26" s="1"/>
  <c r="I114" i="15"/>
  <c r="I114" i="16" s="1"/>
  <c r="I114" i="17" s="1"/>
  <c r="I114" i="18" s="1"/>
  <c r="I114" i="19" s="1"/>
  <c r="I114" i="20" s="1"/>
  <c r="I114" i="21" s="1"/>
  <c r="I114" i="22" s="1"/>
  <c r="I114" i="23" s="1"/>
  <c r="I114" i="24" s="1"/>
  <c r="I114" i="25" s="1"/>
  <c r="I114" i="26" s="1"/>
  <c r="I113" i="15"/>
  <c r="I113" i="16" s="1"/>
  <c r="I113" i="17" s="1"/>
  <c r="I113" i="18" s="1"/>
  <c r="I113" i="19" s="1"/>
  <c r="I113" i="20" s="1"/>
  <c r="I113" i="21" s="1"/>
  <c r="I113" i="22" s="1"/>
  <c r="I113" i="23" s="1"/>
  <c r="I113" i="24" s="1"/>
  <c r="I113" i="25" s="1"/>
  <c r="I113" i="26" s="1"/>
  <c r="I112" i="15"/>
  <c r="I112" i="16" s="1"/>
  <c r="I112" i="17" s="1"/>
  <c r="I112" i="18" s="1"/>
  <c r="I112" i="19" s="1"/>
  <c r="I112" i="20" s="1"/>
  <c r="I112" i="21" s="1"/>
  <c r="I112" i="22" s="1"/>
  <c r="I112" i="23" s="1"/>
  <c r="I112" i="24" s="1"/>
  <c r="I112" i="25" s="1"/>
  <c r="I112" i="26" s="1"/>
  <c r="I111" i="15"/>
  <c r="I111" i="16" s="1"/>
  <c r="I110" i="15"/>
  <c r="I110" i="16" s="1"/>
  <c r="I110" i="17" s="1"/>
  <c r="I110" i="18" s="1"/>
  <c r="I110" i="19" s="1"/>
  <c r="I110" i="20" s="1"/>
  <c r="I110" i="21" s="1"/>
  <c r="I110" i="22" s="1"/>
  <c r="I110" i="23" s="1"/>
  <c r="I110" i="24" s="1"/>
  <c r="I110" i="25" s="1"/>
  <c r="I110" i="26" s="1"/>
  <c r="I109" i="15"/>
  <c r="I109" i="16" s="1"/>
  <c r="I109" i="17" s="1"/>
  <c r="I109" i="18" s="1"/>
  <c r="I109" i="19" s="1"/>
  <c r="I109" i="20" s="1"/>
  <c r="I109" i="21" s="1"/>
  <c r="I109" i="22" s="1"/>
  <c r="I109" i="23" s="1"/>
  <c r="I109" i="24" s="1"/>
  <c r="I109" i="25" s="1"/>
  <c r="I109" i="26" s="1"/>
  <c r="I108" i="15"/>
  <c r="I108" i="16" s="1"/>
  <c r="I108" i="17" s="1"/>
  <c r="I108" i="18" s="1"/>
  <c r="I108" i="19" s="1"/>
  <c r="I108" i="20" s="1"/>
  <c r="I108" i="21" s="1"/>
  <c r="I108" i="22" s="1"/>
  <c r="I108" i="23" s="1"/>
  <c r="I108" i="24" s="1"/>
  <c r="I108" i="25" s="1"/>
  <c r="I108" i="26" s="1"/>
  <c r="I107" i="15"/>
  <c r="I107" i="16" s="1"/>
  <c r="I107" i="17" s="1"/>
  <c r="I107" i="18" s="1"/>
  <c r="I107" i="19" s="1"/>
  <c r="I107" i="20" s="1"/>
  <c r="I107" i="21" s="1"/>
  <c r="I107" i="22" s="1"/>
  <c r="I107" i="23" s="1"/>
  <c r="I107" i="24" s="1"/>
  <c r="I107" i="25" s="1"/>
  <c r="I107" i="26" s="1"/>
  <c r="I106" i="15"/>
  <c r="I106" i="16" s="1"/>
  <c r="I106" i="17" s="1"/>
  <c r="I106" i="18" s="1"/>
  <c r="I106" i="19" s="1"/>
  <c r="I106" i="20" s="1"/>
  <c r="I106" i="21" s="1"/>
  <c r="I106" i="22" s="1"/>
  <c r="I106" i="23" s="1"/>
  <c r="I106" i="24" s="1"/>
  <c r="I106" i="25" s="1"/>
  <c r="I106" i="26" s="1"/>
  <c r="I105" i="15"/>
  <c r="I105" i="16" s="1"/>
  <c r="I105" i="17" s="1"/>
  <c r="I105" i="18" s="1"/>
  <c r="I105" i="19" s="1"/>
  <c r="I105" i="20" s="1"/>
  <c r="I105" i="21" s="1"/>
  <c r="I105" i="22" s="1"/>
  <c r="I105" i="23" s="1"/>
  <c r="I105" i="24" s="1"/>
  <c r="I105" i="25" s="1"/>
  <c r="I105" i="26" s="1"/>
  <c r="I104" i="15"/>
  <c r="I104" i="16" s="1"/>
  <c r="I104" i="17" s="1"/>
  <c r="I104" i="18" s="1"/>
  <c r="I104" i="19" s="1"/>
  <c r="I104" i="20" s="1"/>
  <c r="I104" i="21" s="1"/>
  <c r="I104" i="22" s="1"/>
  <c r="I104" i="23" s="1"/>
  <c r="I104" i="24" s="1"/>
  <c r="I104" i="25" s="1"/>
  <c r="I104" i="26" s="1"/>
  <c r="I103" i="15"/>
  <c r="I103" i="16" s="1"/>
  <c r="I103" i="17" s="1"/>
  <c r="I103" i="18" s="1"/>
  <c r="I103" i="19" s="1"/>
  <c r="I103" i="20" s="1"/>
  <c r="I103" i="21" s="1"/>
  <c r="I103" i="22" s="1"/>
  <c r="I103" i="23" s="1"/>
  <c r="I103" i="24" s="1"/>
  <c r="I103" i="25" s="1"/>
  <c r="I103" i="26" s="1"/>
  <c r="I102" i="15"/>
  <c r="I102" i="16" s="1"/>
  <c r="I102" i="17" s="1"/>
  <c r="I102" i="18" s="1"/>
  <c r="I102" i="19" s="1"/>
  <c r="I102" i="20" s="1"/>
  <c r="I102" i="21" s="1"/>
  <c r="I102" i="22" s="1"/>
  <c r="I102" i="23" s="1"/>
  <c r="I102" i="24" s="1"/>
  <c r="I102" i="25" s="1"/>
  <c r="I102" i="26" s="1"/>
  <c r="I101" i="15"/>
  <c r="I101" i="16" s="1"/>
  <c r="I101" i="17" s="1"/>
  <c r="I101" i="18" s="1"/>
  <c r="I101" i="19" s="1"/>
  <c r="I101" i="20" s="1"/>
  <c r="I101" i="21" s="1"/>
  <c r="I101" i="22" s="1"/>
  <c r="I101" i="23" s="1"/>
  <c r="I101" i="24" s="1"/>
  <c r="I101" i="25" s="1"/>
  <c r="I101" i="26" s="1"/>
  <c r="I100" i="15"/>
  <c r="I100" i="16" s="1"/>
  <c r="I100" i="17" s="1"/>
  <c r="I100" i="18" s="1"/>
  <c r="I100" i="19" s="1"/>
  <c r="I100" i="20" s="1"/>
  <c r="I100" i="21" s="1"/>
  <c r="I100" i="22" s="1"/>
  <c r="I100" i="23" s="1"/>
  <c r="I100" i="24" s="1"/>
  <c r="I100" i="25" s="1"/>
  <c r="I100" i="26" s="1"/>
  <c r="I99" i="15"/>
  <c r="I99" i="16" s="1"/>
  <c r="I99" i="17" s="1"/>
  <c r="I99" i="18" s="1"/>
  <c r="I99" i="19" s="1"/>
  <c r="I99" i="20" s="1"/>
  <c r="I99" i="21" s="1"/>
  <c r="I99" i="22" s="1"/>
  <c r="I99" i="23" s="1"/>
  <c r="I99" i="24" s="1"/>
  <c r="I99" i="25" s="1"/>
  <c r="I99" i="26" s="1"/>
  <c r="I98" i="15"/>
  <c r="I98" i="16" s="1"/>
  <c r="I98" i="17" s="1"/>
  <c r="I98" i="18" s="1"/>
  <c r="I98" i="19" s="1"/>
  <c r="I98" i="20" s="1"/>
  <c r="I98" i="21" s="1"/>
  <c r="I98" i="22" s="1"/>
  <c r="I98" i="23" s="1"/>
  <c r="I98" i="24" s="1"/>
  <c r="I98" i="25" s="1"/>
  <c r="I98" i="26" s="1"/>
  <c r="I97" i="15"/>
  <c r="I97" i="16" s="1"/>
  <c r="I97" i="17" s="1"/>
  <c r="I97" i="18" s="1"/>
  <c r="I97" i="19" s="1"/>
  <c r="I97" i="20" s="1"/>
  <c r="I97" i="21" s="1"/>
  <c r="I97" i="22" s="1"/>
  <c r="I97" i="23" s="1"/>
  <c r="I97" i="24" s="1"/>
  <c r="I97" i="25" s="1"/>
  <c r="I97" i="26" s="1"/>
  <c r="I96" i="15"/>
  <c r="I96" i="16" s="1"/>
  <c r="I96" i="17" s="1"/>
  <c r="I96" i="18" s="1"/>
  <c r="I96" i="19" s="1"/>
  <c r="I96" i="20" s="1"/>
  <c r="I96" i="21" s="1"/>
  <c r="I96" i="22" s="1"/>
  <c r="I96" i="23" s="1"/>
  <c r="I96" i="24" s="1"/>
  <c r="I96" i="25" s="1"/>
  <c r="I96" i="26" s="1"/>
  <c r="I95" i="15"/>
  <c r="I95" i="16" s="1"/>
  <c r="I95" i="17" s="1"/>
  <c r="I95" i="18" s="1"/>
  <c r="I95" i="19" s="1"/>
  <c r="I95" i="20" s="1"/>
  <c r="I95" i="21" s="1"/>
  <c r="I95" i="22" s="1"/>
  <c r="I95" i="23" s="1"/>
  <c r="I95" i="24" s="1"/>
  <c r="I95" i="25" s="1"/>
  <c r="I95" i="26" s="1"/>
  <c r="I94" i="15"/>
  <c r="I94" i="16" s="1"/>
  <c r="I94" i="17" s="1"/>
  <c r="I94" i="18" s="1"/>
  <c r="I94" i="19" s="1"/>
  <c r="I94" i="20" s="1"/>
  <c r="I94" i="21" s="1"/>
  <c r="I94" i="22" s="1"/>
  <c r="I94" i="23" s="1"/>
  <c r="I94" i="24" s="1"/>
  <c r="I94" i="25" s="1"/>
  <c r="I94" i="26" s="1"/>
  <c r="I93" i="15"/>
  <c r="I93" i="16" s="1"/>
  <c r="I93" i="17" s="1"/>
  <c r="I93" i="18" s="1"/>
  <c r="I93" i="19" s="1"/>
  <c r="I93" i="20" s="1"/>
  <c r="I93" i="21" s="1"/>
  <c r="I93" i="22" s="1"/>
  <c r="I93" i="23" s="1"/>
  <c r="I93" i="24" s="1"/>
  <c r="I93" i="25" s="1"/>
  <c r="I93" i="26" s="1"/>
  <c r="I92" i="15"/>
  <c r="I92" i="16" s="1"/>
  <c r="I92" i="17" s="1"/>
  <c r="I92" i="18" s="1"/>
  <c r="I92" i="19" s="1"/>
  <c r="I92" i="20" s="1"/>
  <c r="I92" i="21" s="1"/>
  <c r="I92" i="22" s="1"/>
  <c r="I92" i="23" s="1"/>
  <c r="I92" i="24" s="1"/>
  <c r="I92" i="25" s="1"/>
  <c r="I92" i="26" s="1"/>
  <c r="I91" i="15"/>
  <c r="I91" i="16" s="1"/>
  <c r="I91" i="17" s="1"/>
  <c r="I91" i="18" s="1"/>
  <c r="I91" i="19" s="1"/>
  <c r="I91" i="20" s="1"/>
  <c r="I91" i="21" s="1"/>
  <c r="I91" i="22" s="1"/>
  <c r="I91" i="23" s="1"/>
  <c r="I91" i="24" s="1"/>
  <c r="I91" i="25" s="1"/>
  <c r="I91" i="26" s="1"/>
  <c r="I90" i="15"/>
  <c r="I90" i="16" s="1"/>
  <c r="I90" i="17" s="1"/>
  <c r="I90" i="18" s="1"/>
  <c r="I90" i="19" s="1"/>
  <c r="I90" i="20" s="1"/>
  <c r="I90" i="21" s="1"/>
  <c r="I90" i="22" s="1"/>
  <c r="I90" i="23" s="1"/>
  <c r="I90" i="24" s="1"/>
  <c r="I90" i="25" s="1"/>
  <c r="I90" i="26" s="1"/>
  <c r="I89" i="15"/>
  <c r="I89" i="16" s="1"/>
  <c r="I89" i="17" s="1"/>
  <c r="I89" i="18" s="1"/>
  <c r="I89" i="19" s="1"/>
  <c r="I89" i="20" s="1"/>
  <c r="I89" i="21" s="1"/>
  <c r="I89" i="22" s="1"/>
  <c r="I89" i="23" s="1"/>
  <c r="I89" i="24" s="1"/>
  <c r="I89" i="25" s="1"/>
  <c r="I89" i="26" s="1"/>
  <c r="I88" i="15"/>
  <c r="I88" i="16" s="1"/>
  <c r="I88" i="17" s="1"/>
  <c r="I88" i="18" s="1"/>
  <c r="I88" i="19" s="1"/>
  <c r="I88" i="20" s="1"/>
  <c r="I88" i="21" s="1"/>
  <c r="I88" i="22" s="1"/>
  <c r="I88" i="23" s="1"/>
  <c r="I88" i="24" s="1"/>
  <c r="I88" i="25" s="1"/>
  <c r="I88" i="26" s="1"/>
  <c r="I87" i="15"/>
  <c r="I87" i="16" s="1"/>
  <c r="I87" i="17" s="1"/>
  <c r="I87" i="18" s="1"/>
  <c r="I87" i="19" s="1"/>
  <c r="I87" i="20" s="1"/>
  <c r="I87" i="21" s="1"/>
  <c r="I87" i="22" s="1"/>
  <c r="I87" i="23" s="1"/>
  <c r="I87" i="24" s="1"/>
  <c r="I87" i="25" s="1"/>
  <c r="I87" i="26" s="1"/>
  <c r="I86" i="15"/>
  <c r="I86" i="16" s="1"/>
  <c r="I86" i="17" s="1"/>
  <c r="I86" i="18" s="1"/>
  <c r="I86" i="19" s="1"/>
  <c r="I86" i="20" s="1"/>
  <c r="I86" i="21" s="1"/>
  <c r="I86" i="22" s="1"/>
  <c r="I86" i="23" s="1"/>
  <c r="I86" i="24" s="1"/>
  <c r="I86" i="25" s="1"/>
  <c r="I86" i="26" s="1"/>
  <c r="I85" i="15"/>
  <c r="I85" i="16" s="1"/>
  <c r="I85" i="17" s="1"/>
  <c r="I85" i="18" s="1"/>
  <c r="I85" i="19" s="1"/>
  <c r="I85" i="20" s="1"/>
  <c r="I85" i="21" s="1"/>
  <c r="I85" i="22" s="1"/>
  <c r="I85" i="23" s="1"/>
  <c r="I85" i="24" s="1"/>
  <c r="I85" i="25" s="1"/>
  <c r="I85" i="26" s="1"/>
  <c r="I84" i="15"/>
  <c r="I84" i="16" s="1"/>
  <c r="I84" i="17" s="1"/>
  <c r="I84" i="18" s="1"/>
  <c r="I84" i="19" s="1"/>
  <c r="I84" i="20" s="1"/>
  <c r="I84" i="21" s="1"/>
  <c r="I84" i="22" s="1"/>
  <c r="I84" i="23" s="1"/>
  <c r="I84" i="24" s="1"/>
  <c r="I84" i="25" s="1"/>
  <c r="I84" i="26" s="1"/>
  <c r="I83" i="15"/>
  <c r="I83" i="16" s="1"/>
  <c r="I83" i="17" s="1"/>
  <c r="I83" i="18" s="1"/>
  <c r="I83" i="19" s="1"/>
  <c r="I83" i="20" s="1"/>
  <c r="I83" i="21" s="1"/>
  <c r="I83" i="22" s="1"/>
  <c r="I83" i="23" s="1"/>
  <c r="I83" i="24" s="1"/>
  <c r="I83" i="25" s="1"/>
  <c r="I83" i="26" s="1"/>
  <c r="I82" i="15"/>
  <c r="I82" i="16" s="1"/>
  <c r="I82" i="17" s="1"/>
  <c r="I82" i="18" s="1"/>
  <c r="I82" i="19" s="1"/>
  <c r="I82" i="20" s="1"/>
  <c r="I82" i="21" s="1"/>
  <c r="I82" i="22" s="1"/>
  <c r="I82" i="23" s="1"/>
  <c r="I82" i="24" s="1"/>
  <c r="I82" i="25" s="1"/>
  <c r="I82" i="26" s="1"/>
  <c r="I81" i="15"/>
  <c r="I81" i="16" s="1"/>
  <c r="I81" i="17" s="1"/>
  <c r="I81" i="18" s="1"/>
  <c r="I81" i="19" s="1"/>
  <c r="I81" i="20" s="1"/>
  <c r="I81" i="21" s="1"/>
  <c r="I81" i="22" s="1"/>
  <c r="I81" i="23" s="1"/>
  <c r="I81" i="24" s="1"/>
  <c r="I81" i="25" s="1"/>
  <c r="I81" i="26" s="1"/>
  <c r="I80" i="15"/>
  <c r="I80" i="16" s="1"/>
  <c r="I80" i="17" s="1"/>
  <c r="I80" i="18" s="1"/>
  <c r="I80" i="19" s="1"/>
  <c r="I80" i="20" s="1"/>
  <c r="I80" i="21" s="1"/>
  <c r="I80" i="22" s="1"/>
  <c r="I80" i="23" s="1"/>
  <c r="I80" i="24" s="1"/>
  <c r="I80" i="25" s="1"/>
  <c r="I80" i="26" s="1"/>
  <c r="I79" i="15"/>
  <c r="I79" i="16" s="1"/>
  <c r="I79" i="17" s="1"/>
  <c r="I79" i="18" s="1"/>
  <c r="I79" i="19" s="1"/>
  <c r="I79" i="20" s="1"/>
  <c r="I79" i="21" s="1"/>
  <c r="I79" i="22" s="1"/>
  <c r="I79" i="23" s="1"/>
  <c r="I79" i="24" s="1"/>
  <c r="I79" i="25" s="1"/>
  <c r="I79" i="26" s="1"/>
  <c r="I78" i="15"/>
  <c r="I78" i="16" s="1"/>
  <c r="I78" i="17" s="1"/>
  <c r="I78" i="18" s="1"/>
  <c r="I78" i="19" s="1"/>
  <c r="I78" i="20" s="1"/>
  <c r="I78" i="21" s="1"/>
  <c r="I78" i="22" s="1"/>
  <c r="I78" i="23" s="1"/>
  <c r="I78" i="24" s="1"/>
  <c r="I78" i="25" s="1"/>
  <c r="I78" i="26" s="1"/>
  <c r="I77" i="15"/>
  <c r="I77" i="16" s="1"/>
  <c r="I77" i="17" s="1"/>
  <c r="I77" i="18" s="1"/>
  <c r="I77" i="19" s="1"/>
  <c r="I77" i="20" s="1"/>
  <c r="I77" i="21" s="1"/>
  <c r="I77" i="22" s="1"/>
  <c r="I77" i="23" s="1"/>
  <c r="I77" i="24" s="1"/>
  <c r="I77" i="25" s="1"/>
  <c r="I77" i="26" s="1"/>
  <c r="I76" i="15"/>
  <c r="I76" i="16" s="1"/>
  <c r="I76" i="17" s="1"/>
  <c r="I76" i="18" s="1"/>
  <c r="I76" i="19" s="1"/>
  <c r="I76" i="20" s="1"/>
  <c r="I76" i="21" s="1"/>
  <c r="I76" i="22" s="1"/>
  <c r="I76" i="23" s="1"/>
  <c r="I76" i="24" s="1"/>
  <c r="I76" i="25" s="1"/>
  <c r="I76" i="26" s="1"/>
  <c r="I75" i="15"/>
  <c r="I75" i="16" s="1"/>
  <c r="I75" i="17" s="1"/>
  <c r="I75" i="18" s="1"/>
  <c r="I75" i="19" s="1"/>
  <c r="I75" i="20" s="1"/>
  <c r="I75" i="21" s="1"/>
  <c r="I75" i="22" s="1"/>
  <c r="I75" i="23" s="1"/>
  <c r="I75" i="24" s="1"/>
  <c r="I75" i="25" s="1"/>
  <c r="I75" i="26" s="1"/>
  <c r="I74" i="15"/>
  <c r="I74" i="16" s="1"/>
  <c r="I74" i="17" s="1"/>
  <c r="I74" i="18" s="1"/>
  <c r="I74" i="19" s="1"/>
  <c r="I74" i="20" s="1"/>
  <c r="I74" i="21" s="1"/>
  <c r="I74" i="22" s="1"/>
  <c r="I74" i="23" s="1"/>
  <c r="I74" i="24" s="1"/>
  <c r="I74" i="25" s="1"/>
  <c r="I74" i="26" s="1"/>
  <c r="I73" i="15"/>
  <c r="I73" i="16" s="1"/>
  <c r="I73" i="17" s="1"/>
  <c r="I73" i="18" s="1"/>
  <c r="I73" i="19" s="1"/>
  <c r="I73" i="20" s="1"/>
  <c r="I73" i="21" s="1"/>
  <c r="I73" i="22" s="1"/>
  <c r="I73" i="23" s="1"/>
  <c r="I73" i="24" s="1"/>
  <c r="I73" i="25" s="1"/>
  <c r="I73" i="26" s="1"/>
  <c r="I71" i="15"/>
  <c r="I71" i="16" s="1"/>
  <c r="I71" i="17" s="1"/>
  <c r="I71" i="18" s="1"/>
  <c r="I71" i="19" s="1"/>
  <c r="I71" i="20" s="1"/>
  <c r="I71" i="21" s="1"/>
  <c r="I71" i="22" s="1"/>
  <c r="I71" i="23" s="1"/>
  <c r="I71" i="24" s="1"/>
  <c r="I71" i="25" s="1"/>
  <c r="I71" i="26" s="1"/>
  <c r="I70" i="15"/>
  <c r="I70" i="16" s="1"/>
  <c r="I70" i="17" s="1"/>
  <c r="I70" i="18" s="1"/>
  <c r="I70" i="19" s="1"/>
  <c r="I70" i="20" s="1"/>
  <c r="I70" i="21" s="1"/>
  <c r="I70" i="22" s="1"/>
  <c r="I70" i="23" s="1"/>
  <c r="I70" i="24" s="1"/>
  <c r="I70" i="25" s="1"/>
  <c r="I70" i="26" s="1"/>
  <c r="I69" i="15"/>
  <c r="I69" i="16" s="1"/>
  <c r="I69" i="17" s="1"/>
  <c r="I69" i="18" s="1"/>
  <c r="I69" i="19" s="1"/>
  <c r="I69" i="20" s="1"/>
  <c r="I69" i="21" s="1"/>
  <c r="I69" i="22" s="1"/>
  <c r="I69" i="23" s="1"/>
  <c r="I69" i="24" s="1"/>
  <c r="I69" i="25" s="1"/>
  <c r="I69" i="26" s="1"/>
  <c r="I68" i="15"/>
  <c r="I68" i="16" s="1"/>
  <c r="I68" i="17" s="1"/>
  <c r="I68" i="18" s="1"/>
  <c r="I68" i="19" s="1"/>
  <c r="I68" i="20" s="1"/>
  <c r="I68" i="21" s="1"/>
  <c r="I68" i="22" s="1"/>
  <c r="I68" i="23" s="1"/>
  <c r="I68" i="24" s="1"/>
  <c r="I68" i="25" s="1"/>
  <c r="I68" i="26" s="1"/>
  <c r="I67" i="15"/>
  <c r="I67" i="16" s="1"/>
  <c r="I67" i="17" s="1"/>
  <c r="I67" i="18" s="1"/>
  <c r="I67" i="19" s="1"/>
  <c r="I67" i="20" s="1"/>
  <c r="I67" i="21" s="1"/>
  <c r="I67" i="22" s="1"/>
  <c r="I67" i="23" s="1"/>
  <c r="I67" i="24" s="1"/>
  <c r="I67" i="25" s="1"/>
  <c r="I67" i="26" s="1"/>
  <c r="I66" i="15"/>
  <c r="I66" i="16" s="1"/>
  <c r="I66" i="17" s="1"/>
  <c r="I66" i="18" s="1"/>
  <c r="I66" i="19" s="1"/>
  <c r="I66" i="20" s="1"/>
  <c r="I66" i="21" s="1"/>
  <c r="I66" i="22" s="1"/>
  <c r="I66" i="23" s="1"/>
  <c r="I66" i="24" s="1"/>
  <c r="I66" i="25" s="1"/>
  <c r="I66" i="26" s="1"/>
  <c r="I65" i="15"/>
  <c r="I65" i="16" s="1"/>
  <c r="I65" i="17" s="1"/>
  <c r="I65" i="18" s="1"/>
  <c r="I65" i="19" s="1"/>
  <c r="I65" i="20" s="1"/>
  <c r="I65" i="21" s="1"/>
  <c r="I65" i="22" s="1"/>
  <c r="I65" i="23" s="1"/>
  <c r="I65" i="24" s="1"/>
  <c r="I65" i="25" s="1"/>
  <c r="I65" i="26" s="1"/>
  <c r="I64" i="15"/>
  <c r="I64" i="16" s="1"/>
  <c r="I64" i="17" s="1"/>
  <c r="I64" i="18" s="1"/>
  <c r="I64" i="19" s="1"/>
  <c r="I64" i="20" s="1"/>
  <c r="I64" i="21" s="1"/>
  <c r="I64" i="22" s="1"/>
  <c r="I64" i="23" s="1"/>
  <c r="I64" i="24" s="1"/>
  <c r="I64" i="25" s="1"/>
  <c r="I64" i="26" s="1"/>
  <c r="I63" i="15"/>
  <c r="I63" i="16" s="1"/>
  <c r="I63" i="17" s="1"/>
  <c r="I63" i="18" s="1"/>
  <c r="I63" i="19" s="1"/>
  <c r="I63" i="20" s="1"/>
  <c r="I63" i="21" s="1"/>
  <c r="I63" i="22" s="1"/>
  <c r="I63" i="23" s="1"/>
  <c r="I63" i="24" s="1"/>
  <c r="I63" i="25" s="1"/>
  <c r="I63" i="26" s="1"/>
  <c r="I62" i="15"/>
  <c r="I62" i="16" s="1"/>
  <c r="I62" i="17" s="1"/>
  <c r="I62" i="18" s="1"/>
  <c r="I62" i="19" s="1"/>
  <c r="I62" i="20" s="1"/>
  <c r="I62" i="21" s="1"/>
  <c r="I62" i="22" s="1"/>
  <c r="I62" i="23" s="1"/>
  <c r="I62" i="24" s="1"/>
  <c r="I62" i="25" s="1"/>
  <c r="I62" i="26" s="1"/>
  <c r="I61" i="15"/>
  <c r="I61" i="16" s="1"/>
  <c r="I61" i="17" s="1"/>
  <c r="I61" i="18" s="1"/>
  <c r="I61" i="19" s="1"/>
  <c r="I61" i="20" s="1"/>
  <c r="I61" i="21" s="1"/>
  <c r="I61" i="22" s="1"/>
  <c r="I61" i="23" s="1"/>
  <c r="I61" i="24" s="1"/>
  <c r="I61" i="25" s="1"/>
  <c r="I61" i="26" s="1"/>
  <c r="I60" i="15"/>
  <c r="I60" i="16" s="1"/>
  <c r="I60" i="17" s="1"/>
  <c r="I60" i="18" s="1"/>
  <c r="I60" i="19" s="1"/>
  <c r="I60" i="20" s="1"/>
  <c r="I60" i="21" s="1"/>
  <c r="I60" i="22" s="1"/>
  <c r="I60" i="23" s="1"/>
  <c r="I60" i="24" s="1"/>
  <c r="I60" i="25" s="1"/>
  <c r="I60" i="26" s="1"/>
  <c r="I59" i="15"/>
  <c r="I59" i="16" s="1"/>
  <c r="I59" i="17" s="1"/>
  <c r="I59" i="18" s="1"/>
  <c r="I59" i="19" s="1"/>
  <c r="I59" i="20" s="1"/>
  <c r="I59" i="21" s="1"/>
  <c r="I59" i="22" s="1"/>
  <c r="I59" i="23" s="1"/>
  <c r="I59" i="24" s="1"/>
  <c r="I59" i="25" s="1"/>
  <c r="I59" i="26" s="1"/>
  <c r="I58" i="15"/>
  <c r="I58" i="16" s="1"/>
  <c r="I58" i="17" s="1"/>
  <c r="I58" i="18" s="1"/>
  <c r="I58" i="19" s="1"/>
  <c r="I58" i="20" s="1"/>
  <c r="I58" i="21" s="1"/>
  <c r="I58" i="22" s="1"/>
  <c r="I58" i="23" s="1"/>
  <c r="I58" i="24" s="1"/>
  <c r="I58" i="25" s="1"/>
  <c r="I58" i="26" s="1"/>
  <c r="I57" i="15"/>
  <c r="I57" i="16" s="1"/>
  <c r="I57" i="17" s="1"/>
  <c r="I57" i="18" s="1"/>
  <c r="I57" i="19" s="1"/>
  <c r="I57" i="20" s="1"/>
  <c r="I57" i="21" s="1"/>
  <c r="I57" i="22" s="1"/>
  <c r="I57" i="23" s="1"/>
  <c r="I57" i="24" s="1"/>
  <c r="I57" i="25" s="1"/>
  <c r="I57" i="26" s="1"/>
  <c r="I56" i="15"/>
  <c r="I56" i="16" s="1"/>
  <c r="I56" i="17" s="1"/>
  <c r="I56" i="18" s="1"/>
  <c r="I56" i="19" s="1"/>
  <c r="I56" i="20" s="1"/>
  <c r="I56" i="21" s="1"/>
  <c r="I56" i="22" s="1"/>
  <c r="I56" i="23" s="1"/>
  <c r="I56" i="24" s="1"/>
  <c r="I56" i="25" s="1"/>
  <c r="I56" i="26" s="1"/>
  <c r="I55" i="15"/>
  <c r="I55" i="16" s="1"/>
  <c r="I55" i="17" s="1"/>
  <c r="I55" i="18" s="1"/>
  <c r="I55" i="19" s="1"/>
  <c r="I55" i="20" s="1"/>
  <c r="I55" i="21" s="1"/>
  <c r="I55" i="22" s="1"/>
  <c r="I55" i="23" s="1"/>
  <c r="I55" i="24" s="1"/>
  <c r="I55" i="25" s="1"/>
  <c r="I55" i="26" s="1"/>
  <c r="I54" i="15"/>
  <c r="I54" i="16" s="1"/>
  <c r="I54" i="17" s="1"/>
  <c r="I54" i="18" s="1"/>
  <c r="I54" i="19" s="1"/>
  <c r="I54" i="20" s="1"/>
  <c r="I54" i="21" s="1"/>
  <c r="I54" i="22" s="1"/>
  <c r="I54" i="23" s="1"/>
  <c r="I54" i="24" s="1"/>
  <c r="I54" i="25" s="1"/>
  <c r="I54" i="26" s="1"/>
  <c r="I53" i="15"/>
  <c r="I53" i="16" s="1"/>
  <c r="I53" i="17" s="1"/>
  <c r="I53" i="18" s="1"/>
  <c r="I53" i="19" s="1"/>
  <c r="I53" i="20" s="1"/>
  <c r="I53" i="21" s="1"/>
  <c r="I53" i="22" s="1"/>
  <c r="I53" i="23" s="1"/>
  <c r="I53" i="24" s="1"/>
  <c r="I53" i="25" s="1"/>
  <c r="I53" i="26" s="1"/>
  <c r="I52" i="15"/>
  <c r="I52" i="16" s="1"/>
  <c r="I52" i="17" s="1"/>
  <c r="I52" i="18" s="1"/>
  <c r="I52" i="19" s="1"/>
  <c r="I52" i="20" s="1"/>
  <c r="I52" i="21" s="1"/>
  <c r="I52" i="22" s="1"/>
  <c r="I52" i="23" s="1"/>
  <c r="I52" i="24" s="1"/>
  <c r="I52" i="25" s="1"/>
  <c r="I52" i="26" s="1"/>
  <c r="I51" i="15"/>
  <c r="I51" i="16" s="1"/>
  <c r="I51" i="17" s="1"/>
  <c r="I51" i="18" s="1"/>
  <c r="I51" i="19" s="1"/>
  <c r="I51" i="20" s="1"/>
  <c r="I51" i="21" s="1"/>
  <c r="I51" i="22" s="1"/>
  <c r="I51" i="23" s="1"/>
  <c r="I51" i="24" s="1"/>
  <c r="I51" i="25" s="1"/>
  <c r="I51" i="26" s="1"/>
  <c r="I50" i="15"/>
  <c r="I50" i="16" s="1"/>
  <c r="I50" i="17" s="1"/>
  <c r="I50" i="18" s="1"/>
  <c r="I50" i="19" s="1"/>
  <c r="I50" i="20" s="1"/>
  <c r="I50" i="21" s="1"/>
  <c r="I50" i="22" s="1"/>
  <c r="I50" i="23" s="1"/>
  <c r="I50" i="24" s="1"/>
  <c r="I50" i="25" s="1"/>
  <c r="I50" i="26" s="1"/>
  <c r="I49" i="15"/>
  <c r="I49" i="16" s="1"/>
  <c r="I49" i="17" s="1"/>
  <c r="I49" i="18" s="1"/>
  <c r="I49" i="19" s="1"/>
  <c r="I49" i="20" s="1"/>
  <c r="I49" i="21" s="1"/>
  <c r="I49" i="22" s="1"/>
  <c r="I49" i="23" s="1"/>
  <c r="I49" i="24" s="1"/>
  <c r="I49" i="25" s="1"/>
  <c r="I49" i="26" s="1"/>
  <c r="I48" i="15"/>
  <c r="I48" i="16" s="1"/>
  <c r="I48" i="17" s="1"/>
  <c r="I48" i="18" s="1"/>
  <c r="I48" i="19" s="1"/>
  <c r="I48" i="20" s="1"/>
  <c r="I48" i="21" s="1"/>
  <c r="I48" i="22" s="1"/>
  <c r="I48" i="23" s="1"/>
  <c r="I48" i="24" s="1"/>
  <c r="I48" i="25" s="1"/>
  <c r="I48" i="26" s="1"/>
  <c r="I47" i="15"/>
  <c r="I47" i="16" s="1"/>
  <c r="I47" i="17" s="1"/>
  <c r="I47" i="18" s="1"/>
  <c r="I47" i="19" s="1"/>
  <c r="I47" i="20" s="1"/>
  <c r="I47" i="21" s="1"/>
  <c r="I47" i="22" s="1"/>
  <c r="I47" i="23" s="1"/>
  <c r="I47" i="24" s="1"/>
  <c r="I47" i="25" s="1"/>
  <c r="I47" i="26" s="1"/>
  <c r="I46" i="15"/>
  <c r="I46" i="16" s="1"/>
  <c r="I46" i="17" s="1"/>
  <c r="I46" i="18" s="1"/>
  <c r="I46" i="19" s="1"/>
  <c r="I46" i="20" s="1"/>
  <c r="I46" i="21" s="1"/>
  <c r="I46" i="22" s="1"/>
  <c r="I46" i="23" s="1"/>
  <c r="I46" i="24" s="1"/>
  <c r="I46" i="25" s="1"/>
  <c r="I46" i="26" s="1"/>
  <c r="I45" i="15"/>
  <c r="I45" i="16" s="1"/>
  <c r="I45" i="17" s="1"/>
  <c r="I45" i="18" s="1"/>
  <c r="I45" i="19" s="1"/>
  <c r="I45" i="20" s="1"/>
  <c r="I45" i="21" s="1"/>
  <c r="I45" i="22" s="1"/>
  <c r="I45" i="23" s="1"/>
  <c r="I45" i="24" s="1"/>
  <c r="I45" i="25" s="1"/>
  <c r="I45" i="26" s="1"/>
  <c r="I44" i="15"/>
  <c r="I44" i="16" s="1"/>
  <c r="I44" i="17" s="1"/>
  <c r="I44" i="18" s="1"/>
  <c r="I44" i="19" s="1"/>
  <c r="I44" i="20" s="1"/>
  <c r="I44" i="21" s="1"/>
  <c r="I44" i="22" s="1"/>
  <c r="I44" i="23" s="1"/>
  <c r="I44" i="24" s="1"/>
  <c r="I44" i="25" s="1"/>
  <c r="I44" i="26" s="1"/>
  <c r="I43" i="15"/>
  <c r="I43" i="16" s="1"/>
  <c r="I43" i="17" s="1"/>
  <c r="I43" i="18" s="1"/>
  <c r="I43" i="19" s="1"/>
  <c r="I43" i="20" s="1"/>
  <c r="I43" i="21" s="1"/>
  <c r="I43" i="22" s="1"/>
  <c r="I43" i="23" s="1"/>
  <c r="I43" i="24" s="1"/>
  <c r="I43" i="25" s="1"/>
  <c r="I43" i="26" s="1"/>
  <c r="I42" i="15"/>
  <c r="I42" i="16" s="1"/>
  <c r="I42" i="17" s="1"/>
  <c r="I42" i="18" s="1"/>
  <c r="I42" i="19" s="1"/>
  <c r="I42" i="20" s="1"/>
  <c r="I42" i="21" s="1"/>
  <c r="I42" i="22" s="1"/>
  <c r="I42" i="23" s="1"/>
  <c r="I42" i="24" s="1"/>
  <c r="I42" i="25" s="1"/>
  <c r="I42" i="26" s="1"/>
  <c r="I41" i="15"/>
  <c r="I41" i="16" s="1"/>
  <c r="I41" i="17" s="1"/>
  <c r="I41" i="18" s="1"/>
  <c r="I41" i="19" s="1"/>
  <c r="I41" i="20" s="1"/>
  <c r="I41" i="21" s="1"/>
  <c r="I41" i="22" s="1"/>
  <c r="I41" i="23" s="1"/>
  <c r="I41" i="24" s="1"/>
  <c r="I41" i="25" s="1"/>
  <c r="I41" i="26" s="1"/>
  <c r="I40" i="15"/>
  <c r="I40" i="16" s="1"/>
  <c r="I40" i="17" s="1"/>
  <c r="I40" i="18" s="1"/>
  <c r="I40" i="19" s="1"/>
  <c r="I40" i="20" s="1"/>
  <c r="I40" i="21" s="1"/>
  <c r="I40" i="22" s="1"/>
  <c r="I40" i="23" s="1"/>
  <c r="I40" i="24" s="1"/>
  <c r="I40" i="25" s="1"/>
  <c r="I40" i="26" s="1"/>
  <c r="I39" i="15"/>
  <c r="I39" i="16" s="1"/>
  <c r="I39" i="17" s="1"/>
  <c r="I39" i="18" s="1"/>
  <c r="I39" i="19" s="1"/>
  <c r="I39" i="20" s="1"/>
  <c r="I39" i="21" s="1"/>
  <c r="I39" i="22" s="1"/>
  <c r="I39" i="23" s="1"/>
  <c r="I39" i="24" s="1"/>
  <c r="I39" i="25" s="1"/>
  <c r="I39" i="26" s="1"/>
  <c r="I38" i="15"/>
  <c r="I38" i="16" s="1"/>
  <c r="I38" i="17" s="1"/>
  <c r="I38" i="18" s="1"/>
  <c r="I38" i="19" s="1"/>
  <c r="I38" i="20" s="1"/>
  <c r="I38" i="21" s="1"/>
  <c r="I38" i="22" s="1"/>
  <c r="I38" i="23" s="1"/>
  <c r="I38" i="24" s="1"/>
  <c r="I38" i="25" s="1"/>
  <c r="I38" i="26" s="1"/>
  <c r="I37" i="15"/>
  <c r="I37" i="16" s="1"/>
  <c r="I37" i="17" s="1"/>
  <c r="I37" i="18" s="1"/>
  <c r="I37" i="19" s="1"/>
  <c r="I37" i="20" s="1"/>
  <c r="I37" i="21" s="1"/>
  <c r="I37" i="22" s="1"/>
  <c r="I37" i="23" s="1"/>
  <c r="I37" i="24" s="1"/>
  <c r="I37" i="25" s="1"/>
  <c r="I37" i="26" s="1"/>
  <c r="I36" i="15"/>
  <c r="I36" i="16" s="1"/>
  <c r="I36" i="17" s="1"/>
  <c r="I36" i="18" s="1"/>
  <c r="I36" i="19" s="1"/>
  <c r="I36" i="20" s="1"/>
  <c r="I36" i="21" s="1"/>
  <c r="I36" i="22" s="1"/>
  <c r="I36" i="23" s="1"/>
  <c r="I36" i="24" s="1"/>
  <c r="I36" i="25" s="1"/>
  <c r="I36" i="26" s="1"/>
  <c r="I35" i="15"/>
  <c r="I35" i="16" s="1"/>
  <c r="I35" i="17" s="1"/>
  <c r="I35" i="18" s="1"/>
  <c r="I35" i="19" s="1"/>
  <c r="I35" i="20" s="1"/>
  <c r="I35" i="21" s="1"/>
  <c r="I35" i="22" s="1"/>
  <c r="I35" i="23" s="1"/>
  <c r="I35" i="24" s="1"/>
  <c r="I35" i="25" s="1"/>
  <c r="I35" i="26" s="1"/>
  <c r="I34" i="15"/>
  <c r="I34" i="16" s="1"/>
  <c r="I34" i="17" s="1"/>
  <c r="I34" i="18" s="1"/>
  <c r="I34" i="19" s="1"/>
  <c r="I34" i="20" s="1"/>
  <c r="I34" i="21" s="1"/>
  <c r="I34" i="22" s="1"/>
  <c r="I34" i="23" s="1"/>
  <c r="I34" i="24" s="1"/>
  <c r="I34" i="25" s="1"/>
  <c r="I34" i="26" s="1"/>
  <c r="I33" i="15"/>
  <c r="I33" i="16" s="1"/>
  <c r="I33" i="17" s="1"/>
  <c r="I33" i="18" s="1"/>
  <c r="I33" i="19" s="1"/>
  <c r="I33" i="20" s="1"/>
  <c r="I33" i="21" s="1"/>
  <c r="I33" i="22" s="1"/>
  <c r="I33" i="23" s="1"/>
  <c r="I33" i="24" s="1"/>
  <c r="I33" i="25" s="1"/>
  <c r="I33" i="26" s="1"/>
  <c r="I32" i="15"/>
  <c r="I32" i="16" s="1"/>
  <c r="I32" i="17" s="1"/>
  <c r="I32" i="18" s="1"/>
  <c r="I32" i="19" s="1"/>
  <c r="I32" i="20" s="1"/>
  <c r="I32" i="21" s="1"/>
  <c r="I32" i="22" s="1"/>
  <c r="I32" i="23" s="1"/>
  <c r="I32" i="24" s="1"/>
  <c r="I32" i="25" s="1"/>
  <c r="I32" i="26" s="1"/>
  <c r="I31" i="15"/>
  <c r="I31" i="16" s="1"/>
  <c r="I31" i="17" s="1"/>
  <c r="I31" i="18" s="1"/>
  <c r="I31" i="19" s="1"/>
  <c r="I31" i="20" s="1"/>
  <c r="I31" i="21" s="1"/>
  <c r="I31" i="22" s="1"/>
  <c r="I31" i="23" s="1"/>
  <c r="I31" i="24" s="1"/>
  <c r="I31" i="25" s="1"/>
  <c r="I31" i="26" s="1"/>
  <c r="I30" i="15"/>
  <c r="I30" i="16" s="1"/>
  <c r="I30" i="17" s="1"/>
  <c r="I30" i="18" s="1"/>
  <c r="I30" i="19" s="1"/>
  <c r="I30" i="20" s="1"/>
  <c r="I30" i="21" s="1"/>
  <c r="I30" i="22" s="1"/>
  <c r="I30" i="23" s="1"/>
  <c r="I30" i="24" s="1"/>
  <c r="I30" i="25" s="1"/>
  <c r="I30" i="26" s="1"/>
  <c r="I29" i="15"/>
  <c r="I29" i="16" s="1"/>
  <c r="I29" i="17" s="1"/>
  <c r="I29" i="18" s="1"/>
  <c r="I29" i="19" s="1"/>
  <c r="I29" i="20" s="1"/>
  <c r="I29" i="21" s="1"/>
  <c r="I29" i="22" s="1"/>
  <c r="I29" i="23" s="1"/>
  <c r="I29" i="24" s="1"/>
  <c r="I29" i="25" s="1"/>
  <c r="I29" i="26" s="1"/>
  <c r="I28" i="15"/>
  <c r="I28" i="16" s="1"/>
  <c r="I28" i="17" s="1"/>
  <c r="I28" i="18" s="1"/>
  <c r="I28" i="19" s="1"/>
  <c r="I28" i="20" s="1"/>
  <c r="I28" i="21" s="1"/>
  <c r="I28" i="22" s="1"/>
  <c r="I28" i="23" s="1"/>
  <c r="I28" i="24" s="1"/>
  <c r="I28" i="25" s="1"/>
  <c r="I28" i="26" s="1"/>
  <c r="I27" i="15"/>
  <c r="I27" i="16" s="1"/>
  <c r="I27" i="17" s="1"/>
  <c r="I27" i="18" s="1"/>
  <c r="I27" i="19" s="1"/>
  <c r="I27" i="20" s="1"/>
  <c r="I27" i="21" s="1"/>
  <c r="I27" i="22" s="1"/>
  <c r="I27" i="23" s="1"/>
  <c r="I27" i="24" s="1"/>
  <c r="I27" i="25" s="1"/>
  <c r="I27" i="26" s="1"/>
  <c r="I26" i="15"/>
  <c r="I26" i="16" s="1"/>
  <c r="I26" i="17" s="1"/>
  <c r="I26" i="18" s="1"/>
  <c r="I26" i="19" s="1"/>
  <c r="I26" i="20" s="1"/>
  <c r="I26" i="21" s="1"/>
  <c r="I26" i="22" s="1"/>
  <c r="I26" i="23" s="1"/>
  <c r="I26" i="24" s="1"/>
  <c r="I26" i="25" s="1"/>
  <c r="I26" i="26" s="1"/>
  <c r="I25" i="15"/>
  <c r="I25" i="16" s="1"/>
  <c r="I25" i="17" s="1"/>
  <c r="I25" i="18" s="1"/>
  <c r="I25" i="19" s="1"/>
  <c r="I25" i="20" s="1"/>
  <c r="I25" i="21" s="1"/>
  <c r="I25" i="22" s="1"/>
  <c r="I25" i="23" s="1"/>
  <c r="I25" i="24" s="1"/>
  <c r="I25" i="25" s="1"/>
  <c r="I25" i="26" s="1"/>
  <c r="I24" i="15"/>
  <c r="I24" i="16" s="1"/>
  <c r="I24" i="17" s="1"/>
  <c r="I24" i="18" s="1"/>
  <c r="I24" i="19" s="1"/>
  <c r="I24" i="20" s="1"/>
  <c r="I24" i="21" s="1"/>
  <c r="I24" i="22" s="1"/>
  <c r="I24" i="23" s="1"/>
  <c r="I24" i="24" s="1"/>
  <c r="I24" i="25" s="1"/>
  <c r="I24" i="26" s="1"/>
  <c r="I23" i="15"/>
  <c r="I23" i="16" s="1"/>
  <c r="I23" i="17" s="1"/>
  <c r="I23" i="18" s="1"/>
  <c r="I23" i="19" s="1"/>
  <c r="I23" i="20" s="1"/>
  <c r="I23" i="21" s="1"/>
  <c r="I23" i="22" s="1"/>
  <c r="I23" i="23" s="1"/>
  <c r="I23" i="24" s="1"/>
  <c r="I23" i="25" s="1"/>
  <c r="I23" i="26" s="1"/>
  <c r="I22" i="15"/>
  <c r="I22" i="16" s="1"/>
  <c r="I22" i="17" s="1"/>
  <c r="I22" i="18" s="1"/>
  <c r="I22" i="19" s="1"/>
  <c r="I22" i="20" s="1"/>
  <c r="I22" i="21" s="1"/>
  <c r="I22" i="22" s="1"/>
  <c r="I22" i="23" s="1"/>
  <c r="I22" i="24" s="1"/>
  <c r="I22" i="25" s="1"/>
  <c r="I22" i="26" s="1"/>
  <c r="I21" i="15"/>
  <c r="I21" i="16" s="1"/>
  <c r="I21" i="17" s="1"/>
  <c r="I21" i="18" s="1"/>
  <c r="I21" i="19" s="1"/>
  <c r="I21" i="20" s="1"/>
  <c r="I21" i="21" s="1"/>
  <c r="I21" i="22" s="1"/>
  <c r="I21" i="23" s="1"/>
  <c r="I21" i="24" s="1"/>
  <c r="I21" i="25" s="1"/>
  <c r="I21" i="26" s="1"/>
  <c r="I20" i="15"/>
  <c r="I20" i="16" s="1"/>
  <c r="I20" i="17" s="1"/>
  <c r="I20" i="18" s="1"/>
  <c r="I20" i="19" s="1"/>
  <c r="I20" i="20" s="1"/>
  <c r="I20" i="21" s="1"/>
  <c r="I20" i="22" s="1"/>
  <c r="I20" i="23" s="1"/>
  <c r="I20" i="24" s="1"/>
  <c r="I20" i="25" s="1"/>
  <c r="I20" i="26" s="1"/>
  <c r="I19" i="15"/>
  <c r="I19" i="16" s="1"/>
  <c r="I19" i="17" s="1"/>
  <c r="I19" i="18" s="1"/>
  <c r="I19" i="19" s="1"/>
  <c r="I19" i="20" s="1"/>
  <c r="I19" i="21" s="1"/>
  <c r="I19" i="22" s="1"/>
  <c r="I19" i="23" s="1"/>
  <c r="I19" i="24" s="1"/>
  <c r="I19" i="25" s="1"/>
  <c r="I19" i="26" s="1"/>
  <c r="I18" i="15"/>
  <c r="I18" i="16" s="1"/>
  <c r="I18" i="17" s="1"/>
  <c r="I18" i="18" s="1"/>
  <c r="I18" i="19" s="1"/>
  <c r="I18" i="20" s="1"/>
  <c r="I18" i="21" s="1"/>
  <c r="I18" i="22" s="1"/>
  <c r="I18" i="23" s="1"/>
  <c r="I18" i="24" s="1"/>
  <c r="I18" i="25" s="1"/>
  <c r="I18" i="26" s="1"/>
  <c r="I17" i="15"/>
  <c r="I17" i="16" s="1"/>
  <c r="I17" i="17" s="1"/>
  <c r="I17" i="18" s="1"/>
  <c r="I17" i="19" s="1"/>
  <c r="I17" i="20" s="1"/>
  <c r="I17" i="21" s="1"/>
  <c r="I17" i="22" s="1"/>
  <c r="I17" i="23" s="1"/>
  <c r="I17" i="24" s="1"/>
  <c r="I17" i="25" s="1"/>
  <c r="I17" i="26" s="1"/>
  <c r="I16" i="15"/>
  <c r="I16" i="16" s="1"/>
  <c r="I16" i="17" s="1"/>
  <c r="I16" i="18" s="1"/>
  <c r="I16" i="19" s="1"/>
  <c r="I16" i="20" s="1"/>
  <c r="I16" i="21" s="1"/>
  <c r="I16" i="22" s="1"/>
  <c r="I16" i="23" s="1"/>
  <c r="I16" i="24" s="1"/>
  <c r="I16" i="25" s="1"/>
  <c r="I16" i="26" s="1"/>
  <c r="I15" i="15"/>
  <c r="I15" i="16" s="1"/>
  <c r="I15" i="17" s="1"/>
  <c r="I15" i="18" s="1"/>
  <c r="I15" i="19" s="1"/>
  <c r="I15" i="20" s="1"/>
  <c r="I15" i="21" s="1"/>
  <c r="I15" i="22" s="1"/>
  <c r="I15" i="23" s="1"/>
  <c r="I15" i="24" s="1"/>
  <c r="I15" i="25" s="1"/>
  <c r="I15" i="26" s="1"/>
  <c r="I14" i="15"/>
  <c r="I14" i="16" s="1"/>
  <c r="I14" i="17" s="1"/>
  <c r="I14" i="18" s="1"/>
  <c r="I14" i="19" s="1"/>
  <c r="I14" i="20" s="1"/>
  <c r="I14" i="21" s="1"/>
  <c r="I14" i="22" s="1"/>
  <c r="I14" i="23" s="1"/>
  <c r="I14" i="24" s="1"/>
  <c r="I14" i="25" s="1"/>
  <c r="I14" i="26" s="1"/>
  <c r="I13" i="15"/>
  <c r="I13" i="16" s="1"/>
  <c r="I13" i="17" s="1"/>
  <c r="I13" i="18" s="1"/>
  <c r="I13" i="19" s="1"/>
  <c r="I13" i="20" s="1"/>
  <c r="I13" i="21" s="1"/>
  <c r="I13" i="22" s="1"/>
  <c r="I13" i="23" s="1"/>
  <c r="I13" i="24" s="1"/>
  <c r="I13" i="25" s="1"/>
  <c r="I13" i="26" s="1"/>
  <c r="I12" i="15"/>
  <c r="I12" i="16" s="1"/>
  <c r="I12" i="17" s="1"/>
  <c r="I12" i="18" s="1"/>
  <c r="I12" i="19" s="1"/>
  <c r="I12" i="20" s="1"/>
  <c r="I12" i="21" s="1"/>
  <c r="I12" i="22" s="1"/>
  <c r="I12" i="23" s="1"/>
  <c r="I12" i="24" s="1"/>
  <c r="I12" i="25" s="1"/>
  <c r="I12" i="26" s="1"/>
  <c r="I11" i="15"/>
  <c r="I11" i="16" s="1"/>
  <c r="I11" i="17" s="1"/>
  <c r="I11" i="18" s="1"/>
  <c r="I11" i="19" s="1"/>
  <c r="I11" i="20" s="1"/>
  <c r="I11" i="21" s="1"/>
  <c r="I11" i="22" s="1"/>
  <c r="I11" i="23" s="1"/>
  <c r="I11" i="24" s="1"/>
  <c r="I11" i="25" s="1"/>
  <c r="I11" i="26" s="1"/>
  <c r="I10" i="15"/>
  <c r="I10" i="16" s="1"/>
  <c r="I10" i="17" s="1"/>
  <c r="I10" i="18" s="1"/>
  <c r="I10" i="19" s="1"/>
  <c r="I10" i="20" s="1"/>
  <c r="I10" i="21" s="1"/>
  <c r="I10" i="22" s="1"/>
  <c r="I10" i="23" s="1"/>
  <c r="I10" i="24" s="1"/>
  <c r="I10" i="25" s="1"/>
  <c r="I10" i="26" s="1"/>
  <c r="I9" i="15"/>
  <c r="I9" i="16" s="1"/>
  <c r="I9" i="17" s="1"/>
  <c r="I9" i="18" s="1"/>
  <c r="I9" i="19" s="1"/>
  <c r="I9" i="20" s="1"/>
  <c r="I9" i="21" s="1"/>
  <c r="I9" i="22" s="1"/>
  <c r="I9" i="23" s="1"/>
  <c r="I9" i="24" s="1"/>
  <c r="I9" i="25" s="1"/>
  <c r="I9" i="26" s="1"/>
  <c r="I8" i="15"/>
  <c r="I8" i="16" s="1"/>
  <c r="I8" i="17" s="1"/>
  <c r="I8" i="18" s="1"/>
  <c r="I8" i="19" s="1"/>
  <c r="I8" i="20" s="1"/>
  <c r="I8" i="21" s="1"/>
  <c r="I8" i="22" s="1"/>
  <c r="I8" i="23" s="1"/>
  <c r="I8" i="24" s="1"/>
  <c r="I8" i="25" s="1"/>
  <c r="I8" i="26" s="1"/>
  <c r="I7" i="15"/>
  <c r="I7" i="16" s="1"/>
  <c r="I7" i="17" s="1"/>
  <c r="I7" i="18" s="1"/>
  <c r="I7" i="19" s="1"/>
  <c r="I7" i="20" s="1"/>
  <c r="I7" i="21" s="1"/>
  <c r="I7" i="22" s="1"/>
  <c r="I7" i="23" s="1"/>
  <c r="I7" i="24" s="1"/>
  <c r="I7" i="25" s="1"/>
  <c r="I7" i="26" s="1"/>
  <c r="I6" i="15"/>
  <c r="I6" i="16" s="1"/>
  <c r="I6" i="17" s="1"/>
  <c r="I6" i="18" s="1"/>
  <c r="I6" i="19" s="1"/>
  <c r="I6" i="20" s="1"/>
  <c r="I6" i="21" s="1"/>
  <c r="I6" i="22" s="1"/>
  <c r="I6" i="23" s="1"/>
  <c r="I6" i="24" s="1"/>
  <c r="I6" i="25" s="1"/>
  <c r="I6" i="26" s="1"/>
  <c r="I5" i="15"/>
  <c r="I5" i="16" s="1"/>
  <c r="I5" i="17" s="1"/>
  <c r="I5" i="18" s="1"/>
  <c r="I5" i="19" s="1"/>
  <c r="I5" i="20" s="1"/>
  <c r="I5" i="21" s="1"/>
  <c r="I5" i="22" s="1"/>
  <c r="I5" i="23" s="1"/>
  <c r="I5" i="24" s="1"/>
  <c r="I5" i="25" s="1"/>
  <c r="I5" i="26" s="1"/>
  <c r="I4" i="15"/>
  <c r="I4" i="16" s="1"/>
  <c r="I4" i="17" s="1"/>
  <c r="I4" i="18" s="1"/>
  <c r="I4" i="19" s="1"/>
  <c r="I4" i="20" s="1"/>
  <c r="I4" i="21" s="1"/>
  <c r="I4" i="22" s="1"/>
  <c r="I4" i="23" s="1"/>
  <c r="I4" i="24" s="1"/>
  <c r="I4" i="25" s="1"/>
  <c r="I4" i="26" s="1"/>
  <c r="W130" i="14"/>
  <c r="V130" i="14"/>
  <c r="U130" i="14"/>
  <c r="T130" i="14" s="1"/>
  <c r="S130" i="14"/>
  <c r="R130" i="14"/>
  <c r="Q130" i="14"/>
  <c r="O130" i="14"/>
  <c r="N130" i="14"/>
  <c r="M130" i="14"/>
  <c r="L130" i="14" s="1"/>
  <c r="K130" i="14"/>
  <c r="J130" i="14"/>
  <c r="I130" i="14"/>
  <c r="G130" i="14"/>
  <c r="W129" i="14"/>
  <c r="V129" i="14"/>
  <c r="U129" i="14"/>
  <c r="T129" i="14" s="1"/>
  <c r="S129" i="14"/>
  <c r="R129" i="14"/>
  <c r="Q129" i="14"/>
  <c r="P129" i="14"/>
  <c r="O129" i="14"/>
  <c r="N129" i="14"/>
  <c r="M129" i="14"/>
  <c r="K129" i="14"/>
  <c r="J129" i="14"/>
  <c r="I129" i="14"/>
  <c r="G129" i="14"/>
  <c r="W128" i="14"/>
  <c r="V128" i="14"/>
  <c r="U128" i="14"/>
  <c r="T128" i="14" s="1"/>
  <c r="S128" i="14"/>
  <c r="R128" i="14"/>
  <c r="Q128" i="14"/>
  <c r="O128" i="14"/>
  <c r="N128" i="14"/>
  <c r="M128" i="14"/>
  <c r="L128" i="14" s="1"/>
  <c r="K128" i="14"/>
  <c r="J128" i="14"/>
  <c r="I128" i="14"/>
  <c r="G128" i="14"/>
  <c r="W127" i="14"/>
  <c r="V127" i="14"/>
  <c r="U127" i="14"/>
  <c r="S127" i="14"/>
  <c r="R127" i="14"/>
  <c r="Q127" i="14"/>
  <c r="P127" i="14" s="1"/>
  <c r="O127" i="14"/>
  <c r="N127" i="14"/>
  <c r="M127" i="14"/>
  <c r="K127" i="14"/>
  <c r="J127" i="14"/>
  <c r="I127" i="14"/>
  <c r="G127" i="14"/>
  <c r="W126" i="14"/>
  <c r="V126" i="14"/>
  <c r="U126" i="14"/>
  <c r="S126" i="14"/>
  <c r="R126" i="14"/>
  <c r="Q126" i="14"/>
  <c r="P126" i="14" s="1"/>
  <c r="O126" i="14"/>
  <c r="N126" i="14"/>
  <c r="M126" i="14"/>
  <c r="K126" i="14"/>
  <c r="J126" i="14"/>
  <c r="I126" i="14"/>
  <c r="H126" i="14" s="1"/>
  <c r="G126" i="14"/>
  <c r="W125" i="14"/>
  <c r="V125" i="14"/>
  <c r="U125" i="14"/>
  <c r="T125" i="14" s="1"/>
  <c r="S125" i="14"/>
  <c r="R125" i="14"/>
  <c r="Q125" i="14"/>
  <c r="P125" i="14"/>
  <c r="O125" i="14"/>
  <c r="N125" i="14"/>
  <c r="M125" i="14"/>
  <c r="K125" i="14"/>
  <c r="J125" i="14"/>
  <c r="I125" i="14"/>
  <c r="H125" i="14" s="1"/>
  <c r="G125" i="14"/>
  <c r="W124" i="14"/>
  <c r="V124" i="14"/>
  <c r="U124" i="14"/>
  <c r="S124" i="14"/>
  <c r="R124" i="14"/>
  <c r="Q124" i="14"/>
  <c r="P124" i="14" s="1"/>
  <c r="O124" i="14"/>
  <c r="N124" i="14"/>
  <c r="M124" i="14"/>
  <c r="K124" i="14"/>
  <c r="J124" i="14"/>
  <c r="I124" i="14"/>
  <c r="G124" i="14"/>
  <c r="W123" i="14"/>
  <c r="V123" i="14"/>
  <c r="U123" i="14"/>
  <c r="S123" i="14"/>
  <c r="R123" i="14"/>
  <c r="Q123" i="14"/>
  <c r="O123" i="14"/>
  <c r="N123" i="14"/>
  <c r="M123" i="14"/>
  <c r="K123" i="14"/>
  <c r="J123" i="14"/>
  <c r="I123" i="14"/>
  <c r="G123" i="14"/>
  <c r="W122" i="14"/>
  <c r="V122" i="14"/>
  <c r="U122" i="14"/>
  <c r="S122" i="14"/>
  <c r="R122" i="14"/>
  <c r="Q122" i="14"/>
  <c r="P122" i="14" s="1"/>
  <c r="O122" i="14"/>
  <c r="N122" i="14"/>
  <c r="M122" i="14"/>
  <c r="L122" i="14"/>
  <c r="K122" i="14"/>
  <c r="J122" i="14"/>
  <c r="I122" i="14"/>
  <c r="G122" i="14"/>
  <c r="W121" i="14"/>
  <c r="V121" i="14"/>
  <c r="U121" i="14"/>
  <c r="S121" i="14"/>
  <c r="R121" i="14"/>
  <c r="Q121" i="14"/>
  <c r="P121" i="14" s="1"/>
  <c r="O121" i="14"/>
  <c r="N121" i="14"/>
  <c r="M121" i="14"/>
  <c r="K121" i="14"/>
  <c r="J121" i="14"/>
  <c r="I121" i="14"/>
  <c r="G121" i="14"/>
  <c r="W120" i="14"/>
  <c r="V120" i="14"/>
  <c r="U120" i="14"/>
  <c r="S120" i="14"/>
  <c r="R120" i="14"/>
  <c r="Q120" i="14"/>
  <c r="O120" i="14"/>
  <c r="N120" i="14"/>
  <c r="M120" i="14"/>
  <c r="K120" i="14"/>
  <c r="J120" i="14"/>
  <c r="I120" i="14"/>
  <c r="H120" i="14" s="1"/>
  <c r="G120" i="14"/>
  <c r="W119" i="14"/>
  <c r="V119" i="14"/>
  <c r="U119" i="14"/>
  <c r="T119" i="14" s="1"/>
  <c r="S119" i="14"/>
  <c r="R119" i="14"/>
  <c r="Q119" i="14"/>
  <c r="P119" i="14"/>
  <c r="O119" i="14"/>
  <c r="N119" i="14"/>
  <c r="M119" i="14"/>
  <c r="K119" i="14"/>
  <c r="J119" i="14"/>
  <c r="I119" i="14"/>
  <c r="G119" i="14"/>
  <c r="W118" i="14"/>
  <c r="V118" i="14"/>
  <c r="U118" i="14"/>
  <c r="T118" i="14" s="1"/>
  <c r="S118" i="14"/>
  <c r="R118" i="14"/>
  <c r="Q118" i="14"/>
  <c r="O118" i="14"/>
  <c r="N118" i="14"/>
  <c r="M118" i="14"/>
  <c r="K118" i="14"/>
  <c r="J118" i="14"/>
  <c r="I118" i="14"/>
  <c r="G118" i="14"/>
  <c r="W117" i="14"/>
  <c r="V117" i="14"/>
  <c r="U117" i="14"/>
  <c r="S117" i="14"/>
  <c r="R117" i="14"/>
  <c r="Q117" i="14"/>
  <c r="P117" i="14" s="1"/>
  <c r="O117" i="14"/>
  <c r="N117" i="14"/>
  <c r="M117" i="14"/>
  <c r="L117" i="14" s="1"/>
  <c r="K117" i="14"/>
  <c r="J117" i="14"/>
  <c r="I117" i="14"/>
  <c r="H117" i="14"/>
  <c r="G117" i="14"/>
  <c r="W116" i="14"/>
  <c r="V116" i="14"/>
  <c r="U116" i="14"/>
  <c r="T116" i="14" s="1"/>
  <c r="S116" i="14"/>
  <c r="R116" i="14"/>
  <c r="Q116" i="14"/>
  <c r="O116" i="14"/>
  <c r="N116" i="14"/>
  <c r="M116" i="14"/>
  <c r="L116" i="14" s="1"/>
  <c r="K116" i="14"/>
  <c r="J116" i="14"/>
  <c r="I116" i="14"/>
  <c r="G116" i="14"/>
  <c r="W115" i="14"/>
  <c r="V115" i="14"/>
  <c r="U115" i="14"/>
  <c r="S115" i="14"/>
  <c r="R115" i="14"/>
  <c r="Q115" i="14"/>
  <c r="O115" i="14"/>
  <c r="N115" i="14"/>
  <c r="M115" i="14"/>
  <c r="K115" i="14"/>
  <c r="J115" i="14"/>
  <c r="I115" i="14"/>
  <c r="H115" i="14" s="1"/>
  <c r="G115" i="14"/>
  <c r="W114" i="14"/>
  <c r="V114" i="14"/>
  <c r="U114" i="14"/>
  <c r="T114" i="14" s="1"/>
  <c r="S114" i="14"/>
  <c r="R114" i="14"/>
  <c r="Q114" i="14"/>
  <c r="O114" i="14"/>
  <c r="N114" i="14"/>
  <c r="M114" i="14"/>
  <c r="L114" i="14" s="1"/>
  <c r="K114" i="14"/>
  <c r="J114" i="14"/>
  <c r="I114" i="14"/>
  <c r="H114" i="14" s="1"/>
  <c r="G114" i="14"/>
  <c r="W113" i="14"/>
  <c r="V113" i="14"/>
  <c r="U113" i="14"/>
  <c r="T113" i="14" s="1"/>
  <c r="S113" i="14"/>
  <c r="R113" i="14"/>
  <c r="Q113" i="14"/>
  <c r="O113" i="14"/>
  <c r="N113" i="14"/>
  <c r="M113" i="14"/>
  <c r="K113" i="14"/>
  <c r="J113" i="14"/>
  <c r="I113" i="14"/>
  <c r="G113" i="14"/>
  <c r="W112" i="14"/>
  <c r="V112" i="14"/>
  <c r="U112" i="14"/>
  <c r="T112" i="14"/>
  <c r="S112" i="14"/>
  <c r="R112" i="14"/>
  <c r="Q112" i="14"/>
  <c r="O112" i="14"/>
  <c r="N112" i="14"/>
  <c r="M112" i="14"/>
  <c r="L112" i="14" s="1"/>
  <c r="K112" i="14"/>
  <c r="J112" i="14"/>
  <c r="I112" i="14"/>
  <c r="G112" i="14"/>
  <c r="W111" i="14"/>
  <c r="V111" i="14"/>
  <c r="U111" i="14"/>
  <c r="S111" i="14"/>
  <c r="R111" i="14"/>
  <c r="Q111" i="14"/>
  <c r="P111" i="14" s="1"/>
  <c r="O111" i="14"/>
  <c r="N111" i="14"/>
  <c r="M111" i="14"/>
  <c r="K111" i="14"/>
  <c r="J111" i="14"/>
  <c r="I111" i="14"/>
  <c r="G111" i="14"/>
  <c r="W110" i="14"/>
  <c r="V110" i="14"/>
  <c r="U110" i="14"/>
  <c r="S110" i="14"/>
  <c r="R110" i="14"/>
  <c r="Q110" i="14"/>
  <c r="P110" i="14" s="1"/>
  <c r="O110" i="14"/>
  <c r="N110" i="14"/>
  <c r="M110" i="14"/>
  <c r="K110" i="14"/>
  <c r="J110" i="14"/>
  <c r="I110" i="14"/>
  <c r="H110" i="14" s="1"/>
  <c r="G110" i="14"/>
  <c r="W109" i="14"/>
  <c r="V109" i="14"/>
  <c r="U109" i="14"/>
  <c r="T109" i="14" s="1"/>
  <c r="S109" i="14"/>
  <c r="R109" i="14"/>
  <c r="Q109" i="14"/>
  <c r="P109" i="14"/>
  <c r="O109" i="14"/>
  <c r="N109" i="14"/>
  <c r="M109" i="14"/>
  <c r="K109" i="14"/>
  <c r="J109" i="14"/>
  <c r="I109" i="14"/>
  <c r="H109" i="14" s="1"/>
  <c r="G109" i="14"/>
  <c r="W108" i="14"/>
  <c r="V108" i="14"/>
  <c r="U108" i="14"/>
  <c r="S108" i="14"/>
  <c r="R108" i="14"/>
  <c r="Q108" i="14"/>
  <c r="P108" i="14" s="1"/>
  <c r="O108" i="14"/>
  <c r="N108" i="14"/>
  <c r="M108" i="14"/>
  <c r="K108" i="14"/>
  <c r="J108" i="14"/>
  <c r="I108" i="14"/>
  <c r="H108" i="14" s="1"/>
  <c r="G108" i="14"/>
  <c r="W107" i="14"/>
  <c r="V107" i="14"/>
  <c r="U107" i="14"/>
  <c r="S107" i="14"/>
  <c r="R107" i="14"/>
  <c r="Q107" i="14"/>
  <c r="P107" i="14"/>
  <c r="O107" i="14"/>
  <c r="N107" i="14"/>
  <c r="M107" i="14"/>
  <c r="K107" i="14"/>
  <c r="J107" i="14"/>
  <c r="I107" i="14"/>
  <c r="H107" i="14" s="1"/>
  <c r="G107" i="14"/>
  <c r="W106" i="14"/>
  <c r="V106" i="14"/>
  <c r="U106" i="14"/>
  <c r="S106" i="14"/>
  <c r="R106" i="14"/>
  <c r="Q106" i="14"/>
  <c r="P106" i="14" s="1"/>
  <c r="O106" i="14"/>
  <c r="N106" i="14"/>
  <c r="M106" i="14"/>
  <c r="K106" i="14"/>
  <c r="J106" i="14"/>
  <c r="I106" i="14"/>
  <c r="G106" i="14"/>
  <c r="W105" i="14"/>
  <c r="V105" i="14"/>
  <c r="U105" i="14"/>
  <c r="T105" i="14" s="1"/>
  <c r="S105" i="14"/>
  <c r="R105" i="14"/>
  <c r="Q105" i="14"/>
  <c r="O105" i="14"/>
  <c r="N105" i="14"/>
  <c r="M105" i="14"/>
  <c r="L105" i="14" s="1"/>
  <c r="K105" i="14"/>
  <c r="J105" i="14"/>
  <c r="I105" i="14"/>
  <c r="W104" i="14"/>
  <c r="V104" i="14"/>
  <c r="U104" i="14"/>
  <c r="T104" i="14" s="1"/>
  <c r="S104" i="14"/>
  <c r="R104" i="14"/>
  <c r="Q104" i="14"/>
  <c r="O104" i="14"/>
  <c r="N104" i="14"/>
  <c r="M104" i="14"/>
  <c r="K104" i="14"/>
  <c r="J104" i="14"/>
  <c r="I104" i="14"/>
  <c r="G104" i="14"/>
  <c r="W103" i="14"/>
  <c r="V103" i="14"/>
  <c r="U103" i="14"/>
  <c r="S103" i="14"/>
  <c r="R103" i="14"/>
  <c r="Q103" i="14"/>
  <c r="P103" i="14" s="1"/>
  <c r="O103" i="14"/>
  <c r="N103" i="14"/>
  <c r="M103" i="14"/>
  <c r="K103" i="14"/>
  <c r="J103" i="14"/>
  <c r="I103" i="14"/>
  <c r="H103" i="14" s="1"/>
  <c r="G103" i="14"/>
  <c r="W102" i="14"/>
  <c r="V102" i="14"/>
  <c r="U102" i="14"/>
  <c r="S102" i="14"/>
  <c r="R102" i="14"/>
  <c r="Q102" i="14"/>
  <c r="O102" i="14"/>
  <c r="N102" i="14"/>
  <c r="M102" i="14"/>
  <c r="K102" i="14"/>
  <c r="J102" i="14"/>
  <c r="I102" i="14"/>
  <c r="G102" i="14"/>
  <c r="W101" i="14"/>
  <c r="V101" i="14"/>
  <c r="U101" i="14"/>
  <c r="S101" i="14"/>
  <c r="R101" i="14"/>
  <c r="Q101" i="14"/>
  <c r="P101" i="14" s="1"/>
  <c r="O101" i="14"/>
  <c r="N101" i="14"/>
  <c r="M101" i="14"/>
  <c r="K101" i="14"/>
  <c r="J101" i="14"/>
  <c r="I101" i="14"/>
  <c r="H101" i="14" s="1"/>
  <c r="G101" i="14"/>
  <c r="W100" i="14"/>
  <c r="V100" i="14"/>
  <c r="U100" i="14"/>
  <c r="T100" i="14" s="1"/>
  <c r="S100" i="14"/>
  <c r="R100" i="14"/>
  <c r="Q100" i="14"/>
  <c r="O100" i="14"/>
  <c r="N100" i="14"/>
  <c r="M100" i="14"/>
  <c r="K100" i="14"/>
  <c r="J100" i="14"/>
  <c r="I100" i="14"/>
  <c r="G100" i="14"/>
  <c r="W99" i="14"/>
  <c r="V99" i="14"/>
  <c r="U99" i="14"/>
  <c r="T99" i="14" s="1"/>
  <c r="S99" i="14"/>
  <c r="R99" i="14"/>
  <c r="Q99" i="14"/>
  <c r="O99" i="14"/>
  <c r="N99" i="14"/>
  <c r="M99" i="14"/>
  <c r="L99" i="14" s="1"/>
  <c r="K99" i="14"/>
  <c r="J99" i="14"/>
  <c r="I99" i="14"/>
  <c r="G99" i="14"/>
  <c r="W98" i="14"/>
  <c r="V98" i="14"/>
  <c r="U98" i="14"/>
  <c r="S98" i="14"/>
  <c r="R98" i="14"/>
  <c r="Q98" i="14"/>
  <c r="P98" i="14" s="1"/>
  <c r="O98" i="14"/>
  <c r="N98" i="14"/>
  <c r="M98" i="14"/>
  <c r="K98" i="14"/>
  <c r="J98" i="14"/>
  <c r="I98" i="14"/>
  <c r="G98" i="14"/>
  <c r="W97" i="14"/>
  <c r="V97" i="14"/>
  <c r="U97" i="14"/>
  <c r="T97" i="14" s="1"/>
  <c r="S97" i="14"/>
  <c r="R97" i="14"/>
  <c r="Q97" i="14"/>
  <c r="O97" i="14"/>
  <c r="N97" i="14"/>
  <c r="M97" i="14"/>
  <c r="L97" i="14" s="1"/>
  <c r="K97" i="14"/>
  <c r="J97" i="14"/>
  <c r="I97" i="14"/>
  <c r="G97" i="14"/>
  <c r="W96" i="14"/>
  <c r="V96" i="14"/>
  <c r="U96" i="14"/>
  <c r="S96" i="14"/>
  <c r="R96" i="14"/>
  <c r="Q96" i="14"/>
  <c r="P96" i="14" s="1"/>
  <c r="O96" i="14"/>
  <c r="N96" i="14"/>
  <c r="M96" i="14"/>
  <c r="K96" i="14"/>
  <c r="J96" i="14"/>
  <c r="I96" i="14"/>
  <c r="H96" i="14" s="1"/>
  <c r="G96" i="14"/>
  <c r="W95" i="14"/>
  <c r="V95" i="14"/>
  <c r="U95" i="14"/>
  <c r="S95" i="14"/>
  <c r="R95" i="14"/>
  <c r="Q95" i="14"/>
  <c r="O95" i="14"/>
  <c r="N95" i="14"/>
  <c r="M95" i="14"/>
  <c r="L95" i="14" s="1"/>
  <c r="K95" i="14"/>
  <c r="J95" i="14"/>
  <c r="I95" i="14"/>
  <c r="G95" i="14"/>
  <c r="W94" i="14"/>
  <c r="V94" i="14"/>
  <c r="U94" i="14"/>
  <c r="S94" i="14"/>
  <c r="R94" i="14"/>
  <c r="Q94" i="14"/>
  <c r="P94" i="14" s="1"/>
  <c r="O94" i="14"/>
  <c r="N94" i="14"/>
  <c r="M94" i="14"/>
  <c r="K94" i="14"/>
  <c r="J94" i="14"/>
  <c r="I94" i="14"/>
  <c r="H94" i="14" s="1"/>
  <c r="G94" i="14"/>
  <c r="W93" i="14"/>
  <c r="V93" i="14"/>
  <c r="U93" i="14"/>
  <c r="T93" i="14" s="1"/>
  <c r="S93" i="14"/>
  <c r="R93" i="14"/>
  <c r="Q93" i="14"/>
  <c r="P93" i="14"/>
  <c r="O93" i="14"/>
  <c r="N93" i="14"/>
  <c r="M93" i="14"/>
  <c r="K93" i="14"/>
  <c r="J93" i="14"/>
  <c r="I93" i="14"/>
  <c r="H93" i="14" s="1"/>
  <c r="W92" i="14"/>
  <c r="V92" i="14"/>
  <c r="U92" i="14"/>
  <c r="S92" i="14"/>
  <c r="R92" i="14"/>
  <c r="Q92" i="14"/>
  <c r="P92" i="14" s="1"/>
  <c r="O92" i="14"/>
  <c r="N92" i="14"/>
  <c r="M92" i="14"/>
  <c r="K92" i="14"/>
  <c r="J92" i="14"/>
  <c r="I92" i="14"/>
  <c r="H92" i="14" s="1"/>
  <c r="G92" i="14"/>
  <c r="W91" i="14"/>
  <c r="V91" i="14"/>
  <c r="U91" i="14"/>
  <c r="T91" i="14" s="1"/>
  <c r="S91" i="14"/>
  <c r="R91" i="14"/>
  <c r="Q91" i="14"/>
  <c r="O91" i="14"/>
  <c r="N91" i="14"/>
  <c r="M91" i="14"/>
  <c r="L91" i="14" s="1"/>
  <c r="K91" i="14"/>
  <c r="J91" i="14"/>
  <c r="I91" i="14"/>
  <c r="H91" i="14"/>
  <c r="G91" i="14"/>
  <c r="W90" i="14"/>
  <c r="V90" i="14"/>
  <c r="U90" i="14"/>
  <c r="T90" i="14" s="1"/>
  <c r="S90" i="14"/>
  <c r="R90" i="14"/>
  <c r="Q90" i="14"/>
  <c r="O90" i="14"/>
  <c r="N90" i="14"/>
  <c r="M90" i="14"/>
  <c r="L90" i="14" s="1"/>
  <c r="K90" i="14"/>
  <c r="J90" i="14"/>
  <c r="I90" i="14"/>
  <c r="G90" i="14"/>
  <c r="W89" i="14"/>
  <c r="V89" i="14"/>
  <c r="U89" i="14"/>
  <c r="S89" i="14"/>
  <c r="R89" i="14"/>
  <c r="Q89" i="14"/>
  <c r="O89" i="14"/>
  <c r="N89" i="14"/>
  <c r="M89" i="14"/>
  <c r="K89" i="14"/>
  <c r="J89" i="14"/>
  <c r="I89" i="14"/>
  <c r="H89" i="14" s="1"/>
  <c r="G89" i="14"/>
  <c r="W88" i="14"/>
  <c r="V88" i="14"/>
  <c r="U88" i="14"/>
  <c r="T88" i="14" s="1"/>
  <c r="S88" i="14"/>
  <c r="R88" i="14"/>
  <c r="Q88" i="14"/>
  <c r="O88" i="14"/>
  <c r="N88" i="14"/>
  <c r="M88" i="14"/>
  <c r="K88" i="14"/>
  <c r="J88" i="14"/>
  <c r="I88" i="14"/>
  <c r="H88" i="14" s="1"/>
  <c r="G88" i="14"/>
  <c r="W87" i="14"/>
  <c r="V87" i="14"/>
  <c r="U87" i="14"/>
  <c r="T87" i="14" s="1"/>
  <c r="S87" i="14"/>
  <c r="R87" i="14"/>
  <c r="Q87" i="14"/>
  <c r="O87" i="14"/>
  <c r="N87" i="14"/>
  <c r="M87" i="14"/>
  <c r="L87" i="14" s="1"/>
  <c r="K87" i="14"/>
  <c r="J87" i="14"/>
  <c r="I87" i="14"/>
  <c r="G87" i="14"/>
  <c r="W86" i="14"/>
  <c r="V86" i="14"/>
  <c r="U86" i="14"/>
  <c r="S86" i="14"/>
  <c r="R86" i="14"/>
  <c r="Q86" i="14"/>
  <c r="O86" i="14"/>
  <c r="N86" i="14"/>
  <c r="M86" i="14"/>
  <c r="K86" i="14"/>
  <c r="J86" i="14"/>
  <c r="I86" i="14"/>
  <c r="H86" i="14" s="1"/>
  <c r="G86" i="14"/>
  <c r="W85" i="14"/>
  <c r="V85" i="14"/>
  <c r="U85" i="14"/>
  <c r="S85" i="14"/>
  <c r="R85" i="14"/>
  <c r="Q85" i="14"/>
  <c r="P85" i="14"/>
  <c r="O85" i="14"/>
  <c r="N85" i="14"/>
  <c r="M85" i="14"/>
  <c r="K85" i="14"/>
  <c r="J85" i="14"/>
  <c r="I85" i="14"/>
  <c r="H85" i="14" s="1"/>
  <c r="G85" i="14"/>
  <c r="W84" i="14"/>
  <c r="V84" i="14"/>
  <c r="U84" i="14"/>
  <c r="T84" i="14" s="1"/>
  <c r="S84" i="14"/>
  <c r="R84" i="14"/>
  <c r="Q84" i="14"/>
  <c r="P84" i="14" s="1"/>
  <c r="O84" i="14"/>
  <c r="N84" i="14"/>
  <c r="M84" i="14"/>
  <c r="L84" i="14"/>
  <c r="K84" i="14"/>
  <c r="J84" i="14"/>
  <c r="I84" i="14"/>
  <c r="G84" i="14"/>
  <c r="W83" i="14"/>
  <c r="V83" i="14"/>
  <c r="U83" i="14"/>
  <c r="S83" i="14"/>
  <c r="R83" i="14"/>
  <c r="Q83" i="14"/>
  <c r="P83" i="14" s="1"/>
  <c r="O83" i="14"/>
  <c r="N83" i="14"/>
  <c r="M83" i="14"/>
  <c r="K83" i="14"/>
  <c r="J83" i="14"/>
  <c r="I83" i="14"/>
  <c r="H83" i="14" s="1"/>
  <c r="G83" i="14"/>
  <c r="W82" i="14"/>
  <c r="V82" i="14"/>
  <c r="U82" i="14"/>
  <c r="T82" i="14" s="1"/>
  <c r="S82" i="14"/>
  <c r="R82" i="14"/>
  <c r="Q82" i="14"/>
  <c r="P82" i="14" s="1"/>
  <c r="O82" i="14"/>
  <c r="N82" i="14"/>
  <c r="M82" i="14"/>
  <c r="L82" i="14"/>
  <c r="K82" i="14"/>
  <c r="J82" i="14"/>
  <c r="I82" i="14"/>
  <c r="G82" i="14"/>
  <c r="W81" i="14"/>
  <c r="V81" i="14"/>
  <c r="U81" i="14"/>
  <c r="S81" i="14"/>
  <c r="R81" i="14"/>
  <c r="Q81" i="14"/>
  <c r="P81" i="14" s="1"/>
  <c r="O81" i="14"/>
  <c r="N81" i="14"/>
  <c r="M81" i="14"/>
  <c r="K81" i="14"/>
  <c r="J81" i="14"/>
  <c r="I81" i="14"/>
  <c r="G81" i="14"/>
  <c r="W80" i="14"/>
  <c r="V80" i="14"/>
  <c r="U80" i="14"/>
  <c r="T80" i="14" s="1"/>
  <c r="S80" i="14"/>
  <c r="R80" i="14"/>
  <c r="Q80" i="14"/>
  <c r="O80" i="14"/>
  <c r="N80" i="14"/>
  <c r="M80" i="14"/>
  <c r="L80" i="14" s="1"/>
  <c r="K80" i="14"/>
  <c r="J80" i="14"/>
  <c r="I80" i="14"/>
  <c r="G80" i="14"/>
  <c r="W79" i="14"/>
  <c r="V79" i="14"/>
  <c r="U79" i="14"/>
  <c r="S79" i="14"/>
  <c r="R79" i="14"/>
  <c r="Q79" i="14"/>
  <c r="P79" i="14" s="1"/>
  <c r="O79" i="14"/>
  <c r="N79" i="14"/>
  <c r="M79" i="14"/>
  <c r="K79" i="14"/>
  <c r="J79" i="14"/>
  <c r="I79" i="14"/>
  <c r="H79" i="14" s="1"/>
  <c r="G79" i="14"/>
  <c r="W78" i="14"/>
  <c r="V78" i="14"/>
  <c r="U78" i="14"/>
  <c r="S78" i="14"/>
  <c r="R78" i="14"/>
  <c r="Q78" i="14"/>
  <c r="O78" i="14"/>
  <c r="N78" i="14"/>
  <c r="M78" i="14"/>
  <c r="K78" i="14"/>
  <c r="J78" i="14"/>
  <c r="I78" i="14"/>
  <c r="H78" i="14" s="1"/>
  <c r="G78" i="14"/>
  <c r="W77" i="14"/>
  <c r="V77" i="14"/>
  <c r="U77" i="14"/>
  <c r="S77" i="14"/>
  <c r="R77" i="14"/>
  <c r="Q77" i="14"/>
  <c r="O77" i="14"/>
  <c r="N77" i="14"/>
  <c r="K77" i="14"/>
  <c r="G77" i="14"/>
  <c r="W76" i="14"/>
  <c r="V76" i="14"/>
  <c r="U76" i="14"/>
  <c r="T76" i="14" s="1"/>
  <c r="S76" i="14"/>
  <c r="R76" i="14"/>
  <c r="Q76" i="14"/>
  <c r="O76" i="14"/>
  <c r="N76" i="14"/>
  <c r="M76" i="14"/>
  <c r="K76" i="14"/>
  <c r="J76" i="14"/>
  <c r="I76" i="14"/>
  <c r="H76" i="14" s="1"/>
  <c r="G76" i="14"/>
  <c r="W75" i="14"/>
  <c r="V75" i="14"/>
  <c r="U75" i="14"/>
  <c r="T75" i="14" s="1"/>
  <c r="S75" i="14"/>
  <c r="R75" i="14"/>
  <c r="Q75" i="14"/>
  <c r="P75" i="14"/>
  <c r="O75" i="14"/>
  <c r="N75" i="14"/>
  <c r="M75" i="14"/>
  <c r="K75" i="14"/>
  <c r="J75" i="14"/>
  <c r="I75" i="14"/>
  <c r="H75" i="14" s="1"/>
  <c r="G75" i="14"/>
  <c r="W74" i="14"/>
  <c r="V74" i="14"/>
  <c r="U74" i="14"/>
  <c r="S74" i="14"/>
  <c r="R74" i="14"/>
  <c r="Q74" i="14"/>
  <c r="O74" i="14"/>
  <c r="N74" i="14"/>
  <c r="M74" i="14"/>
  <c r="K74" i="14"/>
  <c r="J74" i="14"/>
  <c r="I74" i="14"/>
  <c r="G74" i="14"/>
  <c r="W73" i="14"/>
  <c r="V73" i="14"/>
  <c r="U73" i="14"/>
  <c r="T73" i="14" s="1"/>
  <c r="S73" i="14"/>
  <c r="R73" i="14"/>
  <c r="Q73" i="14"/>
  <c r="O73" i="14"/>
  <c r="N73" i="14"/>
  <c r="M73" i="14"/>
  <c r="L73" i="14" s="1"/>
  <c r="K73" i="14"/>
  <c r="J73" i="14"/>
  <c r="I73" i="14"/>
  <c r="G73" i="14"/>
  <c r="W72" i="14"/>
  <c r="V72" i="14"/>
  <c r="U72" i="14"/>
  <c r="S72" i="14"/>
  <c r="R72" i="14"/>
  <c r="Q72" i="14"/>
  <c r="P72" i="14" s="1"/>
  <c r="O72" i="14"/>
  <c r="N72" i="14"/>
  <c r="M72" i="14"/>
  <c r="L72" i="14"/>
  <c r="K72" i="14"/>
  <c r="J72" i="14"/>
  <c r="I72" i="14"/>
  <c r="G72" i="14"/>
  <c r="W71" i="14"/>
  <c r="V71" i="14"/>
  <c r="U71" i="14"/>
  <c r="S71" i="14"/>
  <c r="R71" i="14"/>
  <c r="Q71" i="14"/>
  <c r="O71" i="14"/>
  <c r="N71" i="14"/>
  <c r="M71" i="14"/>
  <c r="K71" i="14"/>
  <c r="J71" i="14"/>
  <c r="I71" i="14"/>
  <c r="H71" i="14" s="1"/>
  <c r="G71" i="14"/>
  <c r="W70" i="14"/>
  <c r="V70" i="14"/>
  <c r="U70" i="14"/>
  <c r="S70" i="14"/>
  <c r="R70" i="14"/>
  <c r="Q70" i="14"/>
  <c r="O70" i="14"/>
  <c r="N70" i="14"/>
  <c r="M70" i="14"/>
  <c r="K70" i="14"/>
  <c r="J70" i="14"/>
  <c r="I70" i="14"/>
  <c r="W69" i="14"/>
  <c r="V69" i="14"/>
  <c r="U69" i="14"/>
  <c r="T69" i="14" s="1"/>
  <c r="S69" i="14"/>
  <c r="R69" i="14"/>
  <c r="Q69" i="14"/>
  <c r="O69" i="14"/>
  <c r="N69" i="14"/>
  <c r="M69" i="14"/>
  <c r="K69" i="14"/>
  <c r="J69" i="14"/>
  <c r="I69" i="14"/>
  <c r="H69" i="14"/>
  <c r="W68" i="14"/>
  <c r="V68" i="14"/>
  <c r="U68" i="14"/>
  <c r="S68" i="14"/>
  <c r="R68" i="14"/>
  <c r="Q68" i="14"/>
  <c r="P68" i="14" s="1"/>
  <c r="O68" i="14"/>
  <c r="N68" i="14"/>
  <c r="M68" i="14"/>
  <c r="K68" i="14"/>
  <c r="J68" i="14"/>
  <c r="I68" i="14"/>
  <c r="G68" i="14"/>
  <c r="W67" i="14"/>
  <c r="V67" i="14"/>
  <c r="U67" i="14"/>
  <c r="T67" i="14" s="1"/>
  <c r="S67" i="14"/>
  <c r="R67" i="14"/>
  <c r="Q67" i="14"/>
  <c r="O67" i="14"/>
  <c r="N67" i="14"/>
  <c r="M67" i="14"/>
  <c r="K67" i="14"/>
  <c r="J67" i="14"/>
  <c r="I67" i="14"/>
  <c r="G67" i="14"/>
  <c r="W66" i="14"/>
  <c r="V66" i="14"/>
  <c r="U66" i="14"/>
  <c r="S66" i="14"/>
  <c r="R66" i="14"/>
  <c r="Q66" i="14"/>
  <c r="P66" i="14" s="1"/>
  <c r="O66" i="14"/>
  <c r="N66" i="14"/>
  <c r="M66" i="14"/>
  <c r="K66" i="14"/>
  <c r="J66" i="14"/>
  <c r="I66" i="14"/>
  <c r="G66" i="14"/>
  <c r="W65" i="14"/>
  <c r="V65" i="14"/>
  <c r="U65" i="14"/>
  <c r="S65" i="14"/>
  <c r="R65" i="14"/>
  <c r="Q65" i="14"/>
  <c r="O65" i="14"/>
  <c r="N65" i="14"/>
  <c r="M65" i="14"/>
  <c r="L65" i="14" s="1"/>
  <c r="K65" i="14"/>
  <c r="J65" i="14"/>
  <c r="I65" i="14"/>
  <c r="G65" i="14"/>
  <c r="W64" i="14"/>
  <c r="V64" i="14"/>
  <c r="U64" i="14"/>
  <c r="T64" i="14" s="1"/>
  <c r="S64" i="14"/>
  <c r="R64" i="14"/>
  <c r="Q64" i="14"/>
  <c r="P64" i="14"/>
  <c r="O64" i="14"/>
  <c r="N64" i="14"/>
  <c r="M64" i="14"/>
  <c r="K64" i="14"/>
  <c r="J64" i="14"/>
  <c r="I64" i="14"/>
  <c r="H64" i="14" s="1"/>
  <c r="G64" i="14"/>
  <c r="W63" i="14"/>
  <c r="V63" i="14"/>
  <c r="U63" i="14"/>
  <c r="S63" i="14"/>
  <c r="R63" i="14"/>
  <c r="Q63" i="14"/>
  <c r="P63" i="14" s="1"/>
  <c r="O63" i="14"/>
  <c r="N63" i="14"/>
  <c r="M63" i="14"/>
  <c r="L63" i="14"/>
  <c r="K63" i="14"/>
  <c r="J63" i="14"/>
  <c r="I63" i="14"/>
  <c r="G63" i="14"/>
  <c r="W62" i="14"/>
  <c r="V62" i="14"/>
  <c r="U62" i="14"/>
  <c r="S62" i="14"/>
  <c r="R62" i="14"/>
  <c r="Q62" i="14"/>
  <c r="O62" i="14"/>
  <c r="N62" i="14"/>
  <c r="M62" i="14"/>
  <c r="K62" i="14"/>
  <c r="J62" i="14"/>
  <c r="I62" i="14"/>
  <c r="G62" i="14"/>
  <c r="W61" i="14"/>
  <c r="V61" i="14"/>
  <c r="U61" i="14"/>
  <c r="T61" i="14" s="1"/>
  <c r="S61" i="14"/>
  <c r="R61" i="14"/>
  <c r="Q61" i="14"/>
  <c r="O61" i="14"/>
  <c r="N61" i="14"/>
  <c r="M61" i="14"/>
  <c r="L61" i="14" s="1"/>
  <c r="K61" i="14"/>
  <c r="J61" i="14"/>
  <c r="I61" i="14"/>
  <c r="G61" i="14"/>
  <c r="W60" i="14"/>
  <c r="V60" i="14"/>
  <c r="U60" i="14"/>
  <c r="S60" i="14"/>
  <c r="R60" i="14"/>
  <c r="Q60" i="14"/>
  <c r="P60" i="14" s="1"/>
  <c r="O60" i="14"/>
  <c r="N60" i="14"/>
  <c r="M60" i="14"/>
  <c r="L60" i="14" s="1"/>
  <c r="K60" i="14"/>
  <c r="J60" i="14"/>
  <c r="I60" i="14"/>
  <c r="G60" i="14"/>
  <c r="W59" i="14"/>
  <c r="V59" i="14"/>
  <c r="U59" i="14"/>
  <c r="T59" i="14"/>
  <c r="S59" i="14"/>
  <c r="R59" i="14"/>
  <c r="Q59" i="14"/>
  <c r="O59" i="14"/>
  <c r="N59" i="14"/>
  <c r="M59" i="14"/>
  <c r="L59" i="14" s="1"/>
  <c r="K59" i="14"/>
  <c r="J59" i="14"/>
  <c r="I59" i="14"/>
  <c r="G59" i="14"/>
  <c r="W58" i="14"/>
  <c r="V58" i="14"/>
  <c r="U58" i="14"/>
  <c r="S58" i="14"/>
  <c r="R58" i="14"/>
  <c r="Q58" i="14"/>
  <c r="P58" i="14" s="1"/>
  <c r="O58" i="14"/>
  <c r="N58" i="14"/>
  <c r="M58" i="14"/>
  <c r="K58" i="14"/>
  <c r="J58" i="14"/>
  <c r="I58" i="14"/>
  <c r="G58" i="14"/>
  <c r="W57" i="14"/>
  <c r="V57" i="14"/>
  <c r="U57" i="14"/>
  <c r="S57" i="14"/>
  <c r="R57" i="14"/>
  <c r="Q57" i="14"/>
  <c r="O57" i="14"/>
  <c r="N57" i="14"/>
  <c r="M57" i="14"/>
  <c r="K57" i="14"/>
  <c r="J57" i="14"/>
  <c r="I57" i="14"/>
  <c r="H57" i="14" s="1"/>
  <c r="G57" i="14"/>
  <c r="W56" i="14"/>
  <c r="V56" i="14"/>
  <c r="U56" i="14"/>
  <c r="T56" i="14" s="1"/>
  <c r="S56" i="14"/>
  <c r="R56" i="14"/>
  <c r="Q56" i="14"/>
  <c r="P56" i="14"/>
  <c r="O56" i="14"/>
  <c r="N56" i="14"/>
  <c r="M56" i="14"/>
  <c r="K56" i="14"/>
  <c r="J56" i="14"/>
  <c r="I56" i="14"/>
  <c r="H56" i="14" s="1"/>
  <c r="G56" i="14"/>
  <c r="W55" i="14"/>
  <c r="V55" i="14"/>
  <c r="U55" i="14"/>
  <c r="S55" i="14"/>
  <c r="R55" i="14"/>
  <c r="Q55" i="14"/>
  <c r="P55" i="14" s="1"/>
  <c r="O55" i="14"/>
  <c r="N55" i="14"/>
  <c r="M55" i="14"/>
  <c r="L55" i="14"/>
  <c r="K55" i="14"/>
  <c r="J55" i="14"/>
  <c r="I55" i="14"/>
  <c r="G55" i="14"/>
  <c r="W54" i="14"/>
  <c r="V54" i="14"/>
  <c r="U54" i="14"/>
  <c r="S54" i="14"/>
  <c r="R54" i="14"/>
  <c r="Q54" i="14"/>
  <c r="P54" i="14" s="1"/>
  <c r="O54" i="14"/>
  <c r="N54" i="14"/>
  <c r="M54" i="14"/>
  <c r="K54" i="14"/>
  <c r="J54" i="14"/>
  <c r="I54" i="14"/>
  <c r="H54" i="14" s="1"/>
  <c r="G54" i="14"/>
  <c r="W53" i="14"/>
  <c r="V53" i="14"/>
  <c r="U53" i="14"/>
  <c r="T53" i="14" s="1"/>
  <c r="S53" i="14"/>
  <c r="R53" i="14"/>
  <c r="Q53" i="14"/>
  <c r="P53" i="14" s="1"/>
  <c r="O53" i="14"/>
  <c r="N53" i="14"/>
  <c r="M53" i="14"/>
  <c r="K53" i="14"/>
  <c r="J53" i="14"/>
  <c r="I53" i="14"/>
  <c r="G53" i="14"/>
  <c r="W52" i="14"/>
  <c r="V52" i="14"/>
  <c r="U52" i="14"/>
  <c r="T52" i="14" s="1"/>
  <c r="S52" i="14"/>
  <c r="R52" i="14"/>
  <c r="Q52" i="14"/>
  <c r="O52" i="14"/>
  <c r="N52" i="14"/>
  <c r="M52" i="14"/>
  <c r="L52" i="14" s="1"/>
  <c r="K52" i="14"/>
  <c r="J52" i="14"/>
  <c r="I52" i="14"/>
  <c r="G52" i="14"/>
  <c r="W51" i="14"/>
  <c r="V51" i="14"/>
  <c r="U51" i="14"/>
  <c r="S51" i="14"/>
  <c r="R51" i="14"/>
  <c r="Q51" i="14"/>
  <c r="P51" i="14" s="1"/>
  <c r="O51" i="14"/>
  <c r="N51" i="14"/>
  <c r="M51" i="14"/>
  <c r="K51" i="14"/>
  <c r="J51" i="14"/>
  <c r="I51" i="14"/>
  <c r="H51" i="14" s="1"/>
  <c r="G51" i="14"/>
  <c r="W50" i="14"/>
  <c r="V50" i="14"/>
  <c r="U50" i="14"/>
  <c r="S50" i="14"/>
  <c r="R50" i="14"/>
  <c r="Q50" i="14"/>
  <c r="P50" i="14"/>
  <c r="O50" i="14"/>
  <c r="N50" i="14"/>
  <c r="M50" i="14"/>
  <c r="K50" i="14"/>
  <c r="J50" i="14"/>
  <c r="I50" i="14"/>
  <c r="H50" i="14" s="1"/>
  <c r="G50" i="14"/>
  <c r="W49" i="14"/>
  <c r="V49" i="14"/>
  <c r="U49" i="14"/>
  <c r="T49" i="14" s="1"/>
  <c r="S49" i="14"/>
  <c r="R49" i="14"/>
  <c r="Q49" i="14"/>
  <c r="O49" i="14"/>
  <c r="N49" i="14"/>
  <c r="M49" i="14"/>
  <c r="L49" i="14" s="1"/>
  <c r="K49" i="14"/>
  <c r="J49" i="14"/>
  <c r="I49" i="14"/>
  <c r="G49" i="14"/>
  <c r="W48" i="14"/>
  <c r="V48" i="14"/>
  <c r="U48" i="14"/>
  <c r="S48" i="14"/>
  <c r="R48" i="14"/>
  <c r="Q48" i="14"/>
  <c r="O48" i="14"/>
  <c r="N48" i="14"/>
  <c r="M48" i="14"/>
  <c r="K48" i="14"/>
  <c r="J48" i="14"/>
  <c r="I48" i="14"/>
  <c r="H48" i="14" s="1"/>
  <c r="G48" i="14"/>
  <c r="W47" i="14"/>
  <c r="V47" i="14"/>
  <c r="U47" i="14"/>
  <c r="S47" i="14"/>
  <c r="R47" i="14"/>
  <c r="Q47" i="14"/>
  <c r="O47" i="14"/>
  <c r="N47" i="14"/>
  <c r="M47" i="14"/>
  <c r="L47" i="14" s="1"/>
  <c r="K47" i="14"/>
  <c r="J47" i="14"/>
  <c r="I47" i="14"/>
  <c r="G47" i="14"/>
  <c r="W46" i="14"/>
  <c r="V46" i="14"/>
  <c r="U46" i="14"/>
  <c r="S46" i="14"/>
  <c r="R46" i="14"/>
  <c r="Q46" i="14"/>
  <c r="O46" i="14"/>
  <c r="N46" i="14"/>
  <c r="M46" i="14"/>
  <c r="K46" i="14"/>
  <c r="J46" i="14"/>
  <c r="I46" i="14"/>
  <c r="G46" i="14"/>
  <c r="W45" i="14"/>
  <c r="V45" i="14"/>
  <c r="U45" i="14"/>
  <c r="T45" i="14" s="1"/>
  <c r="S45" i="14"/>
  <c r="R45" i="14"/>
  <c r="Q45" i="14"/>
  <c r="P45" i="14" s="1"/>
  <c r="O45" i="14"/>
  <c r="N45" i="14"/>
  <c r="M45" i="14"/>
  <c r="K45" i="14"/>
  <c r="J45" i="14"/>
  <c r="I45" i="14"/>
  <c r="H45" i="14" s="1"/>
  <c r="G45" i="14"/>
  <c r="W44" i="14"/>
  <c r="V44" i="14"/>
  <c r="U44" i="14"/>
  <c r="T44" i="14" s="1"/>
  <c r="S44" i="14"/>
  <c r="R44" i="14"/>
  <c r="Q44" i="14"/>
  <c r="O44" i="14"/>
  <c r="N44" i="14"/>
  <c r="M44" i="14"/>
  <c r="K44" i="14"/>
  <c r="J44" i="14"/>
  <c r="I44" i="14"/>
  <c r="G44" i="14"/>
  <c r="W43" i="14"/>
  <c r="V43" i="14"/>
  <c r="U43" i="14"/>
  <c r="S43" i="14"/>
  <c r="R43" i="14"/>
  <c r="Q43" i="14"/>
  <c r="O43" i="14"/>
  <c r="N43" i="14"/>
  <c r="M43" i="14"/>
  <c r="L43" i="14"/>
  <c r="K43" i="14"/>
  <c r="J43" i="14"/>
  <c r="I43" i="14"/>
  <c r="G43" i="14"/>
  <c r="W42" i="14"/>
  <c r="V42" i="14"/>
  <c r="U42" i="14"/>
  <c r="S42" i="14"/>
  <c r="R42" i="14"/>
  <c r="Q42" i="14"/>
  <c r="P42" i="14" s="1"/>
  <c r="O42" i="14"/>
  <c r="N42" i="14"/>
  <c r="M42" i="14"/>
  <c r="L42" i="14" s="1"/>
  <c r="K42" i="14"/>
  <c r="J42" i="14"/>
  <c r="I42" i="14"/>
  <c r="G42" i="14"/>
  <c r="W41" i="14"/>
  <c r="V41" i="14"/>
  <c r="U41" i="14"/>
  <c r="T41" i="14"/>
  <c r="S41" i="14"/>
  <c r="R41" i="14"/>
  <c r="Q41" i="14"/>
  <c r="O41" i="14"/>
  <c r="N41" i="14"/>
  <c r="M41" i="14"/>
  <c r="L41" i="14" s="1"/>
  <c r="K41" i="14"/>
  <c r="J41" i="14"/>
  <c r="I41" i="14"/>
  <c r="H41" i="14" s="1"/>
  <c r="W40" i="14"/>
  <c r="V40" i="14"/>
  <c r="U40" i="14"/>
  <c r="S40" i="14"/>
  <c r="R40" i="14"/>
  <c r="Q40" i="14"/>
  <c r="O40" i="14"/>
  <c r="N40" i="14"/>
  <c r="M40" i="14"/>
  <c r="K40" i="14"/>
  <c r="J40" i="14"/>
  <c r="I40" i="14"/>
  <c r="H40" i="14" s="1"/>
  <c r="G40" i="14"/>
  <c r="W39" i="14"/>
  <c r="V39" i="14"/>
  <c r="U39" i="14"/>
  <c r="S39" i="14"/>
  <c r="R39" i="14"/>
  <c r="Q39" i="14"/>
  <c r="P39" i="14" s="1"/>
  <c r="O39" i="14"/>
  <c r="N39" i="14"/>
  <c r="M39" i="14"/>
  <c r="L39" i="14"/>
  <c r="K39" i="14"/>
  <c r="J39" i="14"/>
  <c r="I39" i="14"/>
  <c r="G39" i="14"/>
  <c r="W38" i="14"/>
  <c r="V38" i="14"/>
  <c r="U38" i="14"/>
  <c r="S38" i="14"/>
  <c r="R38" i="14"/>
  <c r="Q38" i="14"/>
  <c r="P38" i="14" s="1"/>
  <c r="O38" i="14"/>
  <c r="N38" i="14"/>
  <c r="M38" i="14"/>
  <c r="K38" i="14"/>
  <c r="J38" i="14"/>
  <c r="I38" i="14"/>
  <c r="G38" i="14"/>
  <c r="W37" i="14"/>
  <c r="V37" i="14"/>
  <c r="U37" i="14"/>
  <c r="T37" i="14" s="1"/>
  <c r="S37" i="14"/>
  <c r="R37" i="14"/>
  <c r="Q37" i="14"/>
  <c r="P37" i="14" s="1"/>
  <c r="O37" i="14"/>
  <c r="N37" i="14"/>
  <c r="M37" i="14"/>
  <c r="K37" i="14"/>
  <c r="J37" i="14"/>
  <c r="I37" i="14"/>
  <c r="G37" i="14"/>
  <c r="W36" i="14"/>
  <c r="V36" i="14"/>
  <c r="U36" i="14"/>
  <c r="T36" i="14" s="1"/>
  <c r="S36" i="14"/>
  <c r="R36" i="14"/>
  <c r="Q36" i="14"/>
  <c r="O36" i="14"/>
  <c r="N36" i="14"/>
  <c r="M36" i="14"/>
  <c r="L36" i="14" s="1"/>
  <c r="K36" i="14"/>
  <c r="J36" i="14"/>
  <c r="I36" i="14"/>
  <c r="G36" i="14"/>
  <c r="W35" i="14"/>
  <c r="V35" i="14"/>
  <c r="U35" i="14"/>
  <c r="T35" i="14"/>
  <c r="S35" i="14"/>
  <c r="R35" i="14"/>
  <c r="Q35" i="14"/>
  <c r="O35" i="14"/>
  <c r="N35" i="14"/>
  <c r="M35" i="14"/>
  <c r="L35" i="14" s="1"/>
  <c r="K35" i="14"/>
  <c r="J35" i="14"/>
  <c r="I35" i="14"/>
  <c r="G35" i="14"/>
  <c r="W34" i="14"/>
  <c r="V34" i="14"/>
  <c r="U34" i="14"/>
  <c r="S34" i="14"/>
  <c r="R34" i="14"/>
  <c r="Q34" i="14"/>
  <c r="P34" i="14" s="1"/>
  <c r="O34" i="14"/>
  <c r="N34" i="14"/>
  <c r="M34" i="14"/>
  <c r="L34" i="14" s="1"/>
  <c r="K34" i="14"/>
  <c r="J34" i="14"/>
  <c r="I34" i="14"/>
  <c r="G34" i="14"/>
  <c r="W33" i="14"/>
  <c r="V33" i="14"/>
  <c r="U33" i="14"/>
  <c r="S33" i="14"/>
  <c r="R33" i="14"/>
  <c r="Q33" i="14"/>
  <c r="P33" i="14" s="1"/>
  <c r="O33" i="14"/>
  <c r="N33" i="14"/>
  <c r="M33" i="14"/>
  <c r="K33" i="14"/>
  <c r="J33" i="14"/>
  <c r="I33" i="14"/>
  <c r="H33" i="14" s="1"/>
  <c r="G33" i="14"/>
  <c r="W32" i="14"/>
  <c r="V32" i="14"/>
  <c r="U32" i="14"/>
  <c r="T32" i="14" s="1"/>
  <c r="S32" i="14"/>
  <c r="R32" i="14"/>
  <c r="Q32" i="14"/>
  <c r="O32" i="14"/>
  <c r="N32" i="14"/>
  <c r="M32" i="14"/>
  <c r="L32" i="14" s="1"/>
  <c r="K32" i="14"/>
  <c r="J32" i="14"/>
  <c r="I32" i="14"/>
  <c r="G32" i="14"/>
  <c r="W31" i="14"/>
  <c r="V31" i="14"/>
  <c r="U31" i="14"/>
  <c r="T31" i="14"/>
  <c r="S31" i="14"/>
  <c r="R31" i="14"/>
  <c r="Q31" i="14"/>
  <c r="O31" i="14"/>
  <c r="N31" i="14"/>
  <c r="M31" i="14"/>
  <c r="L31" i="14" s="1"/>
  <c r="K31" i="14"/>
  <c r="J31" i="14"/>
  <c r="I31" i="14"/>
  <c r="H31" i="14" s="1"/>
  <c r="G31" i="14"/>
  <c r="W30" i="14"/>
  <c r="V30" i="14"/>
  <c r="U30" i="14"/>
  <c r="T30" i="14" s="1"/>
  <c r="S30" i="14"/>
  <c r="R30" i="14"/>
  <c r="Q30" i="14"/>
  <c r="O30" i="14"/>
  <c r="N30" i="14"/>
  <c r="M30" i="14"/>
  <c r="L30" i="14" s="1"/>
  <c r="K30" i="14"/>
  <c r="J30" i="14"/>
  <c r="I30" i="14"/>
  <c r="G30" i="14"/>
  <c r="W29" i="14"/>
  <c r="V29" i="14"/>
  <c r="U29" i="14"/>
  <c r="S29" i="14"/>
  <c r="R29" i="14"/>
  <c r="Q29" i="14"/>
  <c r="P29" i="14" s="1"/>
  <c r="O29" i="14"/>
  <c r="N29" i="14"/>
  <c r="M29" i="14"/>
  <c r="K29" i="14"/>
  <c r="J29" i="14"/>
  <c r="I29" i="14"/>
  <c r="G29" i="14"/>
  <c r="W28" i="14"/>
  <c r="V28" i="14"/>
  <c r="U28" i="14"/>
  <c r="T28" i="14" s="1"/>
  <c r="S28" i="14"/>
  <c r="R28" i="14"/>
  <c r="Q28" i="14"/>
  <c r="P28" i="14"/>
  <c r="O28" i="14"/>
  <c r="N28" i="14"/>
  <c r="M28" i="14"/>
  <c r="K28" i="14"/>
  <c r="J28" i="14"/>
  <c r="I28" i="14"/>
  <c r="H28" i="14" s="1"/>
  <c r="G28" i="14"/>
  <c r="W27" i="14"/>
  <c r="V27" i="14"/>
  <c r="U27" i="14"/>
  <c r="T27" i="14" s="1"/>
  <c r="S27" i="14"/>
  <c r="R27" i="14"/>
  <c r="Q27" i="14"/>
  <c r="O27" i="14"/>
  <c r="N27" i="14"/>
  <c r="M27" i="14"/>
  <c r="L27" i="14" s="1"/>
  <c r="K27" i="14"/>
  <c r="J27" i="14"/>
  <c r="I27" i="14"/>
  <c r="H27" i="14" s="1"/>
  <c r="G27" i="14"/>
  <c r="W26" i="14"/>
  <c r="V26" i="14"/>
  <c r="U26" i="14"/>
  <c r="S26" i="14"/>
  <c r="R26" i="14"/>
  <c r="Q26" i="14"/>
  <c r="O26" i="14"/>
  <c r="N26" i="14"/>
  <c r="M26" i="14"/>
  <c r="L26" i="14" s="1"/>
  <c r="K26" i="14"/>
  <c r="J26" i="14"/>
  <c r="I26" i="14"/>
  <c r="G26" i="14"/>
  <c r="W25" i="14"/>
  <c r="V25" i="14"/>
  <c r="U25" i="14"/>
  <c r="T25" i="14"/>
  <c r="S25" i="14"/>
  <c r="R25" i="14"/>
  <c r="Q25" i="14"/>
  <c r="O25" i="14"/>
  <c r="N25" i="14"/>
  <c r="M25" i="14"/>
  <c r="L25" i="14" s="1"/>
  <c r="K25" i="14"/>
  <c r="J25" i="14"/>
  <c r="I25" i="14"/>
  <c r="G25" i="14"/>
  <c r="W24" i="14"/>
  <c r="V24" i="14"/>
  <c r="U24" i="14"/>
  <c r="S24" i="14"/>
  <c r="R24" i="14"/>
  <c r="Q24" i="14"/>
  <c r="P24" i="14" s="1"/>
  <c r="O24" i="14"/>
  <c r="N24" i="14"/>
  <c r="M24" i="14"/>
  <c r="L24" i="14" s="1"/>
  <c r="K24" i="14"/>
  <c r="J24" i="14"/>
  <c r="I24" i="14"/>
  <c r="H24" i="14"/>
  <c r="G24" i="14"/>
  <c r="W23" i="14"/>
  <c r="V23" i="14"/>
  <c r="U23" i="14"/>
  <c r="T23" i="14" s="1"/>
  <c r="S23" i="14"/>
  <c r="R23" i="14"/>
  <c r="Q23" i="14"/>
  <c r="O23" i="14"/>
  <c r="N23" i="14"/>
  <c r="M23" i="14"/>
  <c r="L23" i="14" s="1"/>
  <c r="K23" i="14"/>
  <c r="J23" i="14"/>
  <c r="I23" i="14"/>
  <c r="G23" i="14"/>
  <c r="W22" i="14"/>
  <c r="V22" i="14"/>
  <c r="U22" i="14"/>
  <c r="S22" i="14"/>
  <c r="R22" i="14"/>
  <c r="Q22" i="14"/>
  <c r="P22" i="14" s="1"/>
  <c r="O22" i="14"/>
  <c r="N22" i="14"/>
  <c r="M22" i="14"/>
  <c r="K22" i="14"/>
  <c r="J22" i="14"/>
  <c r="I22" i="14"/>
  <c r="H22" i="14" s="1"/>
  <c r="G22" i="14"/>
  <c r="W21" i="14"/>
  <c r="V21" i="14"/>
  <c r="U21" i="14"/>
  <c r="S21" i="14"/>
  <c r="R21" i="14"/>
  <c r="Q21" i="14"/>
  <c r="O21" i="14"/>
  <c r="N21" i="14"/>
  <c r="M21" i="14"/>
  <c r="K21" i="14"/>
  <c r="J21" i="14"/>
  <c r="I21" i="14"/>
  <c r="H21" i="14" s="1"/>
  <c r="G21" i="14"/>
  <c r="W20" i="14"/>
  <c r="V20" i="14"/>
  <c r="U20" i="14"/>
  <c r="S20" i="14"/>
  <c r="R20" i="14"/>
  <c r="Q20" i="14"/>
  <c r="O20" i="14"/>
  <c r="N20" i="14"/>
  <c r="M20" i="14"/>
  <c r="K20" i="14"/>
  <c r="J20" i="14"/>
  <c r="I20" i="14"/>
  <c r="G20" i="14"/>
  <c r="W19" i="14"/>
  <c r="V19" i="14"/>
  <c r="U19" i="14"/>
  <c r="T19" i="14"/>
  <c r="S19" i="14"/>
  <c r="R19" i="14"/>
  <c r="Q19" i="14"/>
  <c r="O19" i="14"/>
  <c r="N19" i="14"/>
  <c r="M19" i="14"/>
  <c r="L19" i="14" s="1"/>
  <c r="K19" i="14"/>
  <c r="J19" i="14"/>
  <c r="I19" i="14"/>
  <c r="G19" i="14"/>
  <c r="W18" i="14"/>
  <c r="V18" i="14"/>
  <c r="U18" i="14"/>
  <c r="S18" i="14"/>
  <c r="R18" i="14"/>
  <c r="Q18" i="14"/>
  <c r="O18" i="14"/>
  <c r="N18" i="14"/>
  <c r="M18" i="14"/>
  <c r="K18" i="14"/>
  <c r="J18" i="14"/>
  <c r="I18" i="14"/>
  <c r="H18" i="14" s="1"/>
  <c r="G18" i="14"/>
  <c r="W17" i="14"/>
  <c r="V17" i="14"/>
  <c r="U17" i="14"/>
  <c r="T17" i="14" s="1"/>
  <c r="S17" i="14"/>
  <c r="R17" i="14"/>
  <c r="Q17" i="14"/>
  <c r="O17" i="14"/>
  <c r="N17" i="14"/>
  <c r="M17" i="14"/>
  <c r="K17" i="14"/>
  <c r="J17" i="14"/>
  <c r="I17" i="14"/>
  <c r="G17" i="14"/>
  <c r="W16" i="14"/>
  <c r="V16" i="14"/>
  <c r="U16" i="14"/>
  <c r="S16" i="14"/>
  <c r="R16" i="14"/>
  <c r="Q16" i="14"/>
  <c r="P16" i="14" s="1"/>
  <c r="O16" i="14"/>
  <c r="N16" i="14"/>
  <c r="M16" i="14"/>
  <c r="L16" i="14" s="1"/>
  <c r="K16" i="14"/>
  <c r="J16" i="14"/>
  <c r="I16" i="14"/>
  <c r="G16" i="14"/>
  <c r="W15" i="14"/>
  <c r="V15" i="14"/>
  <c r="U15" i="14"/>
  <c r="T15" i="14"/>
  <c r="S15" i="14"/>
  <c r="R15" i="14"/>
  <c r="Q15" i="14"/>
  <c r="O15" i="14"/>
  <c r="N15" i="14"/>
  <c r="M15" i="14"/>
  <c r="L15" i="14" s="1"/>
  <c r="K15" i="14"/>
  <c r="J15" i="14"/>
  <c r="I15" i="14"/>
  <c r="H15" i="14" s="1"/>
  <c r="G15" i="14"/>
  <c r="W14" i="14"/>
  <c r="V14" i="14"/>
  <c r="U14" i="14"/>
  <c r="T14" i="14" s="1"/>
  <c r="S14" i="14"/>
  <c r="R14" i="14"/>
  <c r="Q14" i="14"/>
  <c r="O14" i="14"/>
  <c r="N14" i="14"/>
  <c r="M14" i="14"/>
  <c r="L14" i="14" s="1"/>
  <c r="K14" i="14"/>
  <c r="J14" i="14"/>
  <c r="I14" i="14"/>
  <c r="G14" i="14"/>
  <c r="W13" i="14"/>
  <c r="V13" i="14"/>
  <c r="U13" i="14"/>
  <c r="S13" i="14"/>
  <c r="R13" i="14"/>
  <c r="Q13" i="14"/>
  <c r="P13" i="14" s="1"/>
  <c r="O13" i="14"/>
  <c r="N13" i="14"/>
  <c r="M13" i="14"/>
  <c r="K13" i="14"/>
  <c r="J13" i="14"/>
  <c r="I13" i="14"/>
  <c r="G13" i="14"/>
  <c r="W12" i="14"/>
  <c r="V12" i="14"/>
  <c r="U12" i="14"/>
  <c r="T12" i="14" s="1"/>
  <c r="S12" i="14"/>
  <c r="R12" i="14"/>
  <c r="Q12" i="14"/>
  <c r="O12" i="14"/>
  <c r="N12" i="14"/>
  <c r="M12" i="14"/>
  <c r="L12" i="14" s="1"/>
  <c r="K12" i="14"/>
  <c r="J12" i="14"/>
  <c r="I12" i="14"/>
  <c r="H12" i="14"/>
  <c r="G12" i="14"/>
  <c r="W11" i="14"/>
  <c r="V11" i="14"/>
  <c r="U11" i="14"/>
  <c r="T11" i="14" s="1"/>
  <c r="S11" i="14"/>
  <c r="R11" i="14"/>
  <c r="Q11" i="14"/>
  <c r="O11" i="14"/>
  <c r="N11" i="14"/>
  <c r="M11" i="14"/>
  <c r="L11" i="14" s="1"/>
  <c r="K11" i="14"/>
  <c r="J11" i="14"/>
  <c r="I11" i="14"/>
  <c r="H11" i="14" s="1"/>
  <c r="W10" i="14"/>
  <c r="V10" i="14"/>
  <c r="U10" i="14"/>
  <c r="S10" i="14"/>
  <c r="R10" i="14"/>
  <c r="Q10" i="14"/>
  <c r="O10" i="14"/>
  <c r="N10" i="14"/>
  <c r="M10" i="14"/>
  <c r="K10" i="14"/>
  <c r="J10" i="14"/>
  <c r="I10" i="14"/>
  <c r="G10" i="14"/>
  <c r="W9" i="14"/>
  <c r="V9" i="14"/>
  <c r="U9" i="14"/>
  <c r="T9" i="14" s="1"/>
  <c r="S9" i="14"/>
  <c r="R9" i="14"/>
  <c r="Q9" i="14"/>
  <c r="O9" i="14"/>
  <c r="N9" i="14"/>
  <c r="M9" i="14"/>
  <c r="K9" i="14"/>
  <c r="J9" i="14"/>
  <c r="I9" i="14"/>
  <c r="H9" i="14" s="1"/>
  <c r="G9" i="14"/>
  <c r="H37" i="14"/>
  <c r="T95" i="14"/>
  <c r="T20" i="14"/>
  <c r="T60" i="14"/>
  <c r="T77" i="14"/>
  <c r="T40" i="14"/>
  <c r="T85" i="14"/>
  <c r="T57" i="14"/>
  <c r="T107" i="14"/>
  <c r="T96" i="14"/>
  <c r="T120" i="14"/>
  <c r="P12" i="14"/>
  <c r="P65" i="14"/>
  <c r="P88" i="14"/>
  <c r="L62" i="14"/>
  <c r="L70" i="14"/>
  <c r="L102" i="14"/>
  <c r="L118" i="14"/>
  <c r="L94" i="14"/>
  <c r="H100" i="14"/>
  <c r="H124" i="14"/>
  <c r="H63" i="14"/>
  <c r="H55" i="14"/>
  <c r="H53" i="14"/>
  <c r="H87" i="14"/>
  <c r="H36" i="14"/>
  <c r="H68" i="14"/>
  <c r="H81" i="14"/>
  <c r="H113" i="14"/>
  <c r="H129" i="14"/>
  <c r="H74" i="14"/>
  <c r="H122" i="14"/>
  <c r="L92" i="14"/>
  <c r="L79" i="14"/>
  <c r="L113" i="14"/>
  <c r="L129" i="14"/>
  <c r="L51" i="14"/>
  <c r="L67" i="14"/>
  <c r="L69" i="14"/>
  <c r="L93" i="14"/>
  <c r="L124" i="14"/>
  <c r="L53" i="14"/>
  <c r="P10" i="14"/>
  <c r="P102" i="14"/>
  <c r="P130" i="14"/>
  <c r="P46" i="14"/>
  <c r="P62" i="14"/>
  <c r="P91" i="14"/>
  <c r="P43" i="14"/>
  <c r="P76" i="14"/>
  <c r="P115" i="14"/>
  <c r="P14" i="14"/>
  <c r="P73" i="14"/>
  <c r="P112" i="14"/>
  <c r="P128" i="14"/>
  <c r="T26" i="14"/>
  <c r="T79" i="14"/>
  <c r="T47" i="14"/>
  <c r="T63" i="14"/>
  <c r="T110" i="14"/>
  <c r="T126" i="14"/>
  <c r="H13" i="14"/>
  <c r="H29" i="14"/>
  <c r="P40" i="14"/>
  <c r="P48" i="14"/>
  <c r="H62" i="14"/>
  <c r="T70" i="14"/>
  <c r="T78" i="14"/>
  <c r="L17" i="14"/>
  <c r="L33" i="14"/>
  <c r="T42" i="14"/>
  <c r="T50" i="14"/>
  <c r="T66" i="14"/>
  <c r="P74" i="14"/>
  <c r="P86" i="14"/>
  <c r="H98" i="14"/>
  <c r="H102" i="14"/>
  <c r="H106" i="14"/>
  <c r="L111" i="14"/>
  <c r="L119" i="14"/>
  <c r="L127" i="14"/>
  <c r="L96" i="14"/>
  <c r="L100" i="14"/>
  <c r="L104" i="14"/>
  <c r="H111" i="14"/>
  <c r="H119" i="14"/>
  <c r="H127" i="14"/>
  <c r="F44" i="13"/>
  <c r="G49" i="1"/>
  <c r="F69" i="13"/>
  <c r="E72" i="13"/>
  <c r="W77" i="1" s="1"/>
  <c r="E72" i="12"/>
  <c r="V77" i="1" s="1"/>
  <c r="E72" i="11"/>
  <c r="U77" i="1" s="1"/>
  <c r="T77" i="1" s="1"/>
  <c r="F111" i="10"/>
  <c r="E72" i="10"/>
  <c r="S77" i="1" s="1"/>
  <c r="F69" i="9"/>
  <c r="G74" i="1" s="1"/>
  <c r="E72" i="9"/>
  <c r="R77" i="1" s="1"/>
  <c r="F4" i="8"/>
  <c r="F111" i="8"/>
  <c r="G116" i="1"/>
  <c r="F31" i="8"/>
  <c r="F65" i="8"/>
  <c r="F118" i="8"/>
  <c r="F57" i="7"/>
  <c r="E72" i="8"/>
  <c r="F15" i="7"/>
  <c r="G20" i="1" s="1"/>
  <c r="F104" i="7"/>
  <c r="F100" i="7"/>
  <c r="G105" i="1" s="1"/>
  <c r="F35" i="7"/>
  <c r="F26" i="7"/>
  <c r="F73" i="7"/>
  <c r="G78" i="1" s="1"/>
  <c r="F30" i="7"/>
  <c r="G35" i="1" s="1"/>
  <c r="F121" i="7"/>
  <c r="E72" i="7"/>
  <c r="F108" i="6"/>
  <c r="F118" i="6"/>
  <c r="G123" i="1" s="1"/>
  <c r="F81" i="6"/>
  <c r="F106" i="6"/>
  <c r="G111" i="1"/>
  <c r="F71" i="5"/>
  <c r="F67" i="6"/>
  <c r="G72" i="1" s="1"/>
  <c r="F65" i="6"/>
  <c r="F4" i="6"/>
  <c r="E72" i="6"/>
  <c r="N77" i="1" s="1"/>
  <c r="F21" i="5"/>
  <c r="E72" i="5"/>
  <c r="F57" i="4"/>
  <c r="G62" i="1" s="1"/>
  <c r="F108" i="4"/>
  <c r="F119" i="4"/>
  <c r="G124" i="1" s="1"/>
  <c r="F79" i="4"/>
  <c r="F88" i="2"/>
  <c r="G93" i="1" s="1"/>
  <c r="F104" i="2"/>
  <c r="G109" i="1" s="1"/>
  <c r="F64" i="2"/>
  <c r="G69" i="1"/>
  <c r="F124" i="3"/>
  <c r="F66" i="3"/>
  <c r="F81" i="3"/>
  <c r="F26" i="3"/>
  <c r="F35" i="4"/>
  <c r="F45" i="4"/>
  <c r="G50" i="1" s="1"/>
  <c r="E72" i="4"/>
  <c r="K77" i="1" s="1"/>
  <c r="E72" i="2"/>
  <c r="F34" i="3"/>
  <c r="F80" i="3"/>
  <c r="F101" i="3"/>
  <c r="F21" i="3"/>
  <c r="G26" i="1" s="1"/>
  <c r="E72" i="3"/>
  <c r="G10" i="1"/>
  <c r="G11" i="1"/>
  <c r="G12" i="1"/>
  <c r="G13" i="1"/>
  <c r="G14" i="1"/>
  <c r="G15" i="1"/>
  <c r="G16" i="1"/>
  <c r="G17" i="1"/>
  <c r="G18" i="1"/>
  <c r="G19" i="1"/>
  <c r="G21" i="1"/>
  <c r="G22" i="1"/>
  <c r="G23" i="1"/>
  <c r="G24" i="1"/>
  <c r="G25" i="1"/>
  <c r="G27" i="1"/>
  <c r="G28" i="1"/>
  <c r="G29" i="1"/>
  <c r="G30" i="1"/>
  <c r="G32" i="1"/>
  <c r="G33" i="1"/>
  <c r="G34" i="1"/>
  <c r="G36" i="1"/>
  <c r="G37" i="1"/>
  <c r="G38" i="1"/>
  <c r="G39" i="1"/>
  <c r="G41" i="1"/>
  <c r="G42" i="1"/>
  <c r="G43" i="1"/>
  <c r="G44" i="1"/>
  <c r="G45" i="1"/>
  <c r="G46" i="1"/>
  <c r="G47" i="1"/>
  <c r="G48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73" i="1"/>
  <c r="G75" i="1"/>
  <c r="G76" i="1"/>
  <c r="G77" i="1"/>
  <c r="G79" i="1"/>
  <c r="G80" i="1"/>
  <c r="G81" i="1"/>
  <c r="G82" i="1"/>
  <c r="G83" i="1"/>
  <c r="G84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6" i="1"/>
  <c r="G107" i="1"/>
  <c r="G108" i="1"/>
  <c r="G110" i="1"/>
  <c r="G112" i="1"/>
  <c r="G113" i="1"/>
  <c r="G114" i="1"/>
  <c r="G115" i="1"/>
  <c r="G117" i="1"/>
  <c r="G118" i="1"/>
  <c r="G119" i="1"/>
  <c r="G120" i="1"/>
  <c r="G121" i="1"/>
  <c r="G122" i="1"/>
  <c r="G125" i="1"/>
  <c r="G126" i="1"/>
  <c r="G127" i="1"/>
  <c r="G128" i="1"/>
  <c r="G129" i="1"/>
  <c r="G130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I46" i="3"/>
  <c r="I46" i="2" s="1"/>
  <c r="I46" i="4" s="1"/>
  <c r="I46" i="5" s="1"/>
  <c r="I46" i="6" s="1"/>
  <c r="I46" i="7" s="1"/>
  <c r="I46" i="8" s="1"/>
  <c r="I46" i="9" s="1"/>
  <c r="I46" i="10" s="1"/>
  <c r="I46" i="11" s="1"/>
  <c r="I46" i="12" s="1"/>
  <c r="I46" i="13" s="1"/>
  <c r="I47" i="3"/>
  <c r="I47" i="2" s="1"/>
  <c r="I47" i="4" s="1"/>
  <c r="I47" i="5" s="1"/>
  <c r="I47" i="6" s="1"/>
  <c r="I47" i="7" s="1"/>
  <c r="I47" i="8" s="1"/>
  <c r="I47" i="9" s="1"/>
  <c r="I47" i="10" s="1"/>
  <c r="I47" i="11" s="1"/>
  <c r="I47" i="12" s="1"/>
  <c r="I47" i="13" s="1"/>
  <c r="I48" i="3"/>
  <c r="I48" i="2" s="1"/>
  <c r="I48" i="4" s="1"/>
  <c r="I48" i="5" s="1"/>
  <c r="I48" i="6" s="1"/>
  <c r="I48" i="7" s="1"/>
  <c r="I48" i="8" s="1"/>
  <c r="I48" i="9" s="1"/>
  <c r="I48" i="10" s="1"/>
  <c r="I48" i="11" s="1"/>
  <c r="I48" i="12" s="1"/>
  <c r="I48" i="13" s="1"/>
  <c r="I49" i="3"/>
  <c r="I49" i="2" s="1"/>
  <c r="I49" i="4" s="1"/>
  <c r="I49" i="5" s="1"/>
  <c r="I49" i="6" s="1"/>
  <c r="I49" i="7" s="1"/>
  <c r="I49" i="8" s="1"/>
  <c r="I49" i="9" s="1"/>
  <c r="I49" i="10" s="1"/>
  <c r="I49" i="11" s="1"/>
  <c r="I49" i="12" s="1"/>
  <c r="I49" i="13" s="1"/>
  <c r="I50" i="3"/>
  <c r="I50" i="2" s="1"/>
  <c r="I50" i="4" s="1"/>
  <c r="I50" i="5" s="1"/>
  <c r="I50" i="6" s="1"/>
  <c r="I50" i="7" s="1"/>
  <c r="I50" i="8" s="1"/>
  <c r="I50" i="9" s="1"/>
  <c r="I50" i="10" s="1"/>
  <c r="I50" i="11" s="1"/>
  <c r="I50" i="12" s="1"/>
  <c r="I50" i="13" s="1"/>
  <c r="I51" i="3"/>
  <c r="I51" i="2" s="1"/>
  <c r="I51" i="4" s="1"/>
  <c r="I51" i="5" s="1"/>
  <c r="I51" i="6" s="1"/>
  <c r="I51" i="7" s="1"/>
  <c r="I51" i="8" s="1"/>
  <c r="I51" i="9" s="1"/>
  <c r="I51" i="10" s="1"/>
  <c r="I51" i="11" s="1"/>
  <c r="I51" i="12" s="1"/>
  <c r="I51" i="13" s="1"/>
  <c r="I52" i="3"/>
  <c r="I52" i="2" s="1"/>
  <c r="I52" i="4" s="1"/>
  <c r="I52" i="5" s="1"/>
  <c r="I52" i="6" s="1"/>
  <c r="I52" i="7" s="1"/>
  <c r="I52" i="8" s="1"/>
  <c r="I52" i="9" s="1"/>
  <c r="I52" i="10" s="1"/>
  <c r="I52" i="11" s="1"/>
  <c r="I52" i="12" s="1"/>
  <c r="I52" i="13" s="1"/>
  <c r="I53" i="3"/>
  <c r="I53" i="2" s="1"/>
  <c r="I53" i="4" s="1"/>
  <c r="I53" i="5" s="1"/>
  <c r="I53" i="6" s="1"/>
  <c r="I53" i="7" s="1"/>
  <c r="I53" i="8" s="1"/>
  <c r="I53" i="9" s="1"/>
  <c r="I53" i="10" s="1"/>
  <c r="I53" i="11" s="1"/>
  <c r="I53" i="12" s="1"/>
  <c r="I53" i="13" s="1"/>
  <c r="I54" i="3"/>
  <c r="I54" i="2" s="1"/>
  <c r="I54" i="4" s="1"/>
  <c r="I54" i="5" s="1"/>
  <c r="I54" i="6" s="1"/>
  <c r="I54" i="7" s="1"/>
  <c r="I54" i="8" s="1"/>
  <c r="I54" i="9" s="1"/>
  <c r="I54" i="10" s="1"/>
  <c r="I54" i="11" s="1"/>
  <c r="I54" i="12" s="1"/>
  <c r="I54" i="13" s="1"/>
  <c r="I55" i="3"/>
  <c r="I55" i="2" s="1"/>
  <c r="I55" i="4" s="1"/>
  <c r="I55" i="5" s="1"/>
  <c r="I55" i="6" s="1"/>
  <c r="I55" i="7" s="1"/>
  <c r="I55" i="8" s="1"/>
  <c r="I55" i="9" s="1"/>
  <c r="I55" i="10" s="1"/>
  <c r="I55" i="11" s="1"/>
  <c r="I55" i="12" s="1"/>
  <c r="I55" i="13" s="1"/>
  <c r="I56" i="3"/>
  <c r="I56" i="2" s="1"/>
  <c r="I56" i="4" s="1"/>
  <c r="I56" i="5" s="1"/>
  <c r="I56" i="6" s="1"/>
  <c r="I56" i="7" s="1"/>
  <c r="I56" i="8" s="1"/>
  <c r="I56" i="9" s="1"/>
  <c r="I56" i="10" s="1"/>
  <c r="I56" i="11" s="1"/>
  <c r="I56" i="12" s="1"/>
  <c r="I56" i="13" s="1"/>
  <c r="I57" i="3"/>
  <c r="I57" i="2" s="1"/>
  <c r="I58" i="3"/>
  <c r="I58" i="2" s="1"/>
  <c r="I58" i="4" s="1"/>
  <c r="I58" i="5" s="1"/>
  <c r="I58" i="6" s="1"/>
  <c r="I58" i="7" s="1"/>
  <c r="I58" i="8" s="1"/>
  <c r="I58" i="9" s="1"/>
  <c r="I58" i="10" s="1"/>
  <c r="I58" i="11" s="1"/>
  <c r="I58" i="12" s="1"/>
  <c r="I58" i="13" s="1"/>
  <c r="I59" i="3"/>
  <c r="I59" i="2" s="1"/>
  <c r="I59" i="4" s="1"/>
  <c r="I59" i="5" s="1"/>
  <c r="I59" i="6" s="1"/>
  <c r="I59" i="7" s="1"/>
  <c r="I59" i="8" s="1"/>
  <c r="I59" i="9" s="1"/>
  <c r="I59" i="10" s="1"/>
  <c r="I59" i="11" s="1"/>
  <c r="I59" i="12" s="1"/>
  <c r="I59" i="13" s="1"/>
  <c r="I60" i="3"/>
  <c r="I60" i="2" s="1"/>
  <c r="I60" i="4" s="1"/>
  <c r="I60" i="5" s="1"/>
  <c r="I60" i="6" s="1"/>
  <c r="I60" i="7" s="1"/>
  <c r="I60" i="8" s="1"/>
  <c r="I60" i="9" s="1"/>
  <c r="I60" i="10" s="1"/>
  <c r="I60" i="11" s="1"/>
  <c r="I60" i="12" s="1"/>
  <c r="I60" i="13" s="1"/>
  <c r="I61" i="3"/>
  <c r="I61" i="2" s="1"/>
  <c r="I61" i="4" s="1"/>
  <c r="I61" i="5" s="1"/>
  <c r="I61" i="6" s="1"/>
  <c r="I61" i="7" s="1"/>
  <c r="I61" i="8" s="1"/>
  <c r="I61" i="9" s="1"/>
  <c r="I61" i="10" s="1"/>
  <c r="I61" i="11" s="1"/>
  <c r="I61" i="12" s="1"/>
  <c r="I61" i="13" s="1"/>
  <c r="I62" i="3"/>
  <c r="I62" i="2" s="1"/>
  <c r="I62" i="4" s="1"/>
  <c r="I62" i="5" s="1"/>
  <c r="I62" i="6" s="1"/>
  <c r="I62" i="7" s="1"/>
  <c r="I62" i="8" s="1"/>
  <c r="I62" i="9" s="1"/>
  <c r="I62" i="10" s="1"/>
  <c r="I62" i="11" s="1"/>
  <c r="I62" i="12" s="1"/>
  <c r="I62" i="13" s="1"/>
  <c r="I63" i="3"/>
  <c r="I63" i="2" s="1"/>
  <c r="I63" i="4" s="1"/>
  <c r="I63" i="5" s="1"/>
  <c r="I63" i="6" s="1"/>
  <c r="I63" i="7" s="1"/>
  <c r="I63" i="8" s="1"/>
  <c r="I63" i="9" s="1"/>
  <c r="I63" i="10" s="1"/>
  <c r="I63" i="11" s="1"/>
  <c r="I63" i="12" s="1"/>
  <c r="I63" i="13" s="1"/>
  <c r="I64" i="3"/>
  <c r="I64" i="2" s="1"/>
  <c r="I64" i="4" s="1"/>
  <c r="I64" i="5" s="1"/>
  <c r="I64" i="6" s="1"/>
  <c r="I64" i="7" s="1"/>
  <c r="I64" i="8" s="1"/>
  <c r="I64" i="9" s="1"/>
  <c r="I64" i="10" s="1"/>
  <c r="I64" i="11" s="1"/>
  <c r="I64" i="12" s="1"/>
  <c r="I64" i="13" s="1"/>
  <c r="I65" i="3"/>
  <c r="I65" i="2" s="1"/>
  <c r="I65" i="4" s="1"/>
  <c r="I65" i="5" s="1"/>
  <c r="I65" i="6" s="1"/>
  <c r="I65" i="7" s="1"/>
  <c r="I65" i="8" s="1"/>
  <c r="I65" i="9" s="1"/>
  <c r="I65" i="10" s="1"/>
  <c r="I65" i="11" s="1"/>
  <c r="I65" i="12" s="1"/>
  <c r="I65" i="13" s="1"/>
  <c r="I67" i="3"/>
  <c r="I67" i="2" s="1"/>
  <c r="I67" i="4" s="1"/>
  <c r="I67" i="5" s="1"/>
  <c r="I67" i="6" s="1"/>
  <c r="I67" i="7" s="1"/>
  <c r="I67" i="8" s="1"/>
  <c r="I67" i="9" s="1"/>
  <c r="I67" i="10" s="1"/>
  <c r="I67" i="11" s="1"/>
  <c r="I67" i="12" s="1"/>
  <c r="I67" i="13" s="1"/>
  <c r="I68" i="3"/>
  <c r="I68" i="2" s="1"/>
  <c r="I68" i="4" s="1"/>
  <c r="I68" i="5" s="1"/>
  <c r="I68" i="6" s="1"/>
  <c r="I68" i="7" s="1"/>
  <c r="I68" i="8" s="1"/>
  <c r="I68" i="9" s="1"/>
  <c r="I68" i="10" s="1"/>
  <c r="I68" i="11" s="1"/>
  <c r="I68" i="12" s="1"/>
  <c r="I68" i="13" s="1"/>
  <c r="I69" i="3"/>
  <c r="I69" i="2" s="1"/>
  <c r="I69" i="4" s="1"/>
  <c r="I69" i="5" s="1"/>
  <c r="I69" i="6" s="1"/>
  <c r="I69" i="7" s="1"/>
  <c r="I69" i="8" s="1"/>
  <c r="I69" i="9" s="1"/>
  <c r="I69" i="10" s="1"/>
  <c r="I69" i="11" s="1"/>
  <c r="I69" i="12" s="1"/>
  <c r="I69" i="13" s="1"/>
  <c r="I70" i="3"/>
  <c r="I70" i="2" s="1"/>
  <c r="I70" i="4" s="1"/>
  <c r="I70" i="5" s="1"/>
  <c r="I70" i="6" s="1"/>
  <c r="I70" i="7" s="1"/>
  <c r="I70" i="8" s="1"/>
  <c r="I70" i="9" s="1"/>
  <c r="I70" i="10" s="1"/>
  <c r="I70" i="11" s="1"/>
  <c r="I70" i="12" s="1"/>
  <c r="I70" i="13" s="1"/>
  <c r="I71" i="3"/>
  <c r="I71" i="2" s="1"/>
  <c r="I71" i="4" s="1"/>
  <c r="I71" i="5" s="1"/>
  <c r="I71" i="6" s="1"/>
  <c r="I71" i="7" s="1"/>
  <c r="I71" i="8" s="1"/>
  <c r="I71" i="9" s="1"/>
  <c r="I71" i="10" s="1"/>
  <c r="I71" i="11" s="1"/>
  <c r="I71" i="12" s="1"/>
  <c r="I71" i="13" s="1"/>
  <c r="I72" i="3"/>
  <c r="I72" i="2" s="1"/>
  <c r="I72" i="4" s="1"/>
  <c r="I72" i="5" s="1"/>
  <c r="I72" i="6" s="1"/>
  <c r="I72" i="7" s="1"/>
  <c r="I72" i="8" s="1"/>
  <c r="I72" i="9" s="1"/>
  <c r="I72" i="10" s="1"/>
  <c r="I72" i="11" s="1"/>
  <c r="I72" i="12" s="1"/>
  <c r="I72" i="13" s="1"/>
  <c r="I73" i="3"/>
  <c r="I73" i="2" s="1"/>
  <c r="I73" i="4" s="1"/>
  <c r="I73" i="5" s="1"/>
  <c r="I73" i="6" s="1"/>
  <c r="I73" i="7" s="1"/>
  <c r="I73" i="8" s="1"/>
  <c r="I73" i="9" s="1"/>
  <c r="I73" i="10" s="1"/>
  <c r="I73" i="11" s="1"/>
  <c r="I73" i="12" s="1"/>
  <c r="I73" i="13" s="1"/>
  <c r="I74" i="3"/>
  <c r="I74" i="2" s="1"/>
  <c r="I74" i="4" s="1"/>
  <c r="I74" i="5" s="1"/>
  <c r="I74" i="6" s="1"/>
  <c r="I74" i="7" s="1"/>
  <c r="I74" i="8" s="1"/>
  <c r="I74" i="9" s="1"/>
  <c r="I74" i="10" s="1"/>
  <c r="I74" i="11" s="1"/>
  <c r="I74" i="12" s="1"/>
  <c r="I74" i="13" s="1"/>
  <c r="I75" i="3"/>
  <c r="I75" i="2" s="1"/>
  <c r="I75" i="4" s="1"/>
  <c r="I75" i="5" s="1"/>
  <c r="I75" i="6" s="1"/>
  <c r="I75" i="7" s="1"/>
  <c r="I75" i="8" s="1"/>
  <c r="I75" i="9" s="1"/>
  <c r="I75" i="10" s="1"/>
  <c r="I75" i="11" s="1"/>
  <c r="I75" i="12" s="1"/>
  <c r="I75" i="13" s="1"/>
  <c r="I76" i="3"/>
  <c r="I76" i="2" s="1"/>
  <c r="I76" i="4" s="1"/>
  <c r="I76" i="5" s="1"/>
  <c r="I76" i="6" s="1"/>
  <c r="I76" i="7" s="1"/>
  <c r="I76" i="8" s="1"/>
  <c r="I76" i="9" s="1"/>
  <c r="I76" i="10" s="1"/>
  <c r="I76" i="11" s="1"/>
  <c r="I76" i="12" s="1"/>
  <c r="I76" i="13" s="1"/>
  <c r="I77" i="3"/>
  <c r="I77" i="2" s="1"/>
  <c r="I77" i="4" s="1"/>
  <c r="I77" i="5" s="1"/>
  <c r="I77" i="6" s="1"/>
  <c r="I77" i="7" s="1"/>
  <c r="I77" i="8" s="1"/>
  <c r="I77" i="9" s="1"/>
  <c r="I77" i="10" s="1"/>
  <c r="I77" i="11" s="1"/>
  <c r="I77" i="12" s="1"/>
  <c r="I77" i="13" s="1"/>
  <c r="I78" i="3"/>
  <c r="I78" i="2" s="1"/>
  <c r="I78" i="4" s="1"/>
  <c r="I78" i="5" s="1"/>
  <c r="I78" i="6" s="1"/>
  <c r="I78" i="7" s="1"/>
  <c r="I78" i="8" s="1"/>
  <c r="I78" i="9" s="1"/>
  <c r="I78" i="10" s="1"/>
  <c r="I78" i="11" s="1"/>
  <c r="I78" i="12" s="1"/>
  <c r="I78" i="13" s="1"/>
  <c r="I79" i="3"/>
  <c r="I79" i="2" s="1"/>
  <c r="I79" i="4" s="1"/>
  <c r="I79" i="5" s="1"/>
  <c r="I79" i="6" s="1"/>
  <c r="I79" i="7" s="1"/>
  <c r="I79" i="8" s="1"/>
  <c r="I79" i="9" s="1"/>
  <c r="I79" i="10" s="1"/>
  <c r="I79" i="11" s="1"/>
  <c r="I79" i="12" s="1"/>
  <c r="I79" i="13" s="1"/>
  <c r="I81" i="3"/>
  <c r="I81" i="2" s="1"/>
  <c r="I81" i="4" s="1"/>
  <c r="I81" i="5" s="1"/>
  <c r="I81" i="6" s="1"/>
  <c r="I81" i="7" s="1"/>
  <c r="I81" i="8" s="1"/>
  <c r="I81" i="9" s="1"/>
  <c r="I81" i="10" s="1"/>
  <c r="I81" i="11" s="1"/>
  <c r="I81" i="12" s="1"/>
  <c r="I81" i="13" s="1"/>
  <c r="I82" i="3"/>
  <c r="I82" i="2" s="1"/>
  <c r="I82" i="4" s="1"/>
  <c r="I82" i="5" s="1"/>
  <c r="I82" i="6" s="1"/>
  <c r="I82" i="7" s="1"/>
  <c r="I82" i="8" s="1"/>
  <c r="I82" i="9" s="1"/>
  <c r="I82" i="10" s="1"/>
  <c r="I82" i="11" s="1"/>
  <c r="I82" i="12" s="1"/>
  <c r="I82" i="13" s="1"/>
  <c r="I83" i="3"/>
  <c r="I83" i="2" s="1"/>
  <c r="I83" i="4" s="1"/>
  <c r="I83" i="5" s="1"/>
  <c r="I83" i="6" s="1"/>
  <c r="I83" i="7" s="1"/>
  <c r="I83" i="8" s="1"/>
  <c r="I83" i="9" s="1"/>
  <c r="I83" i="10" s="1"/>
  <c r="I83" i="11" s="1"/>
  <c r="I83" i="12" s="1"/>
  <c r="I83" i="13" s="1"/>
  <c r="I84" i="3"/>
  <c r="I84" i="2" s="1"/>
  <c r="I84" i="4" s="1"/>
  <c r="I84" i="5" s="1"/>
  <c r="I84" i="6" s="1"/>
  <c r="I84" i="7" s="1"/>
  <c r="I84" i="8" s="1"/>
  <c r="I84" i="9" s="1"/>
  <c r="I84" i="10" s="1"/>
  <c r="I84" i="11" s="1"/>
  <c r="I84" i="12" s="1"/>
  <c r="I84" i="13" s="1"/>
  <c r="I85" i="3"/>
  <c r="I85" i="2" s="1"/>
  <c r="I85" i="4" s="1"/>
  <c r="I85" i="5" s="1"/>
  <c r="I85" i="6" s="1"/>
  <c r="I85" i="7" s="1"/>
  <c r="I85" i="8" s="1"/>
  <c r="I85" i="9" s="1"/>
  <c r="I85" i="10" s="1"/>
  <c r="I85" i="11" s="1"/>
  <c r="I85" i="12" s="1"/>
  <c r="I85" i="13" s="1"/>
  <c r="I86" i="3"/>
  <c r="I86" i="2" s="1"/>
  <c r="I86" i="4" s="1"/>
  <c r="I86" i="5" s="1"/>
  <c r="I86" i="6" s="1"/>
  <c r="I86" i="7" s="1"/>
  <c r="I86" i="8" s="1"/>
  <c r="I86" i="9" s="1"/>
  <c r="I86" i="10" s="1"/>
  <c r="I86" i="11" s="1"/>
  <c r="I86" i="12" s="1"/>
  <c r="I86" i="13" s="1"/>
  <c r="I87" i="3"/>
  <c r="I87" i="2" s="1"/>
  <c r="I87" i="4" s="1"/>
  <c r="I87" i="5" s="1"/>
  <c r="I87" i="6" s="1"/>
  <c r="I87" i="7" s="1"/>
  <c r="I87" i="8" s="1"/>
  <c r="I87" i="9" s="1"/>
  <c r="I87" i="10" s="1"/>
  <c r="I87" i="11" s="1"/>
  <c r="I87" i="12" s="1"/>
  <c r="I87" i="13" s="1"/>
  <c r="I88" i="3"/>
  <c r="I88" i="2" s="1"/>
  <c r="I88" i="4" s="1"/>
  <c r="I88" i="5" s="1"/>
  <c r="I88" i="6" s="1"/>
  <c r="I88" i="7" s="1"/>
  <c r="I88" i="8" s="1"/>
  <c r="I88" i="9" s="1"/>
  <c r="I88" i="10" s="1"/>
  <c r="I88" i="11" s="1"/>
  <c r="I88" i="12" s="1"/>
  <c r="I88" i="13" s="1"/>
  <c r="I89" i="3"/>
  <c r="I89" i="2" s="1"/>
  <c r="I89" i="4" s="1"/>
  <c r="I89" i="5" s="1"/>
  <c r="I89" i="6" s="1"/>
  <c r="I89" i="7" s="1"/>
  <c r="I89" i="8" s="1"/>
  <c r="I89" i="9" s="1"/>
  <c r="I89" i="10" s="1"/>
  <c r="I89" i="11" s="1"/>
  <c r="I89" i="12" s="1"/>
  <c r="I89" i="13" s="1"/>
  <c r="I90" i="3"/>
  <c r="I90" i="2" s="1"/>
  <c r="I90" i="4" s="1"/>
  <c r="I90" i="5" s="1"/>
  <c r="I90" i="6" s="1"/>
  <c r="I90" i="7" s="1"/>
  <c r="I90" i="8" s="1"/>
  <c r="I90" i="9" s="1"/>
  <c r="I90" i="10" s="1"/>
  <c r="I90" i="11" s="1"/>
  <c r="I90" i="12" s="1"/>
  <c r="I90" i="13" s="1"/>
  <c r="I91" i="3"/>
  <c r="I91" i="2" s="1"/>
  <c r="I91" i="4" s="1"/>
  <c r="I91" i="5" s="1"/>
  <c r="I91" i="6" s="1"/>
  <c r="I91" i="7" s="1"/>
  <c r="I91" i="8" s="1"/>
  <c r="I91" i="9" s="1"/>
  <c r="I91" i="10" s="1"/>
  <c r="I91" i="11" s="1"/>
  <c r="I91" i="12" s="1"/>
  <c r="I91" i="13" s="1"/>
  <c r="I92" i="3"/>
  <c r="I92" i="2" s="1"/>
  <c r="I92" i="4" s="1"/>
  <c r="I92" i="5" s="1"/>
  <c r="I92" i="6" s="1"/>
  <c r="I92" i="7" s="1"/>
  <c r="I92" i="8" s="1"/>
  <c r="I92" i="9" s="1"/>
  <c r="I92" i="10" s="1"/>
  <c r="I92" i="11" s="1"/>
  <c r="I92" i="12" s="1"/>
  <c r="I92" i="13" s="1"/>
  <c r="I93" i="3"/>
  <c r="I93" i="2" s="1"/>
  <c r="I93" i="4" s="1"/>
  <c r="I93" i="5" s="1"/>
  <c r="I93" i="6" s="1"/>
  <c r="I93" i="7" s="1"/>
  <c r="I93" i="8" s="1"/>
  <c r="I93" i="9" s="1"/>
  <c r="I93" i="10" s="1"/>
  <c r="I93" i="11" s="1"/>
  <c r="I93" i="12" s="1"/>
  <c r="I93" i="13" s="1"/>
  <c r="I94" i="3"/>
  <c r="I94" i="2" s="1"/>
  <c r="I94" i="4" s="1"/>
  <c r="I94" i="5" s="1"/>
  <c r="I94" i="6" s="1"/>
  <c r="I94" i="7" s="1"/>
  <c r="I94" i="8" s="1"/>
  <c r="I94" i="9" s="1"/>
  <c r="I94" i="10" s="1"/>
  <c r="I94" i="11" s="1"/>
  <c r="I94" i="12" s="1"/>
  <c r="I94" i="13" s="1"/>
  <c r="I95" i="3"/>
  <c r="I95" i="2" s="1"/>
  <c r="I95" i="4" s="1"/>
  <c r="I95" i="5" s="1"/>
  <c r="I95" i="6" s="1"/>
  <c r="I95" i="7" s="1"/>
  <c r="I95" i="8" s="1"/>
  <c r="I95" i="9" s="1"/>
  <c r="I95" i="10" s="1"/>
  <c r="I95" i="11" s="1"/>
  <c r="I95" i="12" s="1"/>
  <c r="I95" i="13" s="1"/>
  <c r="I96" i="3"/>
  <c r="I96" i="2" s="1"/>
  <c r="I96" i="4" s="1"/>
  <c r="I96" i="5" s="1"/>
  <c r="I96" i="6" s="1"/>
  <c r="I96" i="7" s="1"/>
  <c r="I96" i="8" s="1"/>
  <c r="I96" i="9" s="1"/>
  <c r="I96" i="10" s="1"/>
  <c r="I96" i="11" s="1"/>
  <c r="I96" i="12" s="1"/>
  <c r="I96" i="13" s="1"/>
  <c r="I97" i="3"/>
  <c r="I97" i="2" s="1"/>
  <c r="I97" i="4" s="1"/>
  <c r="I97" i="5" s="1"/>
  <c r="I97" i="6" s="1"/>
  <c r="I97" i="7" s="1"/>
  <c r="I97" i="8" s="1"/>
  <c r="I97" i="9" s="1"/>
  <c r="I97" i="10" s="1"/>
  <c r="I97" i="11" s="1"/>
  <c r="I97" i="12" s="1"/>
  <c r="I97" i="13" s="1"/>
  <c r="I98" i="3"/>
  <c r="I98" i="2" s="1"/>
  <c r="I98" i="4" s="1"/>
  <c r="I98" i="5" s="1"/>
  <c r="I98" i="6" s="1"/>
  <c r="I98" i="7" s="1"/>
  <c r="I98" i="8" s="1"/>
  <c r="I98" i="9" s="1"/>
  <c r="I98" i="10" s="1"/>
  <c r="I98" i="11" s="1"/>
  <c r="I98" i="12" s="1"/>
  <c r="I98" i="13" s="1"/>
  <c r="I99" i="3"/>
  <c r="I99" i="2" s="1"/>
  <c r="I99" i="4" s="1"/>
  <c r="I99" i="5" s="1"/>
  <c r="I99" i="6" s="1"/>
  <c r="I99" i="7" s="1"/>
  <c r="I99" i="8" s="1"/>
  <c r="I99" i="9" s="1"/>
  <c r="I99" i="10" s="1"/>
  <c r="I99" i="11" s="1"/>
  <c r="I99" i="12" s="1"/>
  <c r="I99" i="13" s="1"/>
  <c r="I100" i="3"/>
  <c r="I100" i="2" s="1"/>
  <c r="I100" i="4" s="1"/>
  <c r="I100" i="5" s="1"/>
  <c r="I100" i="6" s="1"/>
  <c r="I100" i="7" s="1"/>
  <c r="I100" i="8" s="1"/>
  <c r="I100" i="9" s="1"/>
  <c r="I100" i="10" s="1"/>
  <c r="I100" i="11" s="1"/>
  <c r="I100" i="12" s="1"/>
  <c r="I100" i="13" s="1"/>
  <c r="I101" i="3"/>
  <c r="I101" i="2" s="1"/>
  <c r="I101" i="4" s="1"/>
  <c r="I101" i="5" s="1"/>
  <c r="I101" i="6" s="1"/>
  <c r="I101" i="7" s="1"/>
  <c r="I101" i="8" s="1"/>
  <c r="I101" i="9" s="1"/>
  <c r="I101" i="10" s="1"/>
  <c r="I101" i="11" s="1"/>
  <c r="I101" i="12" s="1"/>
  <c r="I101" i="13" s="1"/>
  <c r="I102" i="3"/>
  <c r="I102" i="2" s="1"/>
  <c r="I102" i="4" s="1"/>
  <c r="I102" i="5" s="1"/>
  <c r="I102" i="6" s="1"/>
  <c r="I102" i="7" s="1"/>
  <c r="I102" i="8" s="1"/>
  <c r="I102" i="9" s="1"/>
  <c r="I102" i="10" s="1"/>
  <c r="I102" i="11" s="1"/>
  <c r="I102" i="12" s="1"/>
  <c r="I102" i="13" s="1"/>
  <c r="I103" i="3"/>
  <c r="I103" i="2" s="1"/>
  <c r="I103" i="4" s="1"/>
  <c r="I103" i="5" s="1"/>
  <c r="I103" i="6" s="1"/>
  <c r="I103" i="7" s="1"/>
  <c r="I103" i="8" s="1"/>
  <c r="I103" i="9" s="1"/>
  <c r="I103" i="10" s="1"/>
  <c r="I103" i="11" s="1"/>
  <c r="I103" i="12" s="1"/>
  <c r="I103" i="13" s="1"/>
  <c r="I104" i="3"/>
  <c r="I104" i="2" s="1"/>
  <c r="I104" i="4" s="1"/>
  <c r="I104" i="5" s="1"/>
  <c r="I104" i="6" s="1"/>
  <c r="I104" i="7" s="1"/>
  <c r="I104" i="8" s="1"/>
  <c r="I104" i="9" s="1"/>
  <c r="I104" i="10" s="1"/>
  <c r="I104" i="11" s="1"/>
  <c r="I104" i="12" s="1"/>
  <c r="I104" i="13" s="1"/>
  <c r="I105" i="3"/>
  <c r="I105" i="2" s="1"/>
  <c r="I105" i="4" s="1"/>
  <c r="I105" i="5" s="1"/>
  <c r="I105" i="6" s="1"/>
  <c r="I105" i="7" s="1"/>
  <c r="I105" i="8" s="1"/>
  <c r="I105" i="9" s="1"/>
  <c r="I105" i="10" s="1"/>
  <c r="I105" i="11" s="1"/>
  <c r="I105" i="12" s="1"/>
  <c r="I105" i="13" s="1"/>
  <c r="I106" i="3"/>
  <c r="I106" i="2" s="1"/>
  <c r="I106" i="4" s="1"/>
  <c r="I106" i="5" s="1"/>
  <c r="I106" i="6" s="1"/>
  <c r="I106" i="7" s="1"/>
  <c r="I106" i="8" s="1"/>
  <c r="I106" i="9" s="1"/>
  <c r="I106" i="10" s="1"/>
  <c r="I106" i="11" s="1"/>
  <c r="I106" i="12" s="1"/>
  <c r="I106" i="13" s="1"/>
  <c r="I107" i="3"/>
  <c r="I107" i="2" s="1"/>
  <c r="I107" i="4" s="1"/>
  <c r="I107" i="5" s="1"/>
  <c r="I107" i="6" s="1"/>
  <c r="I107" i="7" s="1"/>
  <c r="I107" i="8" s="1"/>
  <c r="I107" i="9" s="1"/>
  <c r="I107" i="10" s="1"/>
  <c r="I107" i="11" s="1"/>
  <c r="I107" i="12" s="1"/>
  <c r="I107" i="13" s="1"/>
  <c r="I108" i="3"/>
  <c r="I108" i="2" s="1"/>
  <c r="I108" i="4" s="1"/>
  <c r="I108" i="5" s="1"/>
  <c r="I108" i="6" s="1"/>
  <c r="I108" i="7" s="1"/>
  <c r="I108" i="8" s="1"/>
  <c r="I108" i="9" s="1"/>
  <c r="I108" i="10" s="1"/>
  <c r="I108" i="11" s="1"/>
  <c r="I108" i="12" s="1"/>
  <c r="I108" i="13" s="1"/>
  <c r="I109" i="3"/>
  <c r="I109" i="2" s="1"/>
  <c r="I109" i="4" s="1"/>
  <c r="I109" i="5" s="1"/>
  <c r="I109" i="6" s="1"/>
  <c r="I109" i="7" s="1"/>
  <c r="I109" i="8" s="1"/>
  <c r="I109" i="9" s="1"/>
  <c r="I109" i="10" s="1"/>
  <c r="I109" i="11" s="1"/>
  <c r="I109" i="12" s="1"/>
  <c r="I109" i="13" s="1"/>
  <c r="I110" i="3"/>
  <c r="I110" i="2" s="1"/>
  <c r="I110" i="4" s="1"/>
  <c r="I110" i="5" s="1"/>
  <c r="I110" i="6" s="1"/>
  <c r="I110" i="7" s="1"/>
  <c r="I110" i="8" s="1"/>
  <c r="I110" i="9" s="1"/>
  <c r="I110" i="10" s="1"/>
  <c r="I110" i="11" s="1"/>
  <c r="I110" i="12" s="1"/>
  <c r="I110" i="13" s="1"/>
  <c r="I111" i="3"/>
  <c r="I111" i="2" s="1"/>
  <c r="I111" i="4" s="1"/>
  <c r="I111" i="5" s="1"/>
  <c r="I111" i="6" s="1"/>
  <c r="I111" i="7" s="1"/>
  <c r="I111" i="8" s="1"/>
  <c r="I111" i="9" s="1"/>
  <c r="I111" i="10" s="1"/>
  <c r="I111" i="11" s="1"/>
  <c r="I111" i="12" s="1"/>
  <c r="I111" i="13" s="1"/>
  <c r="I112" i="3"/>
  <c r="I112" i="2" s="1"/>
  <c r="I112" i="4" s="1"/>
  <c r="I112" i="5" s="1"/>
  <c r="I112" i="6" s="1"/>
  <c r="I112" i="7" s="1"/>
  <c r="I112" i="8" s="1"/>
  <c r="I112" i="9" s="1"/>
  <c r="I112" i="10" s="1"/>
  <c r="I112" i="11" s="1"/>
  <c r="I112" i="12" s="1"/>
  <c r="I112" i="13" s="1"/>
  <c r="I113" i="3"/>
  <c r="I113" i="2" s="1"/>
  <c r="I113" i="4" s="1"/>
  <c r="I113" i="5" s="1"/>
  <c r="I113" i="6" s="1"/>
  <c r="I113" i="7" s="1"/>
  <c r="I113" i="8" s="1"/>
  <c r="I113" i="9" s="1"/>
  <c r="I113" i="10" s="1"/>
  <c r="I113" i="11" s="1"/>
  <c r="I113" i="12" s="1"/>
  <c r="I113" i="13" s="1"/>
  <c r="I114" i="3"/>
  <c r="I114" i="2" s="1"/>
  <c r="I114" i="4" s="1"/>
  <c r="I114" i="5" s="1"/>
  <c r="I114" i="6" s="1"/>
  <c r="I114" i="7" s="1"/>
  <c r="I114" i="8" s="1"/>
  <c r="I114" i="9" s="1"/>
  <c r="I114" i="10" s="1"/>
  <c r="I114" i="11" s="1"/>
  <c r="I114" i="12" s="1"/>
  <c r="I114" i="13" s="1"/>
  <c r="I115" i="3"/>
  <c r="I115" i="2" s="1"/>
  <c r="I115" i="4" s="1"/>
  <c r="I115" i="5" s="1"/>
  <c r="I115" i="6" s="1"/>
  <c r="I115" i="7" s="1"/>
  <c r="I115" i="8" s="1"/>
  <c r="I115" i="9" s="1"/>
  <c r="I115" i="10" s="1"/>
  <c r="I115" i="11" s="1"/>
  <c r="I115" i="12" s="1"/>
  <c r="I115" i="13" s="1"/>
  <c r="I116" i="3"/>
  <c r="I116" i="2" s="1"/>
  <c r="I116" i="4" s="1"/>
  <c r="I116" i="5" s="1"/>
  <c r="I116" i="6" s="1"/>
  <c r="I116" i="7" s="1"/>
  <c r="I116" i="8" s="1"/>
  <c r="I116" i="9" s="1"/>
  <c r="I116" i="10" s="1"/>
  <c r="I116" i="11" s="1"/>
  <c r="I116" i="12" s="1"/>
  <c r="I116" i="13" s="1"/>
  <c r="I117" i="3"/>
  <c r="I117" i="2" s="1"/>
  <c r="I117" i="4" s="1"/>
  <c r="I117" i="5" s="1"/>
  <c r="I117" i="6" s="1"/>
  <c r="I117" i="7" s="1"/>
  <c r="I117" i="8" s="1"/>
  <c r="I117" i="9" s="1"/>
  <c r="I117" i="10" s="1"/>
  <c r="I117" i="11" s="1"/>
  <c r="I117" i="12" s="1"/>
  <c r="I117" i="13" s="1"/>
  <c r="I118" i="3"/>
  <c r="I118" i="2" s="1"/>
  <c r="I118" i="4" s="1"/>
  <c r="I118" i="5" s="1"/>
  <c r="I118" i="6" s="1"/>
  <c r="I118" i="7" s="1"/>
  <c r="I118" i="8" s="1"/>
  <c r="I118" i="9" s="1"/>
  <c r="I118" i="10" s="1"/>
  <c r="I118" i="11" s="1"/>
  <c r="I118" i="12" s="1"/>
  <c r="I118" i="13" s="1"/>
  <c r="I119" i="3"/>
  <c r="I119" i="2" s="1"/>
  <c r="I119" i="4" s="1"/>
  <c r="I119" i="5" s="1"/>
  <c r="I119" i="6" s="1"/>
  <c r="I119" i="7" s="1"/>
  <c r="I119" i="8" s="1"/>
  <c r="I119" i="9" s="1"/>
  <c r="I119" i="10" s="1"/>
  <c r="I119" i="11" s="1"/>
  <c r="I119" i="12" s="1"/>
  <c r="I119" i="13" s="1"/>
  <c r="I120" i="3"/>
  <c r="I120" i="2" s="1"/>
  <c r="I120" i="4" s="1"/>
  <c r="I120" i="5" s="1"/>
  <c r="I120" i="6" s="1"/>
  <c r="I120" i="7" s="1"/>
  <c r="I120" i="8" s="1"/>
  <c r="I120" i="9" s="1"/>
  <c r="I120" i="10" s="1"/>
  <c r="I120" i="11" s="1"/>
  <c r="I120" i="12" s="1"/>
  <c r="I120" i="13" s="1"/>
  <c r="I121" i="3"/>
  <c r="I121" i="2" s="1"/>
  <c r="I121" i="4" s="1"/>
  <c r="I121" i="5" s="1"/>
  <c r="I121" i="6" s="1"/>
  <c r="I121" i="7" s="1"/>
  <c r="I121" i="8" s="1"/>
  <c r="I121" i="9" s="1"/>
  <c r="I121" i="10" s="1"/>
  <c r="I121" i="11" s="1"/>
  <c r="I121" i="12" s="1"/>
  <c r="I121" i="13" s="1"/>
  <c r="I122" i="3"/>
  <c r="I122" i="2" s="1"/>
  <c r="I122" i="4" s="1"/>
  <c r="I122" i="5" s="1"/>
  <c r="I122" i="6" s="1"/>
  <c r="I122" i="7" s="1"/>
  <c r="I122" i="8" s="1"/>
  <c r="I122" i="9" s="1"/>
  <c r="I122" i="10" s="1"/>
  <c r="I122" i="11" s="1"/>
  <c r="I122" i="12" s="1"/>
  <c r="I122" i="13" s="1"/>
  <c r="I123" i="3"/>
  <c r="I123" i="2" s="1"/>
  <c r="I123" i="4" s="1"/>
  <c r="I123" i="5" s="1"/>
  <c r="I123" i="6" s="1"/>
  <c r="I123" i="7" s="1"/>
  <c r="I123" i="8" s="1"/>
  <c r="I123" i="9" s="1"/>
  <c r="I123" i="10" s="1"/>
  <c r="I123" i="11" s="1"/>
  <c r="I123" i="12" s="1"/>
  <c r="I123" i="13" s="1"/>
  <c r="I124" i="3"/>
  <c r="I124" i="2" s="1"/>
  <c r="I124" i="4" s="1"/>
  <c r="I124" i="5" s="1"/>
  <c r="I124" i="6" s="1"/>
  <c r="I124" i="7" s="1"/>
  <c r="I124" i="8" s="1"/>
  <c r="I124" i="9" s="1"/>
  <c r="I124" i="10" s="1"/>
  <c r="I124" i="11" s="1"/>
  <c r="I124" i="12" s="1"/>
  <c r="I124" i="13" s="1"/>
  <c r="I125" i="3"/>
  <c r="I125" i="2" s="1"/>
  <c r="I125" i="4" s="1"/>
  <c r="I125" i="5" s="1"/>
  <c r="I125" i="6" s="1"/>
  <c r="I125" i="7" s="1"/>
  <c r="I125" i="8" s="1"/>
  <c r="I125" i="9" s="1"/>
  <c r="I125" i="10" s="1"/>
  <c r="I125" i="11" s="1"/>
  <c r="I125" i="12" s="1"/>
  <c r="I125" i="13" s="1"/>
  <c r="I33" i="1"/>
  <c r="J33" i="1"/>
  <c r="K33" i="1"/>
  <c r="H33" i="1" s="1"/>
  <c r="M33" i="1"/>
  <c r="N33" i="1"/>
  <c r="O33" i="1"/>
  <c r="R33" i="1"/>
  <c r="S33" i="1"/>
  <c r="U33" i="1"/>
  <c r="V33" i="1"/>
  <c r="W33" i="1"/>
  <c r="I34" i="1"/>
  <c r="J34" i="1"/>
  <c r="K34" i="1"/>
  <c r="M34" i="1"/>
  <c r="N34" i="1"/>
  <c r="O34" i="1"/>
  <c r="R34" i="1"/>
  <c r="S34" i="1"/>
  <c r="U34" i="1"/>
  <c r="V34" i="1"/>
  <c r="W34" i="1"/>
  <c r="I35" i="1"/>
  <c r="J35" i="1"/>
  <c r="K35" i="1"/>
  <c r="H35" i="1" s="1"/>
  <c r="M35" i="1"/>
  <c r="N35" i="1"/>
  <c r="O35" i="1"/>
  <c r="R35" i="1"/>
  <c r="S35" i="1"/>
  <c r="U35" i="1"/>
  <c r="V35" i="1"/>
  <c r="W35" i="1"/>
  <c r="I36" i="1"/>
  <c r="J36" i="1"/>
  <c r="K36" i="1"/>
  <c r="M36" i="1"/>
  <c r="N36" i="1"/>
  <c r="O36" i="1"/>
  <c r="R36" i="1"/>
  <c r="S36" i="1"/>
  <c r="U36" i="1"/>
  <c r="V36" i="1"/>
  <c r="W36" i="1"/>
  <c r="I37" i="1"/>
  <c r="J37" i="1"/>
  <c r="K37" i="1"/>
  <c r="M37" i="1"/>
  <c r="N37" i="1"/>
  <c r="O37" i="1"/>
  <c r="R37" i="1"/>
  <c r="S37" i="1"/>
  <c r="U37" i="1"/>
  <c r="V37" i="1"/>
  <c r="W37" i="1"/>
  <c r="I38" i="1"/>
  <c r="J38" i="1"/>
  <c r="K38" i="1"/>
  <c r="M38" i="1"/>
  <c r="N38" i="1"/>
  <c r="O38" i="1"/>
  <c r="R38" i="1"/>
  <c r="S38" i="1"/>
  <c r="U38" i="1"/>
  <c r="V38" i="1"/>
  <c r="W38" i="1"/>
  <c r="I39" i="1"/>
  <c r="J39" i="1"/>
  <c r="K39" i="1"/>
  <c r="H39" i="1" s="1"/>
  <c r="M39" i="1"/>
  <c r="N39" i="1"/>
  <c r="O39" i="1"/>
  <c r="R39" i="1"/>
  <c r="S39" i="1"/>
  <c r="U39" i="1"/>
  <c r="V39" i="1"/>
  <c r="W39" i="1"/>
  <c r="I40" i="1"/>
  <c r="J40" i="1"/>
  <c r="K40" i="1"/>
  <c r="M40" i="1"/>
  <c r="N40" i="1"/>
  <c r="O40" i="1"/>
  <c r="R40" i="1"/>
  <c r="S40" i="1"/>
  <c r="P40" i="1" s="1"/>
  <c r="U40" i="1"/>
  <c r="V40" i="1"/>
  <c r="W40" i="1"/>
  <c r="I41" i="1"/>
  <c r="J41" i="1"/>
  <c r="K41" i="1"/>
  <c r="M41" i="1"/>
  <c r="N41" i="1"/>
  <c r="O41" i="1"/>
  <c r="R41" i="1"/>
  <c r="S41" i="1"/>
  <c r="U41" i="1"/>
  <c r="V41" i="1"/>
  <c r="W41" i="1"/>
  <c r="T41" i="1" s="1"/>
  <c r="I42" i="1"/>
  <c r="J42" i="1"/>
  <c r="K42" i="1"/>
  <c r="M42" i="1"/>
  <c r="N42" i="1"/>
  <c r="O42" i="1"/>
  <c r="R42" i="1"/>
  <c r="S42" i="1"/>
  <c r="U42" i="1"/>
  <c r="V42" i="1"/>
  <c r="W42" i="1"/>
  <c r="I43" i="1"/>
  <c r="J43" i="1"/>
  <c r="K43" i="1"/>
  <c r="M43" i="1"/>
  <c r="N43" i="1"/>
  <c r="O43" i="1"/>
  <c r="R43" i="1"/>
  <c r="S43" i="1"/>
  <c r="U43" i="1"/>
  <c r="V43" i="1"/>
  <c r="W43" i="1"/>
  <c r="I44" i="1"/>
  <c r="J44" i="1"/>
  <c r="K44" i="1"/>
  <c r="M44" i="1"/>
  <c r="N44" i="1"/>
  <c r="O44" i="1"/>
  <c r="L44" i="1" s="1"/>
  <c r="R44" i="1"/>
  <c r="S44" i="1"/>
  <c r="U44" i="1"/>
  <c r="V44" i="1"/>
  <c r="W44" i="1"/>
  <c r="I45" i="1"/>
  <c r="J45" i="1"/>
  <c r="K45" i="1"/>
  <c r="H45" i="1" s="1"/>
  <c r="M45" i="1"/>
  <c r="N45" i="1"/>
  <c r="O45" i="1"/>
  <c r="R45" i="1"/>
  <c r="S45" i="1"/>
  <c r="U45" i="1"/>
  <c r="V45" i="1"/>
  <c r="W45" i="1"/>
  <c r="I46" i="1"/>
  <c r="J46" i="1"/>
  <c r="K46" i="1"/>
  <c r="M46" i="1"/>
  <c r="N46" i="1"/>
  <c r="O46" i="1"/>
  <c r="R46" i="1"/>
  <c r="S46" i="1"/>
  <c r="P46" i="1" s="1"/>
  <c r="U46" i="1"/>
  <c r="V46" i="1"/>
  <c r="W46" i="1"/>
  <c r="I47" i="1"/>
  <c r="J47" i="1"/>
  <c r="K47" i="1"/>
  <c r="M47" i="1"/>
  <c r="N47" i="1"/>
  <c r="O47" i="1"/>
  <c r="R47" i="1"/>
  <c r="S47" i="1"/>
  <c r="U47" i="1"/>
  <c r="V47" i="1"/>
  <c r="W47" i="1"/>
  <c r="I48" i="1"/>
  <c r="J48" i="1"/>
  <c r="K48" i="1"/>
  <c r="M48" i="1"/>
  <c r="N48" i="1"/>
  <c r="O48" i="1"/>
  <c r="R48" i="1"/>
  <c r="S48" i="1"/>
  <c r="P48" i="1" s="1"/>
  <c r="U48" i="1"/>
  <c r="V48" i="1"/>
  <c r="W48" i="1"/>
  <c r="I49" i="1"/>
  <c r="J49" i="1"/>
  <c r="K49" i="1"/>
  <c r="M49" i="1"/>
  <c r="N49" i="1"/>
  <c r="O49" i="1"/>
  <c r="R49" i="1"/>
  <c r="S49" i="1"/>
  <c r="U49" i="1"/>
  <c r="V49" i="1"/>
  <c r="W49" i="1"/>
  <c r="I50" i="1"/>
  <c r="J50" i="1"/>
  <c r="K50" i="1"/>
  <c r="M50" i="1"/>
  <c r="N50" i="1"/>
  <c r="O50" i="1"/>
  <c r="R50" i="1"/>
  <c r="S50" i="1"/>
  <c r="P50" i="1" s="1"/>
  <c r="U50" i="1"/>
  <c r="V50" i="1"/>
  <c r="W50" i="1"/>
  <c r="I51" i="1"/>
  <c r="J51" i="1"/>
  <c r="K51" i="1"/>
  <c r="M51" i="1"/>
  <c r="N51" i="1"/>
  <c r="O51" i="1"/>
  <c r="R51" i="1"/>
  <c r="S51" i="1"/>
  <c r="U51" i="1"/>
  <c r="V51" i="1"/>
  <c r="W51" i="1"/>
  <c r="T51" i="1" s="1"/>
  <c r="I52" i="1"/>
  <c r="J52" i="1"/>
  <c r="K52" i="1"/>
  <c r="M52" i="1"/>
  <c r="N52" i="1"/>
  <c r="O52" i="1"/>
  <c r="R52" i="1"/>
  <c r="S52" i="1"/>
  <c r="U52" i="1"/>
  <c r="V52" i="1"/>
  <c r="W52" i="1"/>
  <c r="I53" i="1"/>
  <c r="J53" i="1"/>
  <c r="K53" i="1"/>
  <c r="H53" i="1" s="1"/>
  <c r="M53" i="1"/>
  <c r="N53" i="1"/>
  <c r="O53" i="1"/>
  <c r="R53" i="1"/>
  <c r="S53" i="1"/>
  <c r="U53" i="1"/>
  <c r="V53" i="1"/>
  <c r="W53" i="1"/>
  <c r="I54" i="1"/>
  <c r="J54" i="1"/>
  <c r="K54" i="1"/>
  <c r="M54" i="1"/>
  <c r="N54" i="1"/>
  <c r="O54" i="1"/>
  <c r="R54" i="1"/>
  <c r="S54" i="1"/>
  <c r="P54" i="1" s="1"/>
  <c r="U54" i="1"/>
  <c r="V54" i="1"/>
  <c r="W54" i="1"/>
  <c r="I55" i="1"/>
  <c r="J55" i="1"/>
  <c r="K55" i="1"/>
  <c r="M55" i="1"/>
  <c r="N55" i="1"/>
  <c r="O55" i="1"/>
  <c r="R55" i="1"/>
  <c r="S55" i="1"/>
  <c r="U55" i="1"/>
  <c r="V55" i="1"/>
  <c r="W55" i="1"/>
  <c r="I56" i="1"/>
  <c r="J56" i="1"/>
  <c r="K56" i="1"/>
  <c r="M56" i="1"/>
  <c r="N56" i="1"/>
  <c r="O56" i="1"/>
  <c r="L56" i="1" s="1"/>
  <c r="R56" i="1"/>
  <c r="S56" i="1"/>
  <c r="U56" i="1"/>
  <c r="V56" i="1"/>
  <c r="W56" i="1"/>
  <c r="I57" i="1"/>
  <c r="J57" i="1"/>
  <c r="K57" i="1"/>
  <c r="M57" i="1"/>
  <c r="N57" i="1"/>
  <c r="O57" i="1"/>
  <c r="R57" i="1"/>
  <c r="S57" i="1"/>
  <c r="U57" i="1"/>
  <c r="V57" i="1"/>
  <c r="W57" i="1"/>
  <c r="T57" i="1" s="1"/>
  <c r="I58" i="1"/>
  <c r="J58" i="1"/>
  <c r="K58" i="1"/>
  <c r="M58" i="1"/>
  <c r="N58" i="1"/>
  <c r="O58" i="1"/>
  <c r="R58" i="1"/>
  <c r="S58" i="1"/>
  <c r="U58" i="1"/>
  <c r="V58" i="1"/>
  <c r="W58" i="1"/>
  <c r="I59" i="1"/>
  <c r="J59" i="1"/>
  <c r="K59" i="1"/>
  <c r="M59" i="1"/>
  <c r="N59" i="1"/>
  <c r="O59" i="1"/>
  <c r="R59" i="1"/>
  <c r="S59" i="1"/>
  <c r="U59" i="1"/>
  <c r="V59" i="1"/>
  <c r="W59" i="1"/>
  <c r="I60" i="1"/>
  <c r="J60" i="1"/>
  <c r="K60" i="1"/>
  <c r="M60" i="1"/>
  <c r="N60" i="1"/>
  <c r="O60" i="1"/>
  <c r="R60" i="1"/>
  <c r="S60" i="1"/>
  <c r="U60" i="1"/>
  <c r="V60" i="1"/>
  <c r="W60" i="1"/>
  <c r="I61" i="1"/>
  <c r="J61" i="1"/>
  <c r="K61" i="1"/>
  <c r="H61" i="1" s="1"/>
  <c r="M61" i="1"/>
  <c r="N61" i="1"/>
  <c r="O61" i="1"/>
  <c r="R61" i="1"/>
  <c r="S61" i="1"/>
  <c r="U61" i="1"/>
  <c r="V61" i="1"/>
  <c r="W61" i="1"/>
  <c r="I62" i="1"/>
  <c r="J62" i="1"/>
  <c r="K62" i="1"/>
  <c r="M62" i="1"/>
  <c r="N62" i="1"/>
  <c r="O62" i="1"/>
  <c r="R62" i="1"/>
  <c r="S62" i="1"/>
  <c r="P62" i="1" s="1"/>
  <c r="U62" i="1"/>
  <c r="V62" i="1"/>
  <c r="W62" i="1"/>
  <c r="I63" i="1"/>
  <c r="J63" i="1"/>
  <c r="K63" i="1"/>
  <c r="M63" i="1"/>
  <c r="N63" i="1"/>
  <c r="O63" i="1"/>
  <c r="R63" i="1"/>
  <c r="S63" i="1"/>
  <c r="U63" i="1"/>
  <c r="V63" i="1"/>
  <c r="W63" i="1"/>
  <c r="I64" i="1"/>
  <c r="J64" i="1"/>
  <c r="K64" i="1"/>
  <c r="M64" i="1"/>
  <c r="N64" i="1"/>
  <c r="O64" i="1"/>
  <c r="L64" i="1" s="1"/>
  <c r="R64" i="1"/>
  <c r="S64" i="1"/>
  <c r="U64" i="1"/>
  <c r="V64" i="1"/>
  <c r="W64" i="1"/>
  <c r="I65" i="1"/>
  <c r="J65" i="1"/>
  <c r="K65" i="1"/>
  <c r="H65" i="1" s="1"/>
  <c r="M65" i="1"/>
  <c r="N65" i="1"/>
  <c r="O65" i="1"/>
  <c r="R65" i="1"/>
  <c r="S65" i="1"/>
  <c r="U65" i="1"/>
  <c r="V65" i="1"/>
  <c r="W65" i="1"/>
  <c r="I66" i="1"/>
  <c r="J66" i="1"/>
  <c r="K66" i="1"/>
  <c r="M66" i="1"/>
  <c r="N66" i="1"/>
  <c r="O66" i="1"/>
  <c r="L66" i="1" s="1"/>
  <c r="R66" i="1"/>
  <c r="S66" i="1"/>
  <c r="U66" i="1"/>
  <c r="V66" i="1"/>
  <c r="W66" i="1"/>
  <c r="I67" i="1"/>
  <c r="J67" i="1"/>
  <c r="K67" i="1"/>
  <c r="M67" i="1"/>
  <c r="N67" i="1"/>
  <c r="O67" i="1"/>
  <c r="R67" i="1"/>
  <c r="S67" i="1"/>
  <c r="U67" i="1"/>
  <c r="V67" i="1"/>
  <c r="W67" i="1"/>
  <c r="I68" i="1"/>
  <c r="J68" i="1"/>
  <c r="K68" i="1"/>
  <c r="M68" i="1"/>
  <c r="N68" i="1"/>
  <c r="O68" i="1"/>
  <c r="R68" i="1"/>
  <c r="S68" i="1"/>
  <c r="P68" i="1" s="1"/>
  <c r="U68" i="1"/>
  <c r="V68" i="1"/>
  <c r="W68" i="1"/>
  <c r="I69" i="1"/>
  <c r="J69" i="1"/>
  <c r="K69" i="1"/>
  <c r="M69" i="1"/>
  <c r="N69" i="1"/>
  <c r="O69" i="1"/>
  <c r="R69" i="1"/>
  <c r="S69" i="1"/>
  <c r="U69" i="1"/>
  <c r="V69" i="1"/>
  <c r="W69" i="1"/>
  <c r="I70" i="1"/>
  <c r="J70" i="1"/>
  <c r="K70" i="1"/>
  <c r="M70" i="1"/>
  <c r="N70" i="1"/>
  <c r="O70" i="1"/>
  <c r="R70" i="1"/>
  <c r="S70" i="1"/>
  <c r="P70" i="1" s="1"/>
  <c r="U70" i="1"/>
  <c r="V70" i="1"/>
  <c r="W70" i="1"/>
  <c r="I71" i="1"/>
  <c r="J71" i="1"/>
  <c r="K71" i="1"/>
  <c r="M71" i="1"/>
  <c r="N71" i="1"/>
  <c r="O71" i="1"/>
  <c r="R71" i="1"/>
  <c r="S71" i="1"/>
  <c r="U71" i="1"/>
  <c r="V71" i="1"/>
  <c r="W71" i="1"/>
  <c r="I72" i="1"/>
  <c r="J72" i="1"/>
  <c r="K72" i="1"/>
  <c r="M72" i="1"/>
  <c r="N72" i="1"/>
  <c r="O72" i="1"/>
  <c r="R72" i="1"/>
  <c r="S72" i="1"/>
  <c r="P72" i="1" s="1"/>
  <c r="U72" i="1"/>
  <c r="V72" i="1"/>
  <c r="W72" i="1"/>
  <c r="I73" i="1"/>
  <c r="J73" i="1"/>
  <c r="K73" i="1"/>
  <c r="M73" i="1"/>
  <c r="N73" i="1"/>
  <c r="O73" i="1"/>
  <c r="R73" i="1"/>
  <c r="S73" i="1"/>
  <c r="U73" i="1"/>
  <c r="V73" i="1"/>
  <c r="W73" i="1"/>
  <c r="I74" i="1"/>
  <c r="J74" i="1"/>
  <c r="K74" i="1"/>
  <c r="M74" i="1"/>
  <c r="N74" i="1"/>
  <c r="O74" i="1"/>
  <c r="R74" i="1"/>
  <c r="S74" i="1"/>
  <c r="P74" i="1" s="1"/>
  <c r="U74" i="1"/>
  <c r="V74" i="1"/>
  <c r="W74" i="1"/>
  <c r="I75" i="1"/>
  <c r="J75" i="1"/>
  <c r="K75" i="1"/>
  <c r="M75" i="1"/>
  <c r="N75" i="1"/>
  <c r="O75" i="1"/>
  <c r="R75" i="1"/>
  <c r="S75" i="1"/>
  <c r="U75" i="1"/>
  <c r="V75" i="1"/>
  <c r="W75" i="1"/>
  <c r="T75" i="1" s="1"/>
  <c r="I76" i="1"/>
  <c r="J76" i="1"/>
  <c r="K76" i="1"/>
  <c r="M76" i="1"/>
  <c r="N76" i="1"/>
  <c r="O76" i="1"/>
  <c r="R76" i="1"/>
  <c r="S76" i="1"/>
  <c r="U76" i="1"/>
  <c r="V76" i="1"/>
  <c r="W76" i="1"/>
  <c r="I77" i="1"/>
  <c r="J77" i="1"/>
  <c r="H77" i="1"/>
  <c r="M77" i="1"/>
  <c r="O77" i="1"/>
  <c r="P77" i="1"/>
  <c r="I78" i="1"/>
  <c r="J78" i="1"/>
  <c r="K78" i="1"/>
  <c r="M78" i="1"/>
  <c r="N78" i="1"/>
  <c r="O78" i="1"/>
  <c r="R78" i="1"/>
  <c r="S78" i="1"/>
  <c r="U78" i="1"/>
  <c r="V78" i="1"/>
  <c r="W78" i="1"/>
  <c r="I79" i="1"/>
  <c r="J79" i="1"/>
  <c r="K79" i="1"/>
  <c r="M79" i="1"/>
  <c r="N79" i="1"/>
  <c r="O79" i="1"/>
  <c r="R79" i="1"/>
  <c r="S79" i="1"/>
  <c r="U79" i="1"/>
  <c r="V79" i="1"/>
  <c r="W79" i="1"/>
  <c r="I80" i="1"/>
  <c r="J80" i="1"/>
  <c r="K80" i="1"/>
  <c r="M80" i="1"/>
  <c r="N80" i="1"/>
  <c r="O80" i="1"/>
  <c r="R80" i="1"/>
  <c r="S80" i="1"/>
  <c r="U80" i="1"/>
  <c r="V80" i="1"/>
  <c r="W80" i="1"/>
  <c r="I81" i="1"/>
  <c r="J81" i="1"/>
  <c r="K81" i="1"/>
  <c r="M81" i="1"/>
  <c r="N81" i="1"/>
  <c r="O81" i="1"/>
  <c r="R81" i="1"/>
  <c r="S81" i="1"/>
  <c r="P81" i="1" s="1"/>
  <c r="U81" i="1"/>
  <c r="V81" i="1"/>
  <c r="W81" i="1"/>
  <c r="I82" i="1"/>
  <c r="J82" i="1"/>
  <c r="K82" i="1"/>
  <c r="M82" i="1"/>
  <c r="N82" i="1"/>
  <c r="O82" i="1"/>
  <c r="R82" i="1"/>
  <c r="S82" i="1"/>
  <c r="U82" i="1"/>
  <c r="V82" i="1"/>
  <c r="W82" i="1"/>
  <c r="I83" i="1"/>
  <c r="J83" i="1"/>
  <c r="K83" i="1"/>
  <c r="M83" i="1"/>
  <c r="N83" i="1"/>
  <c r="O83" i="1"/>
  <c r="R83" i="1"/>
  <c r="S83" i="1"/>
  <c r="P83" i="1" s="1"/>
  <c r="U83" i="1"/>
  <c r="V83" i="1"/>
  <c r="W83" i="1"/>
  <c r="I84" i="1"/>
  <c r="J84" i="1"/>
  <c r="K84" i="1"/>
  <c r="M84" i="1"/>
  <c r="N84" i="1"/>
  <c r="O84" i="1"/>
  <c r="L84" i="1" s="1"/>
  <c r="R84" i="1"/>
  <c r="S84" i="1"/>
  <c r="U84" i="1"/>
  <c r="V84" i="1"/>
  <c r="W84" i="1"/>
  <c r="I85" i="1"/>
  <c r="J85" i="1"/>
  <c r="K85" i="1"/>
  <c r="M85" i="1"/>
  <c r="N85" i="1"/>
  <c r="O85" i="1"/>
  <c r="R85" i="1"/>
  <c r="S85" i="1"/>
  <c r="U85" i="1"/>
  <c r="V85" i="1"/>
  <c r="W85" i="1"/>
  <c r="T85" i="1" s="1"/>
  <c r="I86" i="1"/>
  <c r="J86" i="1"/>
  <c r="K86" i="1"/>
  <c r="M86" i="1"/>
  <c r="N86" i="1"/>
  <c r="O86" i="1"/>
  <c r="R86" i="1"/>
  <c r="S86" i="1"/>
  <c r="U86" i="1"/>
  <c r="V86" i="1"/>
  <c r="W86" i="1"/>
  <c r="I87" i="1"/>
  <c r="J87" i="1"/>
  <c r="K87" i="1"/>
  <c r="M87" i="1"/>
  <c r="N87" i="1"/>
  <c r="O87" i="1"/>
  <c r="R87" i="1"/>
  <c r="S87" i="1"/>
  <c r="U87" i="1"/>
  <c r="V87" i="1"/>
  <c r="W87" i="1"/>
  <c r="T87" i="1" s="1"/>
  <c r="I88" i="1"/>
  <c r="J88" i="1"/>
  <c r="K88" i="1"/>
  <c r="M88" i="1"/>
  <c r="N88" i="1"/>
  <c r="O88" i="1"/>
  <c r="R88" i="1"/>
  <c r="S88" i="1"/>
  <c r="U88" i="1"/>
  <c r="V88" i="1"/>
  <c r="W88" i="1"/>
  <c r="I89" i="1"/>
  <c r="J89" i="1"/>
  <c r="K89" i="1"/>
  <c r="H89" i="1" s="1"/>
  <c r="M89" i="1"/>
  <c r="N89" i="1"/>
  <c r="O89" i="1"/>
  <c r="R89" i="1"/>
  <c r="S89" i="1"/>
  <c r="U89" i="1"/>
  <c r="V89" i="1"/>
  <c r="W89" i="1"/>
  <c r="I90" i="1"/>
  <c r="J90" i="1"/>
  <c r="K90" i="1"/>
  <c r="M90" i="1"/>
  <c r="N90" i="1"/>
  <c r="O90" i="1"/>
  <c r="L90" i="1" s="1"/>
  <c r="R90" i="1"/>
  <c r="S90" i="1"/>
  <c r="U90" i="1"/>
  <c r="V90" i="1"/>
  <c r="W90" i="1"/>
  <c r="I91" i="1"/>
  <c r="J91" i="1"/>
  <c r="K91" i="1"/>
  <c r="H91" i="1" s="1"/>
  <c r="M91" i="1"/>
  <c r="N91" i="1"/>
  <c r="O91" i="1"/>
  <c r="R91" i="1"/>
  <c r="S91" i="1"/>
  <c r="U91" i="1"/>
  <c r="V91" i="1"/>
  <c r="W91" i="1"/>
  <c r="I92" i="1"/>
  <c r="J92" i="1"/>
  <c r="K92" i="1"/>
  <c r="M92" i="1"/>
  <c r="N92" i="1"/>
  <c r="O92" i="1"/>
  <c r="R92" i="1"/>
  <c r="S92" i="1"/>
  <c r="P92" i="1" s="1"/>
  <c r="U92" i="1"/>
  <c r="V92" i="1"/>
  <c r="W92" i="1"/>
  <c r="I93" i="1"/>
  <c r="J93" i="1"/>
  <c r="K93" i="1"/>
  <c r="M93" i="1"/>
  <c r="N93" i="1"/>
  <c r="O93" i="1"/>
  <c r="R93" i="1"/>
  <c r="S93" i="1"/>
  <c r="P93" i="1"/>
  <c r="U93" i="1"/>
  <c r="V93" i="1"/>
  <c r="W93" i="1"/>
  <c r="I94" i="1"/>
  <c r="J94" i="1"/>
  <c r="K94" i="1"/>
  <c r="M94" i="1"/>
  <c r="N94" i="1"/>
  <c r="O94" i="1"/>
  <c r="R94" i="1"/>
  <c r="S94" i="1"/>
  <c r="U94" i="1"/>
  <c r="V94" i="1"/>
  <c r="W94" i="1"/>
  <c r="I95" i="1"/>
  <c r="J95" i="1"/>
  <c r="K95" i="1"/>
  <c r="M95" i="1"/>
  <c r="N95" i="1"/>
  <c r="O95" i="1"/>
  <c r="R95" i="1"/>
  <c r="S95" i="1"/>
  <c r="P95" i="1" s="1"/>
  <c r="U95" i="1"/>
  <c r="V95" i="1"/>
  <c r="W95" i="1"/>
  <c r="I96" i="1"/>
  <c r="J96" i="1"/>
  <c r="K96" i="1"/>
  <c r="M96" i="1"/>
  <c r="N96" i="1"/>
  <c r="O96" i="1"/>
  <c r="L96" i="1" s="1"/>
  <c r="R96" i="1"/>
  <c r="S96" i="1"/>
  <c r="U96" i="1"/>
  <c r="V96" i="1"/>
  <c r="W96" i="1"/>
  <c r="I97" i="1"/>
  <c r="J97" i="1"/>
  <c r="K97" i="1"/>
  <c r="H97" i="1" s="1"/>
  <c r="M97" i="1"/>
  <c r="N97" i="1"/>
  <c r="O97" i="1"/>
  <c r="R97" i="1"/>
  <c r="S97" i="1"/>
  <c r="U97" i="1"/>
  <c r="V97" i="1"/>
  <c r="W97" i="1"/>
  <c r="T97" i="1" s="1"/>
  <c r="I98" i="1"/>
  <c r="J98" i="1"/>
  <c r="K98" i="1"/>
  <c r="M98" i="1"/>
  <c r="N98" i="1"/>
  <c r="O98" i="1"/>
  <c r="L98" i="1" s="1"/>
  <c r="R98" i="1"/>
  <c r="S98" i="1"/>
  <c r="U98" i="1"/>
  <c r="V98" i="1"/>
  <c r="W98" i="1"/>
  <c r="I99" i="1"/>
  <c r="J99" i="1"/>
  <c r="K99" i="1"/>
  <c r="H99" i="1" s="1"/>
  <c r="M99" i="1"/>
  <c r="N99" i="1"/>
  <c r="O99" i="1"/>
  <c r="R99" i="1"/>
  <c r="S99" i="1"/>
  <c r="U99" i="1"/>
  <c r="V99" i="1"/>
  <c r="W99" i="1"/>
  <c r="I100" i="1"/>
  <c r="J100" i="1"/>
  <c r="K100" i="1"/>
  <c r="M100" i="1"/>
  <c r="N100" i="1"/>
  <c r="O100" i="1"/>
  <c r="R100" i="1"/>
  <c r="S100" i="1"/>
  <c r="P100" i="1" s="1"/>
  <c r="U100" i="1"/>
  <c r="V100" i="1"/>
  <c r="W100" i="1"/>
  <c r="I101" i="1"/>
  <c r="J101" i="1"/>
  <c r="K101" i="1"/>
  <c r="M101" i="1"/>
  <c r="N101" i="1"/>
  <c r="O101" i="1"/>
  <c r="R101" i="1"/>
  <c r="S101" i="1"/>
  <c r="U101" i="1"/>
  <c r="V101" i="1"/>
  <c r="W101" i="1"/>
  <c r="T101" i="1" s="1"/>
  <c r="I102" i="1"/>
  <c r="J102" i="1"/>
  <c r="K102" i="1"/>
  <c r="M102" i="1"/>
  <c r="N102" i="1"/>
  <c r="O102" i="1"/>
  <c r="R102" i="1"/>
  <c r="S102" i="1"/>
  <c r="P102" i="1" s="1"/>
  <c r="U102" i="1"/>
  <c r="V102" i="1"/>
  <c r="W102" i="1"/>
  <c r="I103" i="1"/>
  <c r="J103" i="1"/>
  <c r="K103" i="1"/>
  <c r="H103" i="1" s="1"/>
  <c r="M103" i="1"/>
  <c r="N103" i="1"/>
  <c r="O103" i="1"/>
  <c r="R103" i="1"/>
  <c r="S103" i="1"/>
  <c r="P103" i="1"/>
  <c r="U103" i="1"/>
  <c r="V103" i="1"/>
  <c r="W103" i="1"/>
  <c r="I104" i="1"/>
  <c r="J104" i="1"/>
  <c r="K104" i="1"/>
  <c r="M104" i="1"/>
  <c r="N104" i="1"/>
  <c r="O104" i="1"/>
  <c r="R104" i="1"/>
  <c r="S104" i="1"/>
  <c r="U104" i="1"/>
  <c r="V104" i="1"/>
  <c r="W104" i="1"/>
  <c r="I105" i="1"/>
  <c r="J105" i="1"/>
  <c r="K105" i="1"/>
  <c r="M105" i="1"/>
  <c r="N105" i="1"/>
  <c r="O105" i="1"/>
  <c r="R105" i="1"/>
  <c r="S105" i="1"/>
  <c r="U105" i="1"/>
  <c r="V105" i="1"/>
  <c r="W105" i="1"/>
  <c r="I106" i="1"/>
  <c r="J106" i="1"/>
  <c r="K106" i="1"/>
  <c r="M106" i="1"/>
  <c r="N106" i="1"/>
  <c r="O106" i="1"/>
  <c r="R106" i="1"/>
  <c r="S106" i="1"/>
  <c r="U106" i="1"/>
  <c r="V106" i="1"/>
  <c r="W106" i="1"/>
  <c r="I107" i="1"/>
  <c r="J107" i="1"/>
  <c r="K107" i="1"/>
  <c r="M107" i="1"/>
  <c r="N107" i="1"/>
  <c r="O107" i="1"/>
  <c r="R107" i="1"/>
  <c r="S107" i="1"/>
  <c r="P107" i="1" s="1"/>
  <c r="U107" i="1"/>
  <c r="V107" i="1"/>
  <c r="W107" i="1"/>
  <c r="I108" i="1"/>
  <c r="J108" i="1"/>
  <c r="K108" i="1"/>
  <c r="M108" i="1"/>
  <c r="N108" i="1"/>
  <c r="O108" i="1"/>
  <c r="R108" i="1"/>
  <c r="S108" i="1"/>
  <c r="P108" i="1" s="1"/>
  <c r="U108" i="1"/>
  <c r="V108" i="1"/>
  <c r="W108" i="1"/>
  <c r="I109" i="1"/>
  <c r="J109" i="1"/>
  <c r="K109" i="1"/>
  <c r="M109" i="1"/>
  <c r="N109" i="1"/>
  <c r="O109" i="1"/>
  <c r="R109" i="1"/>
  <c r="S109" i="1"/>
  <c r="P109" i="1"/>
  <c r="U109" i="1"/>
  <c r="V109" i="1"/>
  <c r="W109" i="1"/>
  <c r="I110" i="1"/>
  <c r="J110" i="1"/>
  <c r="K110" i="1"/>
  <c r="M110" i="1"/>
  <c r="N110" i="1"/>
  <c r="O110" i="1"/>
  <c r="R110" i="1"/>
  <c r="S110" i="1"/>
  <c r="U110" i="1"/>
  <c r="V110" i="1"/>
  <c r="W110" i="1"/>
  <c r="I111" i="1"/>
  <c r="J111" i="1"/>
  <c r="K111" i="1"/>
  <c r="M111" i="1"/>
  <c r="N111" i="1"/>
  <c r="O111" i="1"/>
  <c r="L111" i="1" s="1"/>
  <c r="R111" i="1"/>
  <c r="S111" i="1"/>
  <c r="U111" i="1"/>
  <c r="V111" i="1"/>
  <c r="W111" i="1"/>
  <c r="I112" i="1"/>
  <c r="J112" i="1"/>
  <c r="K112" i="1"/>
  <c r="H112" i="1" s="1"/>
  <c r="M112" i="1"/>
  <c r="N112" i="1"/>
  <c r="O112" i="1"/>
  <c r="R112" i="1"/>
  <c r="S112" i="1"/>
  <c r="U112" i="1"/>
  <c r="V112" i="1"/>
  <c r="W112" i="1"/>
  <c r="I113" i="1"/>
  <c r="J113" i="1"/>
  <c r="K113" i="1"/>
  <c r="M113" i="1"/>
  <c r="N113" i="1"/>
  <c r="O113" i="1"/>
  <c r="R113" i="1"/>
  <c r="S113" i="1"/>
  <c r="P113" i="1" s="1"/>
  <c r="U113" i="1"/>
  <c r="V113" i="1"/>
  <c r="W113" i="1"/>
  <c r="I114" i="1"/>
  <c r="J114" i="1"/>
  <c r="K114" i="1"/>
  <c r="M114" i="1"/>
  <c r="N114" i="1"/>
  <c r="O114" i="1"/>
  <c r="R114" i="1"/>
  <c r="S114" i="1"/>
  <c r="U114" i="1"/>
  <c r="V114" i="1"/>
  <c r="W114" i="1"/>
  <c r="I115" i="1"/>
  <c r="J115" i="1"/>
  <c r="K115" i="1"/>
  <c r="M115" i="1"/>
  <c r="N115" i="1"/>
  <c r="O115" i="1"/>
  <c r="R115" i="1"/>
  <c r="S115" i="1"/>
  <c r="P115" i="1" s="1"/>
  <c r="U115" i="1"/>
  <c r="V115" i="1"/>
  <c r="W115" i="1"/>
  <c r="I116" i="1"/>
  <c r="J116" i="1"/>
  <c r="K116" i="1"/>
  <c r="M116" i="1"/>
  <c r="N116" i="1"/>
  <c r="O116" i="1"/>
  <c r="R116" i="1"/>
  <c r="S116" i="1"/>
  <c r="U116" i="1"/>
  <c r="V116" i="1"/>
  <c r="W116" i="1"/>
  <c r="I117" i="1"/>
  <c r="J117" i="1"/>
  <c r="K117" i="1"/>
  <c r="M117" i="1"/>
  <c r="N117" i="1"/>
  <c r="O117" i="1"/>
  <c r="L117" i="1" s="1"/>
  <c r="R117" i="1"/>
  <c r="S117" i="1"/>
  <c r="P117" i="1" s="1"/>
  <c r="U117" i="1"/>
  <c r="V117" i="1"/>
  <c r="W117" i="1"/>
  <c r="I118" i="1"/>
  <c r="J118" i="1"/>
  <c r="K118" i="1"/>
  <c r="M118" i="1"/>
  <c r="N118" i="1"/>
  <c r="O118" i="1"/>
  <c r="R118" i="1"/>
  <c r="S118" i="1"/>
  <c r="U118" i="1"/>
  <c r="V118" i="1"/>
  <c r="W118" i="1"/>
  <c r="I119" i="1"/>
  <c r="J119" i="1"/>
  <c r="K119" i="1"/>
  <c r="M119" i="1"/>
  <c r="N119" i="1"/>
  <c r="O119" i="1"/>
  <c r="R119" i="1"/>
  <c r="S119" i="1"/>
  <c r="U119" i="1"/>
  <c r="V119" i="1"/>
  <c r="W119" i="1"/>
  <c r="I120" i="1"/>
  <c r="J120" i="1"/>
  <c r="K120" i="1"/>
  <c r="M120" i="1"/>
  <c r="N120" i="1"/>
  <c r="O120" i="1"/>
  <c r="R120" i="1"/>
  <c r="S120" i="1"/>
  <c r="U120" i="1"/>
  <c r="V120" i="1"/>
  <c r="W120" i="1"/>
  <c r="T120" i="1" s="1"/>
  <c r="I121" i="1"/>
  <c r="J121" i="1"/>
  <c r="K121" i="1"/>
  <c r="M121" i="1"/>
  <c r="N121" i="1"/>
  <c r="O121" i="1"/>
  <c r="R121" i="1"/>
  <c r="S121" i="1"/>
  <c r="U121" i="1"/>
  <c r="V121" i="1"/>
  <c r="W121" i="1"/>
  <c r="I122" i="1"/>
  <c r="J122" i="1"/>
  <c r="K122" i="1"/>
  <c r="M122" i="1"/>
  <c r="N122" i="1"/>
  <c r="O122" i="1"/>
  <c r="R122" i="1"/>
  <c r="S122" i="1"/>
  <c r="U122" i="1"/>
  <c r="V122" i="1"/>
  <c r="W122" i="1"/>
  <c r="I123" i="1"/>
  <c r="J123" i="1"/>
  <c r="K123" i="1"/>
  <c r="M123" i="1"/>
  <c r="N123" i="1"/>
  <c r="O123" i="1"/>
  <c r="R123" i="1"/>
  <c r="S123" i="1"/>
  <c r="U123" i="1"/>
  <c r="V123" i="1"/>
  <c r="W123" i="1"/>
  <c r="I124" i="1"/>
  <c r="J124" i="1"/>
  <c r="K124" i="1"/>
  <c r="M124" i="1"/>
  <c r="N124" i="1"/>
  <c r="O124" i="1"/>
  <c r="R124" i="1"/>
  <c r="S124" i="1"/>
  <c r="U124" i="1"/>
  <c r="V124" i="1"/>
  <c r="W124" i="1"/>
  <c r="I125" i="1"/>
  <c r="J125" i="1"/>
  <c r="K125" i="1"/>
  <c r="M125" i="1"/>
  <c r="N125" i="1"/>
  <c r="O125" i="1"/>
  <c r="R125" i="1"/>
  <c r="S125" i="1"/>
  <c r="P125" i="1" s="1"/>
  <c r="U125" i="1"/>
  <c r="V125" i="1"/>
  <c r="W125" i="1"/>
  <c r="I126" i="1"/>
  <c r="J126" i="1"/>
  <c r="K126" i="1"/>
  <c r="M126" i="1"/>
  <c r="N126" i="1"/>
  <c r="O126" i="1"/>
  <c r="R126" i="1"/>
  <c r="S126" i="1"/>
  <c r="U126" i="1"/>
  <c r="V126" i="1"/>
  <c r="W126" i="1"/>
  <c r="I127" i="1"/>
  <c r="J127" i="1"/>
  <c r="K127" i="1"/>
  <c r="M127" i="1"/>
  <c r="N127" i="1"/>
  <c r="O127" i="1"/>
  <c r="R127" i="1"/>
  <c r="S127" i="1"/>
  <c r="U127" i="1"/>
  <c r="V127" i="1"/>
  <c r="W127" i="1"/>
  <c r="I128" i="1"/>
  <c r="J128" i="1"/>
  <c r="K128" i="1"/>
  <c r="H128" i="1" s="1"/>
  <c r="M128" i="1"/>
  <c r="N128" i="1"/>
  <c r="O128" i="1"/>
  <c r="R128" i="1"/>
  <c r="S128" i="1"/>
  <c r="U128" i="1"/>
  <c r="V128" i="1"/>
  <c r="W128" i="1"/>
  <c r="I129" i="1"/>
  <c r="J129" i="1"/>
  <c r="K129" i="1"/>
  <c r="M129" i="1"/>
  <c r="N129" i="1"/>
  <c r="O129" i="1"/>
  <c r="R129" i="1"/>
  <c r="S129" i="1"/>
  <c r="U129" i="1"/>
  <c r="V129" i="1"/>
  <c r="W129" i="1"/>
  <c r="I130" i="1"/>
  <c r="J130" i="1"/>
  <c r="K130" i="1"/>
  <c r="M130" i="1"/>
  <c r="N130" i="1"/>
  <c r="O130" i="1"/>
  <c r="R130" i="1"/>
  <c r="S130" i="1"/>
  <c r="U130" i="1"/>
  <c r="V130" i="1"/>
  <c r="W130" i="1"/>
  <c r="L36" i="1"/>
  <c r="L53" i="1"/>
  <c r="L107" i="1"/>
  <c r="H40" i="1"/>
  <c r="H34" i="1"/>
  <c r="T43" i="1"/>
  <c r="T56" i="1"/>
  <c r="T37" i="1"/>
  <c r="T63" i="1"/>
  <c r="P36" i="1"/>
  <c r="P57" i="1"/>
  <c r="P76" i="1"/>
  <c r="P47" i="1"/>
  <c r="P116" i="1"/>
  <c r="P45" i="1"/>
  <c r="P34" i="1"/>
  <c r="L60" i="1"/>
  <c r="L59" i="1"/>
  <c r="L35" i="1"/>
  <c r="L40" i="1"/>
  <c r="L34" i="1"/>
  <c r="L38" i="1"/>
  <c r="H44" i="1"/>
  <c r="H49" i="1"/>
  <c r="H64" i="1"/>
  <c r="H47" i="1"/>
  <c r="H123" i="1"/>
  <c r="L82" i="1"/>
  <c r="L65" i="1"/>
  <c r="P71" i="1"/>
  <c r="P53" i="1"/>
  <c r="T44" i="1"/>
  <c r="I29" i="1"/>
  <c r="J29" i="1"/>
  <c r="K29" i="1"/>
  <c r="M29" i="1"/>
  <c r="N29" i="1"/>
  <c r="O29" i="1"/>
  <c r="R29" i="1"/>
  <c r="S29" i="1"/>
  <c r="U29" i="1"/>
  <c r="V29" i="1"/>
  <c r="W29" i="1"/>
  <c r="I30" i="1"/>
  <c r="J30" i="1"/>
  <c r="K30" i="1"/>
  <c r="M30" i="1"/>
  <c r="N30" i="1"/>
  <c r="O30" i="1"/>
  <c r="R30" i="1"/>
  <c r="S30" i="1"/>
  <c r="U30" i="1"/>
  <c r="V30" i="1"/>
  <c r="W30" i="1"/>
  <c r="I31" i="1"/>
  <c r="J31" i="1"/>
  <c r="K31" i="1"/>
  <c r="M31" i="1"/>
  <c r="N31" i="1"/>
  <c r="O31" i="1"/>
  <c r="R31" i="1"/>
  <c r="S31" i="1"/>
  <c r="U31" i="1"/>
  <c r="V31" i="1"/>
  <c r="W31" i="1"/>
  <c r="I32" i="1"/>
  <c r="J32" i="1"/>
  <c r="K32" i="1"/>
  <c r="M32" i="1"/>
  <c r="N32" i="1"/>
  <c r="O32" i="1"/>
  <c r="R32" i="1"/>
  <c r="S32" i="1"/>
  <c r="P32" i="1" s="1"/>
  <c r="U32" i="1"/>
  <c r="V32" i="1"/>
  <c r="W32" i="1"/>
  <c r="I23" i="3"/>
  <c r="I23" i="2" s="1"/>
  <c r="I23" i="4" s="1"/>
  <c r="I23" i="5" s="1"/>
  <c r="I23" i="6" s="1"/>
  <c r="I23" i="7" s="1"/>
  <c r="I23" i="8" s="1"/>
  <c r="I23" i="9" s="1"/>
  <c r="I23" i="10" s="1"/>
  <c r="I23" i="11" s="1"/>
  <c r="I23" i="12" s="1"/>
  <c r="I23" i="13" s="1"/>
  <c r="I24" i="3"/>
  <c r="I24" i="2" s="1"/>
  <c r="I24" i="4"/>
  <c r="I24" i="5" s="1"/>
  <c r="I24" i="6" s="1"/>
  <c r="I24" i="7" s="1"/>
  <c r="I24" i="8" s="1"/>
  <c r="I24" i="9" s="1"/>
  <c r="I24" i="10" s="1"/>
  <c r="I24" i="11" s="1"/>
  <c r="I24" i="12" s="1"/>
  <c r="I24" i="13" s="1"/>
  <c r="I25" i="3"/>
  <c r="I25" i="2" s="1"/>
  <c r="I27" i="3"/>
  <c r="I27" i="2" s="1"/>
  <c r="I27" i="4" s="1"/>
  <c r="I27" i="5" s="1"/>
  <c r="I27" i="6" s="1"/>
  <c r="I27" i="7" s="1"/>
  <c r="I27" i="8" s="1"/>
  <c r="I27" i="9" s="1"/>
  <c r="I27" i="10" s="1"/>
  <c r="I27" i="11" s="1"/>
  <c r="I27" i="12" s="1"/>
  <c r="I27" i="13" s="1"/>
  <c r="I28" i="3"/>
  <c r="I29" i="3"/>
  <c r="I29" i="2" s="1"/>
  <c r="I29" i="4"/>
  <c r="I29" i="5" s="1"/>
  <c r="I29" i="6" s="1"/>
  <c r="I29" i="7" s="1"/>
  <c r="I29" i="8" s="1"/>
  <c r="I29" i="9" s="1"/>
  <c r="I29" i="10" s="1"/>
  <c r="I29" i="11" s="1"/>
  <c r="I29" i="12" s="1"/>
  <c r="I29" i="13" s="1"/>
  <c r="I30" i="3"/>
  <c r="I31" i="3"/>
  <c r="I31" i="2" s="1"/>
  <c r="I31" i="4" s="1"/>
  <c r="I31" i="5" s="1"/>
  <c r="I31" i="6" s="1"/>
  <c r="I31" i="7" s="1"/>
  <c r="I31" i="8" s="1"/>
  <c r="I31" i="9" s="1"/>
  <c r="I31" i="10" s="1"/>
  <c r="I31" i="11" s="1"/>
  <c r="I31" i="12" s="1"/>
  <c r="I31" i="13" s="1"/>
  <c r="I32" i="3"/>
  <c r="I33" i="3"/>
  <c r="I33" i="2" s="1"/>
  <c r="I33" i="4" s="1"/>
  <c r="I33" i="5" s="1"/>
  <c r="I33" i="6" s="1"/>
  <c r="I33" i="7" s="1"/>
  <c r="I33" i="8" s="1"/>
  <c r="I33" i="9" s="1"/>
  <c r="I33" i="10" s="1"/>
  <c r="I33" i="11" s="1"/>
  <c r="I33" i="12" s="1"/>
  <c r="I33" i="13" s="1"/>
  <c r="I34" i="3"/>
  <c r="I34" i="2" s="1"/>
  <c r="I34" i="4" s="1"/>
  <c r="I34" i="5" s="1"/>
  <c r="I34" i="6" s="1"/>
  <c r="I34" i="7" s="1"/>
  <c r="I34" i="8" s="1"/>
  <c r="I34" i="9" s="1"/>
  <c r="I34" i="10" s="1"/>
  <c r="I34" i="11" s="1"/>
  <c r="I34" i="12" s="1"/>
  <c r="I34" i="13" s="1"/>
  <c r="I35" i="3"/>
  <c r="I35" i="2" s="1"/>
  <c r="I35" i="4" s="1"/>
  <c r="I35" i="5" s="1"/>
  <c r="I35" i="6" s="1"/>
  <c r="I35" i="7" s="1"/>
  <c r="I35" i="8" s="1"/>
  <c r="I35" i="9" s="1"/>
  <c r="I35" i="10" s="1"/>
  <c r="I35" i="11" s="1"/>
  <c r="I35" i="12" s="1"/>
  <c r="I35" i="13" s="1"/>
  <c r="I36" i="3"/>
  <c r="I36" i="2"/>
  <c r="I36" i="4" s="1"/>
  <c r="I36" i="5" s="1"/>
  <c r="I36" i="6" s="1"/>
  <c r="I36" i="7" s="1"/>
  <c r="I36" i="8" s="1"/>
  <c r="I36" i="9" s="1"/>
  <c r="I36" i="10" s="1"/>
  <c r="I36" i="11" s="1"/>
  <c r="I36" i="12" s="1"/>
  <c r="I36" i="13" s="1"/>
  <c r="I37" i="3"/>
  <c r="I38" i="3"/>
  <c r="I39" i="3"/>
  <c r="I39" i="2"/>
  <c r="I39" i="4" s="1"/>
  <c r="I39" i="5" s="1"/>
  <c r="I39" i="6" s="1"/>
  <c r="I39" i="7" s="1"/>
  <c r="I39" i="8" s="1"/>
  <c r="I39" i="9" s="1"/>
  <c r="I39" i="10" s="1"/>
  <c r="I39" i="11" s="1"/>
  <c r="I39" i="12" s="1"/>
  <c r="I39" i="13" s="1"/>
  <c r="I40" i="3"/>
  <c r="I41" i="3"/>
  <c r="I41" i="2" s="1"/>
  <c r="I42" i="3"/>
  <c r="I42" i="2" s="1"/>
  <c r="I42" i="4" s="1"/>
  <c r="I42" i="5" s="1"/>
  <c r="I42" i="6" s="1"/>
  <c r="I42" i="7" s="1"/>
  <c r="I42" i="8" s="1"/>
  <c r="I42" i="9" s="1"/>
  <c r="I42" i="10" s="1"/>
  <c r="I42" i="11" s="1"/>
  <c r="I42" i="12" s="1"/>
  <c r="I42" i="13" s="1"/>
  <c r="I43" i="3"/>
  <c r="I43" i="2" s="1"/>
  <c r="I43" i="4" s="1"/>
  <c r="I43" i="5" s="1"/>
  <c r="I43" i="6" s="1"/>
  <c r="I43" i="7" s="1"/>
  <c r="I43" i="8" s="1"/>
  <c r="I43" i="9" s="1"/>
  <c r="I43" i="10" s="1"/>
  <c r="I43" i="11" s="1"/>
  <c r="I43" i="12" s="1"/>
  <c r="I43" i="13" s="1"/>
  <c r="I44" i="3"/>
  <c r="I45" i="3"/>
  <c r="I45" i="2" s="1"/>
  <c r="I45" i="4" s="1"/>
  <c r="I45" i="5" s="1"/>
  <c r="I45" i="6" s="1"/>
  <c r="I45" i="7" s="1"/>
  <c r="I45" i="8" s="1"/>
  <c r="I45" i="9" s="1"/>
  <c r="I45" i="10" s="1"/>
  <c r="I45" i="11" s="1"/>
  <c r="I45" i="12" s="1"/>
  <c r="I45" i="13" s="1"/>
  <c r="I44" i="2"/>
  <c r="I44" i="4" s="1"/>
  <c r="I44" i="5" s="1"/>
  <c r="I44" i="6" s="1"/>
  <c r="I44" i="7" s="1"/>
  <c r="I44" i="8" s="1"/>
  <c r="I44" i="9" s="1"/>
  <c r="I44" i="10" s="1"/>
  <c r="I44" i="11" s="1"/>
  <c r="I44" i="12" s="1"/>
  <c r="I44" i="13" s="1"/>
  <c r="I41" i="4"/>
  <c r="I41" i="5" s="1"/>
  <c r="I41" i="6" s="1"/>
  <c r="I41" i="7" s="1"/>
  <c r="I41" i="8" s="1"/>
  <c r="I41" i="9" s="1"/>
  <c r="I41" i="10" s="1"/>
  <c r="I41" i="11" s="1"/>
  <c r="I41" i="12" s="1"/>
  <c r="I41" i="13" s="1"/>
  <c r="I40" i="2"/>
  <c r="I40" i="4" s="1"/>
  <c r="I40" i="5" s="1"/>
  <c r="I40" i="6" s="1"/>
  <c r="I40" i="7" s="1"/>
  <c r="I40" i="8" s="1"/>
  <c r="I40" i="9" s="1"/>
  <c r="I40" i="10" s="1"/>
  <c r="I40" i="11" s="1"/>
  <c r="I40" i="12" s="1"/>
  <c r="I40" i="13" s="1"/>
  <c r="I37" i="2"/>
  <c r="I37" i="4" s="1"/>
  <c r="I37" i="5" s="1"/>
  <c r="I37" i="6" s="1"/>
  <c r="I37" i="7" s="1"/>
  <c r="I37" i="8" s="1"/>
  <c r="I37" i="9" s="1"/>
  <c r="I37" i="10" s="1"/>
  <c r="I37" i="11" s="1"/>
  <c r="I37" i="12" s="1"/>
  <c r="I37" i="13" s="1"/>
  <c r="I30" i="2"/>
  <c r="I30" i="4" s="1"/>
  <c r="I30" i="5" s="1"/>
  <c r="I30" i="6" s="1"/>
  <c r="I30" i="7" s="1"/>
  <c r="I30" i="8" s="1"/>
  <c r="I30" i="9" s="1"/>
  <c r="I30" i="10" s="1"/>
  <c r="I30" i="11" s="1"/>
  <c r="I30" i="12" s="1"/>
  <c r="I30" i="13" s="1"/>
  <c r="I25" i="4"/>
  <c r="I25" i="5" s="1"/>
  <c r="I25" i="6" s="1"/>
  <c r="I25" i="7" s="1"/>
  <c r="I25" i="8" s="1"/>
  <c r="I25" i="9" s="1"/>
  <c r="I25" i="10" s="1"/>
  <c r="I25" i="11" s="1"/>
  <c r="I25" i="12" s="1"/>
  <c r="I25" i="13" s="1"/>
  <c r="I38" i="2"/>
  <c r="I38" i="4" s="1"/>
  <c r="I38" i="5" s="1"/>
  <c r="I38" i="6" s="1"/>
  <c r="I38" i="7" s="1"/>
  <c r="I38" i="8" s="1"/>
  <c r="I38" i="9" s="1"/>
  <c r="I38" i="10" s="1"/>
  <c r="I38" i="11" s="1"/>
  <c r="I38" i="12" s="1"/>
  <c r="I38" i="13" s="1"/>
  <c r="I32" i="2"/>
  <c r="I32" i="4" s="1"/>
  <c r="I32" i="5" s="1"/>
  <c r="I32" i="6" s="1"/>
  <c r="I32" i="7" s="1"/>
  <c r="I32" i="8" s="1"/>
  <c r="I32" i="9" s="1"/>
  <c r="I32" i="10" s="1"/>
  <c r="I32" i="11" s="1"/>
  <c r="I32" i="12" s="1"/>
  <c r="I32" i="13" s="1"/>
  <c r="I28" i="2"/>
  <c r="I28" i="4" s="1"/>
  <c r="I28" i="5" s="1"/>
  <c r="I28" i="6" s="1"/>
  <c r="I28" i="7" s="1"/>
  <c r="I28" i="8" s="1"/>
  <c r="I28" i="9" s="1"/>
  <c r="I28" i="10" s="1"/>
  <c r="I28" i="11" s="1"/>
  <c r="I28" i="12" s="1"/>
  <c r="I28" i="13" s="1"/>
  <c r="T31" i="1"/>
  <c r="T30" i="1"/>
  <c r="I25" i="1"/>
  <c r="J25" i="1"/>
  <c r="K25" i="1"/>
  <c r="M25" i="1"/>
  <c r="N25" i="1"/>
  <c r="O25" i="1"/>
  <c r="R25" i="1"/>
  <c r="S25" i="1"/>
  <c r="P25" i="1" s="1"/>
  <c r="U25" i="1"/>
  <c r="V25" i="1"/>
  <c r="W25" i="1"/>
  <c r="I26" i="1"/>
  <c r="J26" i="1"/>
  <c r="K26" i="1"/>
  <c r="H26" i="1" s="1"/>
  <c r="M26" i="1"/>
  <c r="N26" i="1"/>
  <c r="O26" i="1"/>
  <c r="R26" i="1"/>
  <c r="S26" i="1"/>
  <c r="U26" i="1"/>
  <c r="V26" i="1"/>
  <c r="W26" i="1"/>
  <c r="I27" i="1"/>
  <c r="J27" i="1"/>
  <c r="K27" i="1"/>
  <c r="M27" i="1"/>
  <c r="N27" i="1"/>
  <c r="O27" i="1"/>
  <c r="L27" i="1" s="1"/>
  <c r="R27" i="1"/>
  <c r="S27" i="1"/>
  <c r="P27" i="1" s="1"/>
  <c r="U27" i="1"/>
  <c r="V27" i="1"/>
  <c r="W27" i="1"/>
  <c r="I28" i="1"/>
  <c r="J28" i="1"/>
  <c r="K28" i="1"/>
  <c r="M28" i="1"/>
  <c r="N28" i="1"/>
  <c r="O28" i="1"/>
  <c r="R28" i="1"/>
  <c r="S28" i="1"/>
  <c r="U28" i="1"/>
  <c r="V28" i="1"/>
  <c r="W28" i="1"/>
  <c r="I20" i="3"/>
  <c r="I20" i="2" s="1"/>
  <c r="I20" i="4" s="1"/>
  <c r="I20" i="5" s="1"/>
  <c r="I20" i="6" s="1"/>
  <c r="I20" i="7" s="1"/>
  <c r="I20" i="8" s="1"/>
  <c r="I20" i="9" s="1"/>
  <c r="I20" i="10" s="1"/>
  <c r="I20" i="11" s="1"/>
  <c r="I20" i="12" s="1"/>
  <c r="I20" i="13" s="1"/>
  <c r="I21" i="3"/>
  <c r="I21" i="2" s="1"/>
  <c r="I22" i="3"/>
  <c r="I22" i="2" s="1"/>
  <c r="I22" i="4" s="1"/>
  <c r="I22" i="5" s="1"/>
  <c r="I22" i="6" s="1"/>
  <c r="I22" i="7" s="1"/>
  <c r="I22" i="8" s="1"/>
  <c r="I22" i="9" s="1"/>
  <c r="I22" i="10" s="1"/>
  <c r="I22" i="11" s="1"/>
  <c r="I22" i="12" s="1"/>
  <c r="I22" i="13" s="1"/>
  <c r="I21" i="4"/>
  <c r="I21" i="5" s="1"/>
  <c r="I21" i="6" s="1"/>
  <c r="I21" i="7" s="1"/>
  <c r="I21" i="8" s="1"/>
  <c r="I21" i="9" s="1"/>
  <c r="I21" i="10" s="1"/>
  <c r="I21" i="11" s="1"/>
  <c r="I21" i="12" s="1"/>
  <c r="I21" i="13" s="1"/>
  <c r="P28" i="1"/>
  <c r="I9" i="1"/>
  <c r="J9" i="1"/>
  <c r="K9" i="1"/>
  <c r="M9" i="1"/>
  <c r="N9" i="1"/>
  <c r="O9" i="1"/>
  <c r="Q9" i="1"/>
  <c r="R9" i="1"/>
  <c r="S9" i="1"/>
  <c r="P9" i="1" s="1"/>
  <c r="U9" i="1"/>
  <c r="V9" i="1"/>
  <c r="W9" i="1"/>
  <c r="I10" i="1"/>
  <c r="J10" i="1"/>
  <c r="K10" i="1"/>
  <c r="M10" i="1"/>
  <c r="N10" i="1"/>
  <c r="O10" i="1"/>
  <c r="R10" i="1"/>
  <c r="S10" i="1"/>
  <c r="U10" i="1"/>
  <c r="V10" i="1"/>
  <c r="W10" i="1"/>
  <c r="T10" i="1" s="1"/>
  <c r="I11" i="1"/>
  <c r="J11" i="1"/>
  <c r="K11" i="1"/>
  <c r="M11" i="1"/>
  <c r="N11" i="1"/>
  <c r="O11" i="1"/>
  <c r="R11" i="1"/>
  <c r="S11" i="1"/>
  <c r="U11" i="1"/>
  <c r="V11" i="1"/>
  <c r="W11" i="1"/>
  <c r="I12" i="1"/>
  <c r="J12" i="1"/>
  <c r="K12" i="1"/>
  <c r="H12" i="1" s="1"/>
  <c r="M12" i="1"/>
  <c r="N12" i="1"/>
  <c r="O12" i="1"/>
  <c r="R12" i="1"/>
  <c r="S12" i="1"/>
  <c r="P12" i="1"/>
  <c r="U12" i="1"/>
  <c r="V12" i="1"/>
  <c r="W12" i="1"/>
  <c r="I13" i="1"/>
  <c r="J13" i="1"/>
  <c r="K13" i="1"/>
  <c r="H13" i="1" s="1"/>
  <c r="M13" i="1"/>
  <c r="N13" i="1"/>
  <c r="O13" i="1"/>
  <c r="R13" i="1"/>
  <c r="S13" i="1"/>
  <c r="U13" i="1"/>
  <c r="V13" i="1"/>
  <c r="W13" i="1"/>
  <c r="I14" i="1"/>
  <c r="J14" i="1"/>
  <c r="K14" i="1"/>
  <c r="M14" i="1"/>
  <c r="N14" i="1"/>
  <c r="O14" i="1"/>
  <c r="R14" i="1"/>
  <c r="S14" i="1"/>
  <c r="P14" i="1" s="1"/>
  <c r="U14" i="1"/>
  <c r="V14" i="1"/>
  <c r="W14" i="1"/>
  <c r="I15" i="1"/>
  <c r="J15" i="1"/>
  <c r="K15" i="1"/>
  <c r="M15" i="1"/>
  <c r="N15" i="1"/>
  <c r="O15" i="1"/>
  <c r="R15" i="1"/>
  <c r="S15" i="1"/>
  <c r="U15" i="1"/>
  <c r="V15" i="1"/>
  <c r="W15" i="1"/>
  <c r="I16" i="1"/>
  <c r="J16" i="1"/>
  <c r="K16" i="1"/>
  <c r="M16" i="1"/>
  <c r="N16" i="1"/>
  <c r="O16" i="1"/>
  <c r="R16" i="1"/>
  <c r="S16" i="1"/>
  <c r="P16" i="1" s="1"/>
  <c r="U16" i="1"/>
  <c r="V16" i="1"/>
  <c r="W16" i="1"/>
  <c r="I17" i="1"/>
  <c r="J17" i="1"/>
  <c r="K17" i="1"/>
  <c r="M17" i="1"/>
  <c r="N17" i="1"/>
  <c r="O17" i="1"/>
  <c r="R17" i="1"/>
  <c r="S17" i="1"/>
  <c r="U17" i="1"/>
  <c r="V17" i="1"/>
  <c r="W17" i="1"/>
  <c r="I18" i="1"/>
  <c r="J18" i="1"/>
  <c r="K18" i="1"/>
  <c r="M18" i="1"/>
  <c r="N18" i="1"/>
  <c r="O18" i="1"/>
  <c r="R18" i="1"/>
  <c r="S18" i="1"/>
  <c r="P18" i="1"/>
  <c r="U18" i="1"/>
  <c r="V18" i="1"/>
  <c r="W18" i="1"/>
  <c r="I19" i="1"/>
  <c r="J19" i="1"/>
  <c r="K19" i="1"/>
  <c r="H19" i="1" s="1"/>
  <c r="M19" i="1"/>
  <c r="N19" i="1"/>
  <c r="O19" i="1"/>
  <c r="R19" i="1"/>
  <c r="S19" i="1"/>
  <c r="U19" i="1"/>
  <c r="V19" i="1"/>
  <c r="W19" i="1"/>
  <c r="I20" i="1"/>
  <c r="J20" i="1"/>
  <c r="K20" i="1"/>
  <c r="M20" i="1"/>
  <c r="N20" i="1"/>
  <c r="O20" i="1"/>
  <c r="R20" i="1"/>
  <c r="S20" i="1"/>
  <c r="U20" i="1"/>
  <c r="V20" i="1"/>
  <c r="W20" i="1"/>
  <c r="I21" i="1"/>
  <c r="J21" i="1"/>
  <c r="K21" i="1"/>
  <c r="M21" i="1"/>
  <c r="N21" i="1"/>
  <c r="O21" i="1"/>
  <c r="R21" i="1"/>
  <c r="S21" i="1"/>
  <c r="U21" i="1"/>
  <c r="V21" i="1"/>
  <c r="W21" i="1"/>
  <c r="I22" i="1"/>
  <c r="J22" i="1"/>
  <c r="K22" i="1"/>
  <c r="M22" i="1"/>
  <c r="N22" i="1"/>
  <c r="O22" i="1"/>
  <c r="R22" i="1"/>
  <c r="S22" i="1"/>
  <c r="P22" i="1" s="1"/>
  <c r="U22" i="1"/>
  <c r="V22" i="1"/>
  <c r="W22" i="1"/>
  <c r="I23" i="1"/>
  <c r="J23" i="1"/>
  <c r="K23" i="1"/>
  <c r="M23" i="1"/>
  <c r="N23" i="1"/>
  <c r="O23" i="1"/>
  <c r="R23" i="1"/>
  <c r="S23" i="1"/>
  <c r="U23" i="1"/>
  <c r="V23" i="1"/>
  <c r="W23" i="1"/>
  <c r="I24" i="1"/>
  <c r="J24" i="1"/>
  <c r="K24" i="1"/>
  <c r="M24" i="1"/>
  <c r="N24" i="1"/>
  <c r="O24" i="1"/>
  <c r="R24" i="1"/>
  <c r="S24" i="1"/>
  <c r="U24" i="1"/>
  <c r="V24" i="1"/>
  <c r="W24" i="1"/>
  <c r="T23" i="1"/>
  <c r="L18" i="1"/>
  <c r="H21" i="1"/>
  <c r="H14" i="1"/>
  <c r="H20" i="1"/>
  <c r="T17" i="1"/>
  <c r="P11" i="1"/>
  <c r="I15" i="3"/>
  <c r="I15" i="2" s="1"/>
  <c r="I15" i="4" s="1"/>
  <c r="I15" i="5" s="1"/>
  <c r="I15" i="6" s="1"/>
  <c r="I15" i="7" s="1"/>
  <c r="I15" i="8" s="1"/>
  <c r="I15" i="9" s="1"/>
  <c r="I15" i="10" s="1"/>
  <c r="I15" i="11" s="1"/>
  <c r="I15" i="12" s="1"/>
  <c r="I15" i="13" s="1"/>
  <c r="I16" i="3"/>
  <c r="I16" i="2" s="1"/>
  <c r="I17" i="3"/>
  <c r="I17" i="2" s="1"/>
  <c r="I17" i="4" s="1"/>
  <c r="I17" i="5" s="1"/>
  <c r="I17" i="6" s="1"/>
  <c r="I17" i="7" s="1"/>
  <c r="I17" i="8" s="1"/>
  <c r="I17" i="9" s="1"/>
  <c r="I17" i="10" s="1"/>
  <c r="I17" i="11" s="1"/>
  <c r="I17" i="12" s="1"/>
  <c r="I17" i="13" s="1"/>
  <c r="I18" i="3"/>
  <c r="I18" i="2" s="1"/>
  <c r="I18" i="4"/>
  <c r="I18" i="5" s="1"/>
  <c r="I18" i="6" s="1"/>
  <c r="I18" i="7" s="1"/>
  <c r="I18" i="8" s="1"/>
  <c r="I18" i="9" s="1"/>
  <c r="I18" i="10" s="1"/>
  <c r="I18" i="11" s="1"/>
  <c r="I18" i="12" s="1"/>
  <c r="I18" i="13" s="1"/>
  <c r="I19" i="3"/>
  <c r="I19" i="2" s="1"/>
  <c r="I16" i="4"/>
  <c r="I16" i="5" s="1"/>
  <c r="I16" i="6" s="1"/>
  <c r="I16" i="7" s="1"/>
  <c r="I16" i="8" s="1"/>
  <c r="I16" i="9" s="1"/>
  <c r="I16" i="10" s="1"/>
  <c r="I16" i="11" s="1"/>
  <c r="I16" i="12" s="1"/>
  <c r="I16" i="13" s="1"/>
  <c r="I19" i="4"/>
  <c r="I19" i="5" s="1"/>
  <c r="I19" i="6"/>
  <c r="I19" i="7" s="1"/>
  <c r="I19" i="8" s="1"/>
  <c r="I19" i="9" s="1"/>
  <c r="I19" i="10" s="1"/>
  <c r="I19" i="11" s="1"/>
  <c r="I19" i="12" s="1"/>
  <c r="I19" i="13" s="1"/>
  <c r="I4" i="3"/>
  <c r="I4" i="2" s="1"/>
  <c r="I4" i="4" s="1"/>
  <c r="I4" i="5" s="1"/>
  <c r="I4" i="6" s="1"/>
  <c r="I4" i="7" s="1"/>
  <c r="I4" i="8" s="1"/>
  <c r="I4" i="9" s="1"/>
  <c r="I4" i="10" s="1"/>
  <c r="I4" i="11" s="1"/>
  <c r="I4" i="12" s="1"/>
  <c r="I4" i="13" s="1"/>
  <c r="I5" i="3"/>
  <c r="I5" i="2" s="1"/>
  <c r="I5" i="4" s="1"/>
  <c r="I5" i="5" s="1"/>
  <c r="I5" i="6" s="1"/>
  <c r="I5" i="7" s="1"/>
  <c r="I5" i="8" s="1"/>
  <c r="I5" i="9" s="1"/>
  <c r="I5" i="10" s="1"/>
  <c r="I5" i="11" s="1"/>
  <c r="I5" i="12" s="1"/>
  <c r="I5" i="13" s="1"/>
  <c r="I6" i="3"/>
  <c r="I6" i="2"/>
  <c r="I6" i="4" s="1"/>
  <c r="I6" i="5" s="1"/>
  <c r="I6" i="6" s="1"/>
  <c r="I6" i="7" s="1"/>
  <c r="I6" i="8" s="1"/>
  <c r="I6" i="9" s="1"/>
  <c r="I6" i="10" s="1"/>
  <c r="I6" i="11" s="1"/>
  <c r="I6" i="12" s="1"/>
  <c r="I6" i="13" s="1"/>
  <c r="I7" i="3"/>
  <c r="I7" i="2"/>
  <c r="I7" i="4" s="1"/>
  <c r="I7" i="5" s="1"/>
  <c r="I7" i="6" s="1"/>
  <c r="I7" i="7" s="1"/>
  <c r="I7" i="8" s="1"/>
  <c r="I7" i="9" s="1"/>
  <c r="I7" i="10" s="1"/>
  <c r="I7" i="11" s="1"/>
  <c r="I7" i="12" s="1"/>
  <c r="I7" i="13" s="1"/>
  <c r="I8" i="3"/>
  <c r="I8" i="2"/>
  <c r="I8" i="4" s="1"/>
  <c r="I8" i="5" s="1"/>
  <c r="I8" i="6" s="1"/>
  <c r="I8" i="7" s="1"/>
  <c r="I8" i="8" s="1"/>
  <c r="I8" i="9" s="1"/>
  <c r="I8" i="10" s="1"/>
  <c r="I8" i="11" s="1"/>
  <c r="I8" i="12" s="1"/>
  <c r="I8" i="13" s="1"/>
  <c r="I9" i="3"/>
  <c r="I9" i="2" s="1"/>
  <c r="I9" i="4" s="1"/>
  <c r="I9" i="5" s="1"/>
  <c r="I9" i="6" s="1"/>
  <c r="I9" i="7" s="1"/>
  <c r="I9" i="8" s="1"/>
  <c r="I9" i="9" s="1"/>
  <c r="I9" i="10" s="1"/>
  <c r="I9" i="11" s="1"/>
  <c r="I9" i="12" s="1"/>
  <c r="I9" i="13" s="1"/>
  <c r="I10" i="3"/>
  <c r="I10" i="2" s="1"/>
  <c r="I10" i="4" s="1"/>
  <c r="I10" i="5" s="1"/>
  <c r="I10" i="6" s="1"/>
  <c r="I10" i="7" s="1"/>
  <c r="I10" i="8" s="1"/>
  <c r="I10" i="9" s="1"/>
  <c r="I10" i="10" s="1"/>
  <c r="I10" i="11" s="1"/>
  <c r="I10" i="12" s="1"/>
  <c r="I10" i="13" s="1"/>
  <c r="I11" i="3"/>
  <c r="I11" i="2" s="1"/>
  <c r="I11" i="4" s="1"/>
  <c r="I11" i="5" s="1"/>
  <c r="I11" i="6" s="1"/>
  <c r="I11" i="7" s="1"/>
  <c r="I11" i="8" s="1"/>
  <c r="I11" i="9" s="1"/>
  <c r="I11" i="10" s="1"/>
  <c r="I11" i="11" s="1"/>
  <c r="I11" i="12" s="1"/>
  <c r="I11" i="13" s="1"/>
  <c r="I12" i="3"/>
  <c r="I12" i="2"/>
  <c r="I12" i="4" s="1"/>
  <c r="I12" i="5" s="1"/>
  <c r="I12" i="6" s="1"/>
  <c r="I12" i="7" s="1"/>
  <c r="I12" i="8" s="1"/>
  <c r="I12" i="9" s="1"/>
  <c r="I12" i="10" s="1"/>
  <c r="I12" i="11" s="1"/>
  <c r="I12" i="12" s="1"/>
  <c r="I12" i="13" s="1"/>
  <c r="I13" i="3"/>
  <c r="I13" i="2"/>
  <c r="I13" i="4" s="1"/>
  <c r="I13" i="5" s="1"/>
  <c r="I13" i="6" s="1"/>
  <c r="I13" i="7" s="1"/>
  <c r="I13" i="8" s="1"/>
  <c r="I13" i="9" s="1"/>
  <c r="I13" i="10" s="1"/>
  <c r="I13" i="11" s="1"/>
  <c r="I13" i="12" s="1"/>
  <c r="I13" i="13" s="1"/>
  <c r="I14" i="3"/>
  <c r="I14" i="2"/>
  <c r="I14" i="4" s="1"/>
  <c r="I14" i="5" s="1"/>
  <c r="I14" i="6" s="1"/>
  <c r="I14" i="7" s="1"/>
  <c r="I14" i="8" s="1"/>
  <c r="I14" i="9" s="1"/>
  <c r="I14" i="10" s="1"/>
  <c r="I14" i="11" s="1"/>
  <c r="I14" i="12" s="1"/>
  <c r="I14" i="13" s="1"/>
  <c r="F29" i="40"/>
  <c r="E29" i="53" s="1"/>
  <c r="F29" i="53" s="1"/>
  <c r="E29" i="66" s="1"/>
  <c r="E51" i="14"/>
  <c r="H125" i="108"/>
  <c r="H120" i="108"/>
  <c r="H117" i="108"/>
  <c r="H127" i="108"/>
  <c r="H123" i="108"/>
  <c r="H118" i="108"/>
  <c r="H116" i="108"/>
  <c r="H107" i="108"/>
  <c r="H85" i="108"/>
  <c r="H70" i="108"/>
  <c r="H69" i="108"/>
  <c r="H52" i="108"/>
  <c r="H46" i="108"/>
  <c r="H93" i="108"/>
  <c r="H76" i="108"/>
  <c r="H60" i="108"/>
  <c r="H130" i="108"/>
  <c r="H128" i="108"/>
  <c r="H124" i="108"/>
  <c r="H119" i="108"/>
  <c r="H110" i="108"/>
  <c r="H108" i="108"/>
  <c r="H84" i="108"/>
  <c r="H54" i="108"/>
  <c r="H53" i="108"/>
  <c r="H22" i="108"/>
  <c r="H21" i="108"/>
  <c r="H126" i="108"/>
  <c r="H102" i="108"/>
  <c r="H101" i="108"/>
  <c r="H92" i="108"/>
  <c r="H61" i="108"/>
  <c r="H29" i="108"/>
  <c r="L130" i="108"/>
  <c r="L129" i="108"/>
  <c r="L121" i="108"/>
  <c r="L78" i="108"/>
  <c r="L72" i="108"/>
  <c r="L124" i="108"/>
  <c r="L44" i="108"/>
  <c r="L19" i="108"/>
  <c r="H19" i="108"/>
  <c r="T35" i="108"/>
  <c r="T22" i="108"/>
  <c r="T20" i="108"/>
  <c r="T17" i="108"/>
  <c r="T15" i="108"/>
  <c r="T11" i="108"/>
  <c r="P105" i="108"/>
  <c r="L111" i="108"/>
  <c r="L101" i="108"/>
  <c r="L100" i="108"/>
  <c r="L96" i="108"/>
  <c r="L29" i="108"/>
  <c r="L120" i="108"/>
  <c r="L42" i="108"/>
  <c r="L20" i="108"/>
  <c r="L84" i="108"/>
  <c r="L74" i="108"/>
  <c r="H122" i="108"/>
  <c r="H17" i="108"/>
  <c r="H12" i="108"/>
  <c r="H112" i="108"/>
  <c r="H131" i="108"/>
  <c r="H129" i="108"/>
  <c r="H68" i="108"/>
  <c r="H64" i="108"/>
  <c r="H50" i="108"/>
  <c r="H47" i="108"/>
  <c r="H45" i="108"/>
  <c r="H43" i="108"/>
  <c r="H9" i="108"/>
  <c r="H111" i="108"/>
  <c r="H109" i="108"/>
  <c r="H106" i="108"/>
  <c r="H103" i="108"/>
  <c r="H100" i="108"/>
  <c r="H98" i="108"/>
  <c r="H94" i="108"/>
  <c r="H83" i="108"/>
  <c r="H80" i="108"/>
  <c r="H78" i="108"/>
  <c r="H75" i="108"/>
  <c r="H28" i="108"/>
  <c r="H27" i="108"/>
  <c r="H25" i="108"/>
  <c r="H24" i="108"/>
  <c r="H16" i="108"/>
  <c r="H11" i="108"/>
  <c r="H105" i="108"/>
  <c r="H99" i="108"/>
  <c r="H37" i="108"/>
  <c r="H33" i="108"/>
  <c r="H134" i="108"/>
  <c r="H82" i="108"/>
  <c r="H79" i="108"/>
  <c r="H77" i="108"/>
  <c r="H62" i="108"/>
  <c r="H57" i="108"/>
  <c r="L16" i="108"/>
  <c r="L119" i="108"/>
  <c r="L118" i="108"/>
  <c r="L76" i="108"/>
  <c r="L75" i="108"/>
  <c r="L71" i="108"/>
  <c r="L60" i="108"/>
  <c r="L52" i="108"/>
  <c r="L47" i="108"/>
  <c r="L41" i="108"/>
  <c r="L34" i="108"/>
  <c r="L17" i="108"/>
  <c r="L15" i="108"/>
  <c r="L14" i="108"/>
  <c r="L13" i="108"/>
  <c r="L12" i="108"/>
  <c r="L126" i="108"/>
  <c r="L123" i="108"/>
  <c r="L117" i="108"/>
  <c r="L112" i="108"/>
  <c r="L98" i="108"/>
  <c r="L95" i="108"/>
  <c r="L88" i="108"/>
  <c r="L85" i="108"/>
  <c r="L38" i="108"/>
  <c r="L32" i="108"/>
  <c r="L27" i="108"/>
  <c r="L25" i="108"/>
  <c r="T130" i="95"/>
  <c r="T110" i="95"/>
  <c r="T106" i="95"/>
  <c r="T102" i="95"/>
  <c r="T94" i="95"/>
  <c r="T32" i="95"/>
  <c r="T118" i="95"/>
  <c r="T82" i="95"/>
  <c r="T78" i="95"/>
  <c r="T70" i="95"/>
  <c r="T66" i="95"/>
  <c r="T62" i="95"/>
  <c r="T58" i="95"/>
  <c r="T54" i="95"/>
  <c r="T50" i="95"/>
  <c r="T12" i="95"/>
  <c r="T31" i="95"/>
  <c r="P31" i="95"/>
  <c r="L31" i="95"/>
  <c r="L134" i="108"/>
  <c r="L132" i="108"/>
  <c r="L128" i="108"/>
  <c r="L127" i="108"/>
  <c r="L110" i="108"/>
  <c r="L108" i="108"/>
  <c r="L99" i="108"/>
  <c r="L94" i="108"/>
  <c r="L86" i="108"/>
  <c r="L73" i="108"/>
  <c r="L63" i="108"/>
  <c r="L59" i="108"/>
  <c r="L55" i="108"/>
  <c r="L51" i="108"/>
  <c r="L40" i="108"/>
  <c r="L39" i="108"/>
  <c r="L37" i="108"/>
  <c r="L33" i="108"/>
  <c r="L26" i="108"/>
  <c r="L23" i="108"/>
  <c r="L22" i="108"/>
  <c r="L21" i="108"/>
  <c r="L133" i="108"/>
  <c r="L131" i="108"/>
  <c r="L125" i="108"/>
  <c r="L109" i="108"/>
  <c r="L107" i="108"/>
  <c r="L105" i="108"/>
  <c r="L92" i="108"/>
  <c r="L91" i="108"/>
  <c r="L83" i="108"/>
  <c r="L79" i="108"/>
  <c r="L77" i="108"/>
  <c r="L62" i="108"/>
  <c r="L57" i="108"/>
  <c r="L54" i="108"/>
  <c r="L49" i="108"/>
  <c r="L43" i="108"/>
  <c r="L30" i="108"/>
  <c r="L24" i="108"/>
  <c r="P131" i="108"/>
  <c r="P129" i="108"/>
  <c r="P127" i="108"/>
  <c r="P133" i="108"/>
  <c r="P77" i="108"/>
  <c r="P75" i="108"/>
  <c r="P73" i="108"/>
  <c r="P51" i="108"/>
  <c r="P88" i="108"/>
  <c r="P82" i="108"/>
  <c r="P59" i="108"/>
  <c r="P35" i="108"/>
  <c r="P30" i="108"/>
  <c r="P28" i="108"/>
  <c r="P24" i="108"/>
  <c r="P22" i="108"/>
  <c r="P20" i="108"/>
  <c r="P17" i="108"/>
  <c r="P15" i="108"/>
  <c r="P13" i="108"/>
  <c r="P11" i="108"/>
  <c r="P66" i="108"/>
  <c r="P63" i="108"/>
  <c r="P54" i="108"/>
  <c r="P53" i="108"/>
  <c r="P32" i="108"/>
  <c r="H130" i="1"/>
  <c r="L123" i="1"/>
  <c r="T116" i="1"/>
  <c r="L113" i="1"/>
  <c r="H110" i="1"/>
  <c r="L105" i="1"/>
  <c r="H102" i="1"/>
  <c r="T96" i="1"/>
  <c r="T94" i="1"/>
  <c r="H94" i="1"/>
  <c r="T92" i="1"/>
  <c r="H92" i="1"/>
  <c r="L91" i="1"/>
  <c r="H90" i="1"/>
  <c r="T88" i="1"/>
  <c r="H88" i="1"/>
  <c r="L87" i="1"/>
  <c r="H86" i="1"/>
  <c r="H84" i="1"/>
  <c r="T80" i="1"/>
  <c r="L79" i="1"/>
  <c r="T78" i="1"/>
  <c r="H78" i="1"/>
  <c r="P129" i="1"/>
  <c r="P127" i="1"/>
  <c r="P123" i="1"/>
  <c r="P121" i="1"/>
  <c r="P111" i="1"/>
  <c r="P105" i="1"/>
  <c r="P99" i="1"/>
  <c r="P85" i="1"/>
  <c r="P75" i="1"/>
  <c r="P65" i="1"/>
  <c r="P61" i="1"/>
  <c r="P59" i="1"/>
  <c r="P55" i="1"/>
  <c r="P51" i="1"/>
  <c r="P49" i="1"/>
  <c r="P43" i="1"/>
  <c r="P41" i="1"/>
  <c r="P39" i="1"/>
  <c r="P33" i="1"/>
  <c r="G85" i="1"/>
  <c r="I80" i="3"/>
  <c r="I80" i="2" s="1"/>
  <c r="I80" i="4" s="1"/>
  <c r="I80" i="5" s="1"/>
  <c r="I80" i="6" s="1"/>
  <c r="I80" i="7" s="1"/>
  <c r="I80" i="8" s="1"/>
  <c r="I80" i="9" s="1"/>
  <c r="I80" i="10" s="1"/>
  <c r="I80" i="11" s="1"/>
  <c r="I80" i="12" s="1"/>
  <c r="I80" i="13" s="1"/>
  <c r="G31" i="1"/>
  <c r="I26" i="3"/>
  <c r="I26" i="2"/>
  <c r="I26" i="4" s="1"/>
  <c r="I26" i="5" s="1"/>
  <c r="I26" i="6" s="1"/>
  <c r="I26" i="7" s="1"/>
  <c r="I26" i="8" s="1"/>
  <c r="I26" i="9" s="1"/>
  <c r="I26" i="10" s="1"/>
  <c r="I26" i="11" s="1"/>
  <c r="I26" i="12" s="1"/>
  <c r="I26" i="13" s="1"/>
  <c r="G71" i="1"/>
  <c r="I66" i="3"/>
  <c r="I66" i="2" s="1"/>
  <c r="I66" i="4" s="1"/>
  <c r="I66" i="5" s="1"/>
  <c r="I66" i="6" s="1"/>
  <c r="I66" i="7" s="1"/>
  <c r="I66" i="8" s="1"/>
  <c r="I66" i="9" s="1"/>
  <c r="I66" i="10" s="1"/>
  <c r="I66" i="11" s="1"/>
  <c r="I66" i="12" s="1"/>
  <c r="I66" i="13" s="1"/>
  <c r="I14" i="94"/>
  <c r="I14" i="96" s="1"/>
  <c r="I14" i="97" s="1"/>
  <c r="I14" i="98" s="1"/>
  <c r="I14" i="99" s="1"/>
  <c r="I14" i="100" s="1"/>
  <c r="I14" i="101" s="1"/>
  <c r="I14" i="102" s="1"/>
  <c r="I14" i="103" s="1"/>
  <c r="I14" i="104" s="1"/>
  <c r="I14" i="105" s="1"/>
  <c r="I14" i="106" s="1"/>
  <c r="I14" i="107" s="1"/>
  <c r="I14" i="109" s="1"/>
  <c r="I14" i="110" s="1"/>
  <c r="I14" i="111" s="1"/>
  <c r="I14" i="112" s="1"/>
  <c r="I14" i="113" s="1"/>
  <c r="I14" i="114" s="1"/>
  <c r="I14" i="115" s="1"/>
  <c r="I14" i="116" s="1"/>
  <c r="I14" i="117" s="1"/>
  <c r="I14" i="118" s="1"/>
  <c r="I14" i="119" s="1"/>
  <c r="I14" i="121" s="1"/>
  <c r="I14" i="122" s="1"/>
  <c r="I14" i="123" s="1"/>
  <c r="I14" i="124" s="1"/>
  <c r="I14" i="125" s="1"/>
  <c r="I14" i="126" s="1"/>
  <c r="I14" i="127" s="1"/>
  <c r="I14" i="128" s="1"/>
  <c r="I14" i="129" s="1"/>
  <c r="I14" i="130" s="1"/>
  <c r="I14" i="131" s="1"/>
  <c r="I14" i="132" s="1"/>
  <c r="I15" i="94"/>
  <c r="I15" i="96" s="1"/>
  <c r="I15" i="97" s="1"/>
  <c r="I15" i="98" s="1"/>
  <c r="I15" i="99" s="1"/>
  <c r="I15" i="100" s="1"/>
  <c r="I15" i="101" s="1"/>
  <c r="I15" i="102" s="1"/>
  <c r="I15" i="103" s="1"/>
  <c r="I15" i="104" s="1"/>
  <c r="I15" i="105" s="1"/>
  <c r="I15" i="106" s="1"/>
  <c r="I15" i="107" s="1"/>
  <c r="I15" i="109" s="1"/>
  <c r="I15" i="110" s="1"/>
  <c r="I15" i="111" s="1"/>
  <c r="I15" i="112" s="1"/>
  <c r="I15" i="113" s="1"/>
  <c r="I15" i="114" s="1"/>
  <c r="I15" i="115" s="1"/>
  <c r="I15" i="116" s="1"/>
  <c r="I15" i="117" s="1"/>
  <c r="I15" i="118" s="1"/>
  <c r="I15" i="119" s="1"/>
  <c r="I15" i="121" s="1"/>
  <c r="I15" i="122" s="1"/>
  <c r="I15" i="123" s="1"/>
  <c r="I15" i="124" s="1"/>
  <c r="I15" i="125" s="1"/>
  <c r="I15" i="126" s="1"/>
  <c r="I15" i="127" s="1"/>
  <c r="I15" i="128" s="1"/>
  <c r="I15" i="129" s="1"/>
  <c r="I15" i="130" s="1"/>
  <c r="I15" i="131" s="1"/>
  <c r="I15" i="132" s="1"/>
  <c r="T32" i="1"/>
  <c r="L77" i="1"/>
  <c r="T74" i="1"/>
  <c r="L73" i="1"/>
  <c r="T72" i="1"/>
  <c r="H72" i="1"/>
  <c r="L71" i="1"/>
  <c r="T70" i="1"/>
  <c r="L67" i="1"/>
  <c r="T66" i="1"/>
  <c r="L63" i="1"/>
  <c r="H62" i="1"/>
  <c r="L61" i="1"/>
  <c r="T60" i="1"/>
  <c r="T58" i="1"/>
  <c r="H58" i="1"/>
  <c r="L57" i="1"/>
  <c r="H56" i="1"/>
  <c r="T52" i="1"/>
  <c r="L51" i="1"/>
  <c r="L49" i="1"/>
  <c r="T48" i="1"/>
  <c r="H48" i="1"/>
  <c r="H46" i="1"/>
  <c r="L43" i="1"/>
  <c r="L41" i="1"/>
  <c r="T40" i="1"/>
  <c r="L39" i="1"/>
  <c r="T36" i="1"/>
  <c r="H36" i="1"/>
  <c r="F36" i="1" s="1"/>
  <c r="E36" i="14" s="1"/>
  <c r="T34" i="1"/>
  <c r="F34" i="1"/>
  <c r="E34" i="14" s="1"/>
  <c r="L33" i="1"/>
  <c r="I57" i="4"/>
  <c r="I57" i="5" s="1"/>
  <c r="I57" i="6" s="1"/>
  <c r="I57" i="7" s="1"/>
  <c r="I57" i="8" s="1"/>
  <c r="I57" i="9" s="1"/>
  <c r="I57" i="10" s="1"/>
  <c r="I57" i="11" s="1"/>
  <c r="I57" i="12" s="1"/>
  <c r="I57" i="13" s="1"/>
  <c r="G131" i="14"/>
  <c r="L114" i="108"/>
  <c r="L113" i="108"/>
  <c r="L106" i="108"/>
  <c r="L97" i="108"/>
  <c r="H91" i="108"/>
  <c r="L81" i="108"/>
  <c r="H74" i="108"/>
  <c r="L70" i="108"/>
  <c r="L64" i="108"/>
  <c r="L61" i="108"/>
  <c r="L45" i="108"/>
  <c r="H35" i="108"/>
  <c r="L31" i="108"/>
  <c r="H133" i="108"/>
  <c r="L116" i="108"/>
  <c r="H115" i="108"/>
  <c r="H114" i="108"/>
  <c r="H113" i="108"/>
  <c r="L103" i="108"/>
  <c r="H97" i="108"/>
  <c r="L90" i="108"/>
  <c r="H89" i="108"/>
  <c r="L87" i="108"/>
  <c r="H86" i="108"/>
  <c r="H72" i="108"/>
  <c r="L68" i="108"/>
  <c r="H63" i="108"/>
  <c r="H55" i="108"/>
  <c r="L48" i="108"/>
  <c r="H38" i="108"/>
  <c r="H32" i="108"/>
  <c r="H20" i="108"/>
  <c r="T46" i="120" l="1"/>
  <c r="T87" i="120"/>
  <c r="T31" i="120"/>
  <c r="T52" i="120"/>
  <c r="T134" i="120"/>
  <c r="T94" i="120"/>
  <c r="T38" i="120"/>
  <c r="T21" i="120"/>
  <c r="T106" i="120"/>
  <c r="T103" i="120"/>
  <c r="P112" i="120"/>
  <c r="P21" i="120"/>
  <c r="P32" i="120"/>
  <c r="P86" i="120"/>
  <c r="P46" i="120"/>
  <c r="P123" i="120"/>
  <c r="P72" i="120"/>
  <c r="P82" i="120"/>
  <c r="P135" i="120"/>
  <c r="P54" i="120"/>
  <c r="P38" i="120"/>
  <c r="P104" i="120"/>
  <c r="P23" i="120"/>
  <c r="P92" i="120"/>
  <c r="P118" i="120"/>
  <c r="P94" i="120"/>
  <c r="P62" i="120"/>
  <c r="L54" i="120"/>
  <c r="L43" i="120"/>
  <c r="L94" i="120"/>
  <c r="L59" i="120"/>
  <c r="L51" i="120"/>
  <c r="L120" i="120"/>
  <c r="L118" i="120"/>
  <c r="L110" i="120"/>
  <c r="L46" i="120"/>
  <c r="L27" i="120"/>
  <c r="L18" i="120"/>
  <c r="H91" i="120"/>
  <c r="H59" i="120"/>
  <c r="H56" i="120"/>
  <c r="H53" i="120"/>
  <c r="H60" i="120"/>
  <c r="H99" i="120"/>
  <c r="H35" i="120"/>
  <c r="H10" i="120"/>
  <c r="H104" i="120"/>
  <c r="H79" i="120"/>
  <c r="H34" i="120"/>
  <c r="H83" i="120"/>
  <c r="H43" i="120"/>
  <c r="L126" i="120"/>
  <c r="L86" i="120"/>
  <c r="L78" i="120"/>
  <c r="L38" i="120"/>
  <c r="L30" i="120"/>
  <c r="L21" i="120"/>
  <c r="L13" i="120"/>
  <c r="P35" i="120"/>
  <c r="P10" i="120"/>
  <c r="T114" i="120"/>
  <c r="T82" i="120"/>
  <c r="T42" i="120"/>
  <c r="T25" i="120"/>
  <c r="L67" i="120"/>
  <c r="H126" i="120"/>
  <c r="H118" i="120"/>
  <c r="H110" i="120"/>
  <c r="H94" i="120"/>
  <c r="H86" i="120"/>
  <c r="H78" i="120"/>
  <c r="H70" i="120"/>
  <c r="H62" i="120"/>
  <c r="H54" i="120"/>
  <c r="H30" i="120"/>
  <c r="L108" i="120"/>
  <c r="L68" i="120"/>
  <c r="L52" i="120"/>
  <c r="P16" i="120"/>
  <c r="T15" i="120"/>
  <c r="H22" i="1"/>
  <c r="L20" i="1"/>
  <c r="L17" i="1"/>
  <c r="P15" i="1"/>
  <c r="H10" i="1"/>
  <c r="T9" i="1"/>
  <c r="H9" i="1"/>
  <c r="H27" i="1"/>
  <c r="L26" i="1"/>
  <c r="L31" i="1"/>
  <c r="L29" i="1"/>
  <c r="L129" i="1"/>
  <c r="T122" i="1"/>
  <c r="P120" i="1"/>
  <c r="L120" i="1"/>
  <c r="H111" i="1"/>
  <c r="H108" i="1"/>
  <c r="H104" i="1"/>
  <c r="T93" i="1"/>
  <c r="L81" i="1"/>
  <c r="H76" i="1"/>
  <c r="L72" i="1"/>
  <c r="L70" i="1"/>
  <c r="T68" i="1"/>
  <c r="H68" i="1"/>
  <c r="P67" i="1"/>
  <c r="T64" i="1"/>
  <c r="G86" i="1"/>
  <c r="L9" i="14"/>
  <c r="L10" i="14"/>
  <c r="H17" i="14"/>
  <c r="T22" i="14"/>
  <c r="P26" i="14"/>
  <c r="P36" i="14"/>
  <c r="L37" i="14"/>
  <c r="L38" i="14"/>
  <c r="T38" i="14"/>
  <c r="P44" i="14"/>
  <c r="T46" i="14"/>
  <c r="L50" i="14"/>
  <c r="H52" i="14"/>
  <c r="T58" i="14"/>
  <c r="P59" i="14"/>
  <c r="L9" i="27"/>
  <c r="T9" i="27"/>
  <c r="H10" i="27"/>
  <c r="P10" i="27"/>
  <c r="P30" i="27"/>
  <c r="T44" i="27"/>
  <c r="H45" i="27"/>
  <c r="L60" i="27"/>
  <c r="T60" i="27"/>
  <c r="H61" i="27"/>
  <c r="P62" i="27"/>
  <c r="L83" i="27"/>
  <c r="H88" i="27"/>
  <c r="P91" i="27"/>
  <c r="T92" i="27"/>
  <c r="L107" i="27"/>
  <c r="T107" i="27"/>
  <c r="P110" i="27"/>
  <c r="P113" i="27"/>
  <c r="H128" i="27"/>
  <c r="T11" i="40"/>
  <c r="H12" i="40"/>
  <c r="P12" i="40"/>
  <c r="L13" i="40"/>
  <c r="T13" i="40"/>
  <c r="L15" i="40"/>
  <c r="T15" i="40"/>
  <c r="P16" i="40"/>
  <c r="T17" i="40"/>
  <c r="H18" i="40"/>
  <c r="P18" i="40"/>
  <c r="L19" i="40"/>
  <c r="H20" i="40"/>
  <c r="T21" i="40"/>
  <c r="P22" i="40"/>
  <c r="H24" i="40"/>
  <c r="P24" i="40"/>
  <c r="T25" i="40"/>
  <c r="P26" i="40"/>
  <c r="L27" i="40"/>
  <c r="T27" i="40"/>
  <c r="H28" i="40"/>
  <c r="P28" i="40"/>
  <c r="P30" i="40"/>
  <c r="T31" i="40"/>
  <c r="P32" i="40"/>
  <c r="T33" i="40"/>
  <c r="P34" i="40"/>
  <c r="L35" i="40"/>
  <c r="T35" i="40"/>
  <c r="P36" i="40"/>
  <c r="L37" i="40"/>
  <c r="H38" i="40"/>
  <c r="P38" i="40"/>
  <c r="L39" i="40"/>
  <c r="T39" i="40"/>
  <c r="H40" i="40"/>
  <c r="L41" i="40"/>
  <c r="H42" i="40"/>
  <c r="P44" i="40"/>
  <c r="T47" i="40"/>
  <c r="H48" i="40"/>
  <c r="P48" i="40"/>
  <c r="L49" i="40"/>
  <c r="T49" i="40"/>
  <c r="H50" i="40"/>
  <c r="P50" i="40"/>
  <c r="L51" i="40"/>
  <c r="H52" i="40"/>
  <c r="L53" i="40"/>
  <c r="H54" i="40"/>
  <c r="L55" i="40"/>
  <c r="T55" i="40"/>
  <c r="T59" i="40"/>
  <c r="P62" i="40"/>
  <c r="T63" i="40"/>
  <c r="H64" i="40"/>
  <c r="P64" i="40"/>
  <c r="L67" i="40"/>
  <c r="P68" i="40"/>
  <c r="L69" i="40"/>
  <c r="H70" i="40"/>
  <c r="L71" i="40"/>
  <c r="T71" i="40"/>
  <c r="H72" i="40"/>
  <c r="L73" i="40"/>
  <c r="P74" i="40"/>
  <c r="L75" i="40"/>
  <c r="T75" i="40"/>
  <c r="H78" i="40"/>
  <c r="L79" i="40"/>
  <c r="T79" i="40"/>
  <c r="H80" i="40"/>
  <c r="L81" i="40"/>
  <c r="P82" i="40"/>
  <c r="H84" i="40"/>
  <c r="P84" i="40"/>
  <c r="L85" i="40"/>
  <c r="H86" i="40"/>
  <c r="P86" i="40"/>
  <c r="H88" i="40"/>
  <c r="P88" i="40"/>
  <c r="L89" i="40"/>
  <c r="T89" i="40"/>
  <c r="P92" i="40"/>
  <c r="L93" i="40"/>
  <c r="H94" i="40"/>
  <c r="P94" i="40"/>
  <c r="L95" i="40"/>
  <c r="T95" i="40"/>
  <c r="H96" i="40"/>
  <c r="H98" i="40"/>
  <c r="P98" i="40"/>
  <c r="T99" i="40"/>
  <c r="H100" i="40"/>
  <c r="P100" i="40"/>
  <c r="H102" i="40"/>
  <c r="L103" i="40"/>
  <c r="P104" i="40"/>
  <c r="T105" i="40"/>
  <c r="L107" i="40"/>
  <c r="T107" i="40"/>
  <c r="L109" i="40"/>
  <c r="T109" i="40"/>
  <c r="H110" i="40"/>
  <c r="L111" i="40"/>
  <c r="P112" i="40"/>
  <c r="P114" i="40"/>
  <c r="T115" i="40"/>
  <c r="H116" i="40"/>
  <c r="P116" i="40"/>
  <c r="L117" i="40"/>
  <c r="T117" i="40"/>
  <c r="H118" i="40"/>
  <c r="P118" i="40"/>
  <c r="H120" i="40"/>
  <c r="L121" i="40"/>
  <c r="T121" i="40"/>
  <c r="L123" i="40"/>
  <c r="P124" i="40"/>
  <c r="T127" i="40"/>
  <c r="H131" i="40"/>
  <c r="H128" i="53"/>
  <c r="H122" i="53"/>
  <c r="H120" i="53"/>
  <c r="H118" i="53"/>
  <c r="H110" i="53"/>
  <c r="H108" i="53"/>
  <c r="H106" i="53"/>
  <c r="H100" i="53"/>
  <c r="H98" i="53"/>
  <c r="H92" i="53"/>
  <c r="H90" i="53"/>
  <c r="H84" i="53"/>
  <c r="H82" i="53"/>
  <c r="H60" i="53"/>
  <c r="H54" i="53"/>
  <c r="H52" i="53"/>
  <c r="H46" i="53"/>
  <c r="H44" i="53"/>
  <c r="H38" i="53"/>
  <c r="H36" i="53"/>
  <c r="H26" i="53"/>
  <c r="H24" i="53"/>
  <c r="P115" i="53"/>
  <c r="P111" i="53"/>
  <c r="P105" i="53"/>
  <c r="P103" i="53"/>
  <c r="P89" i="53"/>
  <c r="P87" i="53"/>
  <c r="P55" i="53"/>
  <c r="P53" i="53"/>
  <c r="P39" i="53"/>
  <c r="T61" i="53"/>
  <c r="T55" i="53"/>
  <c r="T53" i="53"/>
  <c r="T43" i="53"/>
  <c r="T41" i="53"/>
  <c r="T35" i="53"/>
  <c r="T33" i="53"/>
  <c r="F71" i="53"/>
  <c r="E71" i="66" s="1"/>
  <c r="L77" i="53"/>
  <c r="H131" i="66"/>
  <c r="H130" i="66"/>
  <c r="H129" i="66"/>
  <c r="H127" i="66"/>
  <c r="H123" i="66"/>
  <c r="H119" i="66"/>
  <c r="H118" i="66"/>
  <c r="H117" i="66"/>
  <c r="H113" i="66"/>
  <c r="H112" i="66"/>
  <c r="H108" i="66"/>
  <c r="H107" i="66"/>
  <c r="H106" i="66"/>
  <c r="H105" i="66"/>
  <c r="H104" i="66"/>
  <c r="H98" i="66"/>
  <c r="H97" i="66"/>
  <c r="H95" i="66"/>
  <c r="H94" i="66"/>
  <c r="H92" i="66"/>
  <c r="H91" i="66"/>
  <c r="H88" i="66"/>
  <c r="H86" i="66"/>
  <c r="H84" i="66"/>
  <c r="H81" i="66"/>
  <c r="H79" i="66"/>
  <c r="H75" i="66"/>
  <c r="H74" i="66"/>
  <c r="H73" i="66"/>
  <c r="H70" i="66"/>
  <c r="H68" i="66"/>
  <c r="H65" i="66"/>
  <c r="H64" i="66"/>
  <c r="H63" i="66"/>
  <c r="H61" i="66"/>
  <c r="H59" i="66"/>
  <c r="H58" i="66"/>
  <c r="H54" i="66"/>
  <c r="H51" i="66"/>
  <c r="H49" i="66"/>
  <c r="H48" i="66"/>
  <c r="H47" i="66"/>
  <c r="H46" i="66"/>
  <c r="H45" i="66"/>
  <c r="H39" i="66"/>
  <c r="H38" i="66"/>
  <c r="H37" i="66"/>
  <c r="H36" i="66"/>
  <c r="H32" i="66"/>
  <c r="H31" i="66"/>
  <c r="H30" i="66"/>
  <c r="H29" i="66"/>
  <c r="H23" i="66"/>
  <c r="H21" i="66"/>
  <c r="H20" i="66"/>
  <c r="H18" i="66"/>
  <c r="H16" i="66"/>
  <c r="H15" i="66"/>
  <c r="H13" i="66"/>
  <c r="H10" i="66"/>
  <c r="L131" i="66"/>
  <c r="L129" i="66"/>
  <c r="L123" i="66"/>
  <c r="L121" i="66"/>
  <c r="L120" i="66"/>
  <c r="L119" i="66"/>
  <c r="L118" i="66"/>
  <c r="L117" i="66"/>
  <c r="L116" i="66"/>
  <c r="L111" i="66"/>
  <c r="L110" i="66"/>
  <c r="L109" i="66"/>
  <c r="L106" i="66"/>
  <c r="L104" i="66"/>
  <c r="L103" i="66"/>
  <c r="L101" i="66"/>
  <c r="L99" i="66"/>
  <c r="L96" i="66"/>
  <c r="L94" i="66"/>
  <c r="L93" i="66"/>
  <c r="L91" i="66"/>
  <c r="L90" i="66"/>
  <c r="L89" i="66"/>
  <c r="L86" i="66"/>
  <c r="L82" i="66"/>
  <c r="L79" i="66"/>
  <c r="L76" i="66"/>
  <c r="L74" i="66"/>
  <c r="L73" i="66"/>
  <c r="L71" i="66"/>
  <c r="L70" i="66"/>
  <c r="L67" i="66"/>
  <c r="L66" i="66"/>
  <c r="L63" i="66"/>
  <c r="L61" i="66"/>
  <c r="L60" i="66"/>
  <c r="L59" i="66"/>
  <c r="L55" i="66"/>
  <c r="L54" i="66"/>
  <c r="L53" i="66"/>
  <c r="L50" i="66"/>
  <c r="L48" i="66"/>
  <c r="L45" i="66"/>
  <c r="L43" i="66"/>
  <c r="L42" i="66"/>
  <c r="L40" i="66"/>
  <c r="L37" i="66"/>
  <c r="L36" i="66"/>
  <c r="L35" i="66"/>
  <c r="L32" i="66"/>
  <c r="L29" i="66"/>
  <c r="L28" i="66"/>
  <c r="L27" i="66"/>
  <c r="L24" i="66"/>
  <c r="L21" i="66"/>
  <c r="L19" i="66"/>
  <c r="L18" i="66"/>
  <c r="L14" i="66"/>
  <c r="L13" i="66"/>
  <c r="L12" i="66"/>
  <c r="L11" i="66"/>
  <c r="P130" i="66"/>
  <c r="P129" i="66"/>
  <c r="P127" i="66"/>
  <c r="P124" i="66"/>
  <c r="P123" i="66"/>
  <c r="P121" i="66"/>
  <c r="P119" i="66"/>
  <c r="P115" i="66"/>
  <c r="P114" i="66"/>
  <c r="P112" i="66"/>
  <c r="P111" i="66"/>
  <c r="P109" i="66"/>
  <c r="P108" i="66"/>
  <c r="P106" i="66"/>
  <c r="P101" i="66"/>
  <c r="P100" i="66"/>
  <c r="P98" i="66"/>
  <c r="P97" i="66"/>
  <c r="P95" i="66"/>
  <c r="P94" i="66"/>
  <c r="P92" i="66"/>
  <c r="P91" i="66"/>
  <c r="P89" i="66"/>
  <c r="P84" i="66"/>
  <c r="P81" i="66"/>
  <c r="P80" i="66"/>
  <c r="P79" i="66"/>
  <c r="P78" i="66"/>
  <c r="P73" i="66"/>
  <c r="P72" i="66"/>
  <c r="P71" i="66"/>
  <c r="P70" i="66"/>
  <c r="P65" i="66"/>
  <c r="P64" i="66"/>
  <c r="P63" i="66"/>
  <c r="P62" i="66"/>
  <c r="P57" i="66"/>
  <c r="P56" i="66"/>
  <c r="P54" i="66"/>
  <c r="P51" i="66"/>
  <c r="P49" i="66"/>
  <c r="P48" i="66"/>
  <c r="P46" i="66"/>
  <c r="P43" i="66"/>
  <c r="P41" i="66"/>
  <c r="P40" i="66"/>
  <c r="P38" i="66"/>
  <c r="P35" i="66"/>
  <c r="P34" i="66"/>
  <c r="P33" i="66"/>
  <c r="P32" i="66"/>
  <c r="P27" i="66"/>
  <c r="P26" i="66"/>
  <c r="P25" i="66"/>
  <c r="P24" i="66"/>
  <c r="P23" i="66"/>
  <c r="P18" i="66"/>
  <c r="P17" i="66"/>
  <c r="P15" i="66"/>
  <c r="P13" i="66"/>
  <c r="P12" i="66"/>
  <c r="T9" i="66"/>
  <c r="T130" i="66"/>
  <c r="T129" i="66"/>
  <c r="T128" i="66"/>
  <c r="T127" i="66"/>
  <c r="T123" i="66"/>
  <c r="T121" i="66"/>
  <c r="T120" i="66"/>
  <c r="T118" i="66"/>
  <c r="T113" i="66"/>
  <c r="T112" i="66"/>
  <c r="T111" i="66"/>
  <c r="T110" i="66"/>
  <c r="T105" i="66"/>
  <c r="T104" i="66"/>
  <c r="T102" i="66"/>
  <c r="T101" i="66"/>
  <c r="T99" i="66"/>
  <c r="T96" i="66"/>
  <c r="T93" i="66"/>
  <c r="T91" i="66"/>
  <c r="T90" i="66"/>
  <c r="T89" i="66"/>
  <c r="T82" i="66"/>
  <c r="T81" i="66"/>
  <c r="T80" i="66"/>
  <c r="T79" i="66"/>
  <c r="T74" i="66"/>
  <c r="T73" i="66"/>
  <c r="T71" i="66"/>
  <c r="T69" i="66"/>
  <c r="T68" i="66"/>
  <c r="T66" i="66"/>
  <c r="T63" i="66"/>
  <c r="T61" i="66"/>
  <c r="T60" i="66"/>
  <c r="T58" i="66"/>
  <c r="T55" i="66"/>
  <c r="T54" i="66"/>
  <c r="T53" i="66"/>
  <c r="T52" i="66"/>
  <c r="T47" i="66"/>
  <c r="T46" i="66"/>
  <c r="T45" i="66"/>
  <c r="T44" i="66"/>
  <c r="T37" i="66"/>
  <c r="T36" i="66"/>
  <c r="T35" i="66"/>
  <c r="T34" i="66"/>
  <c r="T30" i="66"/>
  <c r="T28" i="66"/>
  <c r="T25" i="66"/>
  <c r="T23" i="66"/>
  <c r="T22" i="66"/>
  <c r="T20" i="66"/>
  <c r="T19" i="66"/>
  <c r="T17" i="66"/>
  <c r="T14" i="66"/>
  <c r="T12" i="66"/>
  <c r="T11" i="66"/>
  <c r="T10" i="66"/>
  <c r="L77" i="66"/>
  <c r="H83" i="92"/>
  <c r="L126" i="92"/>
  <c r="L108" i="92"/>
  <c r="L54" i="92"/>
  <c r="L46" i="92"/>
  <c r="L36" i="92"/>
  <c r="L34" i="92"/>
  <c r="L30" i="92"/>
  <c r="L28" i="92"/>
  <c r="P9" i="92"/>
  <c r="P131" i="92"/>
  <c r="P128" i="92"/>
  <c r="P126" i="92"/>
  <c r="P125" i="92"/>
  <c r="P120" i="92"/>
  <c r="P119" i="92"/>
  <c r="P118" i="92"/>
  <c r="P112" i="92"/>
  <c r="P110" i="92"/>
  <c r="P109" i="92"/>
  <c r="P106" i="92"/>
  <c r="P104" i="92"/>
  <c r="P103" i="92"/>
  <c r="P102" i="92"/>
  <c r="P101" i="92"/>
  <c r="P97" i="92"/>
  <c r="P96" i="92"/>
  <c r="P94" i="92"/>
  <c r="P89" i="92"/>
  <c r="P88" i="92"/>
  <c r="P87" i="92"/>
  <c r="P86" i="92"/>
  <c r="P85" i="92"/>
  <c r="P82" i="92"/>
  <c r="P81" i="92"/>
  <c r="P80" i="92"/>
  <c r="P71" i="92"/>
  <c r="P63" i="92"/>
  <c r="P55" i="92"/>
  <c r="P47" i="92"/>
  <c r="P35" i="92"/>
  <c r="P27" i="92"/>
  <c r="P25" i="92"/>
  <c r="T131" i="92"/>
  <c r="T105" i="92"/>
  <c r="T89" i="92"/>
  <c r="T85" i="92"/>
  <c r="T13" i="92"/>
  <c r="H128" i="92"/>
  <c r="H118" i="92"/>
  <c r="H116" i="92"/>
  <c r="H114" i="92"/>
  <c r="H100" i="92"/>
  <c r="H90" i="92"/>
  <c r="H86" i="92"/>
  <c r="H84" i="92"/>
  <c r="H61" i="92"/>
  <c r="H55" i="92"/>
  <c r="H45" i="92"/>
  <c r="H39" i="92"/>
  <c r="H37" i="92"/>
  <c r="H31" i="92"/>
  <c r="H29" i="92"/>
  <c r="H23" i="92"/>
  <c r="H15" i="92"/>
  <c r="H13" i="92"/>
  <c r="H11" i="92"/>
  <c r="L131" i="92"/>
  <c r="L129" i="92"/>
  <c r="L125" i="92"/>
  <c r="L121" i="92"/>
  <c r="L117" i="92"/>
  <c r="L109" i="92"/>
  <c r="L103" i="92"/>
  <c r="L101" i="92"/>
  <c r="L97" i="92"/>
  <c r="L93" i="92"/>
  <c r="L89" i="92"/>
  <c r="L85" i="92"/>
  <c r="L81" i="92"/>
  <c r="L75" i="92"/>
  <c r="L71" i="92"/>
  <c r="L67" i="92"/>
  <c r="L63" i="92"/>
  <c r="L59" i="92"/>
  <c r="L55" i="92"/>
  <c r="L51" i="92"/>
  <c r="L47" i="92"/>
  <c r="L43" i="92"/>
  <c r="L39" i="92"/>
  <c r="L35" i="92"/>
  <c r="L31" i="92"/>
  <c r="L27" i="92"/>
  <c r="L23" i="92"/>
  <c r="L19" i="92"/>
  <c r="L15" i="92"/>
  <c r="L11" i="92"/>
  <c r="T79" i="92"/>
  <c r="L79" i="92"/>
  <c r="T78" i="92"/>
  <c r="L78" i="92"/>
  <c r="P77" i="92"/>
  <c r="T77" i="92"/>
  <c r="H134" i="95"/>
  <c r="H126" i="95"/>
  <c r="H122" i="95"/>
  <c r="H114" i="95"/>
  <c r="H102" i="95"/>
  <c r="H90" i="95"/>
  <c r="H86" i="95"/>
  <c r="H76" i="95"/>
  <c r="H68" i="95"/>
  <c r="H58" i="95"/>
  <c r="H54" i="95"/>
  <c r="H48" i="95"/>
  <c r="H40" i="95"/>
  <c r="H27" i="95"/>
  <c r="H25" i="95"/>
  <c r="H21" i="95"/>
  <c r="H18" i="95"/>
  <c r="L117" i="95"/>
  <c r="L105" i="95"/>
  <c r="L101" i="95"/>
  <c r="L93" i="95"/>
  <c r="L57" i="95"/>
  <c r="L49" i="95"/>
  <c r="L41" i="95"/>
  <c r="L35" i="95"/>
  <c r="L23" i="95"/>
  <c r="L21" i="95"/>
  <c r="L18" i="95"/>
  <c r="L14" i="95"/>
  <c r="L10" i="95"/>
  <c r="L88" i="95"/>
  <c r="L84" i="95"/>
  <c r="L72" i="95"/>
  <c r="P132" i="95"/>
  <c r="P126" i="95"/>
  <c r="P124" i="95"/>
  <c r="P114" i="95"/>
  <c r="P106" i="95"/>
  <c r="P104" i="95"/>
  <c r="P102" i="95"/>
  <c r="P96" i="95"/>
  <c r="P92" i="95"/>
  <c r="P82" i="95"/>
  <c r="P64" i="95"/>
  <c r="P50" i="95"/>
  <c r="P40" i="95"/>
  <c r="P26" i="95"/>
  <c r="P45" i="95"/>
  <c r="P16" i="95"/>
  <c r="T134" i="95"/>
  <c r="T132" i="95"/>
  <c r="T128" i="95"/>
  <c r="T90" i="95"/>
  <c r="T88" i="95"/>
  <c r="T76" i="95"/>
  <c r="T74" i="95"/>
  <c r="T46" i="95"/>
  <c r="T18" i="95"/>
  <c r="H31" i="95"/>
  <c r="H121" i="95"/>
  <c r="H107" i="95"/>
  <c r="H101" i="95"/>
  <c r="H95" i="95"/>
  <c r="H67" i="95"/>
  <c r="H63" i="95"/>
  <c r="H61" i="95"/>
  <c r="H59" i="95"/>
  <c r="H57" i="95"/>
  <c r="H55" i="95"/>
  <c r="H45" i="95"/>
  <c r="H43" i="95"/>
  <c r="H37" i="95"/>
  <c r="H35" i="95"/>
  <c r="T34" i="95"/>
  <c r="L93" i="108"/>
  <c r="H81" i="108"/>
  <c r="H71" i="108"/>
  <c r="H65" i="108"/>
  <c r="L50" i="108"/>
  <c r="H40" i="108"/>
  <c r="H31" i="108"/>
  <c r="H26" i="108"/>
  <c r="H18" i="108"/>
  <c r="H13" i="108"/>
  <c r="L10" i="108"/>
  <c r="H133" i="120"/>
  <c r="H131" i="120"/>
  <c r="H123" i="120"/>
  <c r="H115" i="120"/>
  <c r="H111" i="120"/>
  <c r="H107" i="120"/>
  <c r="H97" i="120"/>
  <c r="H89" i="120"/>
  <c r="H81" i="120"/>
  <c r="H75" i="120"/>
  <c r="H73" i="120"/>
  <c r="H71" i="120"/>
  <c r="H67" i="120"/>
  <c r="H51" i="120"/>
  <c r="H49" i="120"/>
  <c r="H41" i="120"/>
  <c r="H33" i="120"/>
  <c r="H27" i="120"/>
  <c r="H24" i="120"/>
  <c r="H18" i="120"/>
  <c r="P114" i="120"/>
  <c r="P106" i="120"/>
  <c r="P100" i="120"/>
  <c r="P34" i="120"/>
  <c r="T131" i="120"/>
  <c r="T123" i="120"/>
  <c r="T73" i="120"/>
  <c r="T67" i="120"/>
  <c r="T20" i="120"/>
  <c r="T16" i="120"/>
  <c r="T121" i="120"/>
  <c r="T75" i="120"/>
  <c r="T63" i="120"/>
  <c r="T59" i="120"/>
  <c r="T55" i="120"/>
  <c r="T51" i="120"/>
  <c r="T41" i="120"/>
  <c r="T24" i="120"/>
  <c r="T10" i="120"/>
  <c r="T135" i="120"/>
  <c r="T129" i="120"/>
  <c r="T125" i="120"/>
  <c r="T111" i="120"/>
  <c r="T105" i="120"/>
  <c r="T97" i="120"/>
  <c r="T95" i="120"/>
  <c r="T81" i="120"/>
  <c r="T47" i="120"/>
  <c r="T37" i="120"/>
  <c r="P133" i="120"/>
  <c r="P107" i="120"/>
  <c r="P99" i="120"/>
  <c r="P57" i="120"/>
  <c r="P131" i="120"/>
  <c r="P129" i="120"/>
  <c r="P121" i="120"/>
  <c r="P115" i="120"/>
  <c r="P109" i="120"/>
  <c r="P97" i="120"/>
  <c r="P91" i="120"/>
  <c r="P89" i="120"/>
  <c r="P83" i="120"/>
  <c r="P75" i="120"/>
  <c r="P67" i="120"/>
  <c r="P59" i="120"/>
  <c r="P51" i="120"/>
  <c r="P43" i="120"/>
  <c r="P41" i="120"/>
  <c r="P27" i="120"/>
  <c r="P18" i="120"/>
  <c r="L129" i="120"/>
  <c r="L123" i="120"/>
  <c r="L121" i="120"/>
  <c r="L119" i="120"/>
  <c r="L117" i="120"/>
  <c r="L115" i="120"/>
  <c r="L113" i="120"/>
  <c r="L107" i="120"/>
  <c r="L105" i="120"/>
  <c r="L102" i="120"/>
  <c r="L100" i="120"/>
  <c r="L99" i="120"/>
  <c r="L95" i="120"/>
  <c r="L93" i="120"/>
  <c r="L91" i="120"/>
  <c r="L89" i="120"/>
  <c r="L84" i="120"/>
  <c r="L81" i="120"/>
  <c r="L74" i="120"/>
  <c r="L73" i="120"/>
  <c r="L71" i="120"/>
  <c r="L65" i="120"/>
  <c r="L63" i="120"/>
  <c r="L62" i="120"/>
  <c r="L57" i="120"/>
  <c r="L41" i="120"/>
  <c r="L16" i="120"/>
  <c r="L77" i="27"/>
  <c r="L77" i="40"/>
  <c r="F36" i="14"/>
  <c r="E36" i="27" s="1"/>
  <c r="F72" i="1"/>
  <c r="E72" i="14" s="1"/>
  <c r="F77" i="1"/>
  <c r="E77" i="14" s="1"/>
  <c r="F31" i="95"/>
  <c r="E31" i="108" s="1"/>
  <c r="P24" i="1"/>
  <c r="L24" i="1"/>
  <c r="P21" i="1"/>
  <c r="T20" i="1"/>
  <c r="H17" i="1"/>
  <c r="H16" i="1"/>
  <c r="T14" i="1"/>
  <c r="P13" i="1"/>
  <c r="L28" i="1"/>
  <c r="H25" i="1"/>
  <c r="P29" i="1"/>
  <c r="P130" i="1"/>
  <c r="T129" i="1"/>
  <c r="P128" i="1"/>
  <c r="H127" i="1"/>
  <c r="L126" i="1"/>
  <c r="H125" i="1"/>
  <c r="P122" i="1"/>
  <c r="T121" i="1"/>
  <c r="T119" i="1"/>
  <c r="P118" i="1"/>
  <c r="L116" i="1"/>
  <c r="H115" i="1"/>
  <c r="L114" i="1"/>
  <c r="T113" i="1"/>
  <c r="H113" i="1"/>
  <c r="P112" i="1"/>
  <c r="P106" i="1"/>
  <c r="T105" i="1"/>
  <c r="L104" i="1"/>
  <c r="H100" i="1"/>
  <c r="P97" i="1"/>
  <c r="P91" i="1"/>
  <c r="T84" i="1"/>
  <c r="H83" i="1"/>
  <c r="T81" i="1"/>
  <c r="L80" i="1"/>
  <c r="P78" i="1"/>
  <c r="P69" i="1"/>
  <c r="P37" i="1"/>
  <c r="P35" i="1"/>
  <c r="G70" i="1"/>
  <c r="T10" i="14"/>
  <c r="P11" i="14"/>
  <c r="P15" i="14"/>
  <c r="T16" i="14"/>
  <c r="L18" i="14"/>
  <c r="T18" i="14"/>
  <c r="H19" i="14"/>
  <c r="H20" i="14"/>
  <c r="P20" i="14"/>
  <c r="L21" i="14"/>
  <c r="T21" i="14"/>
  <c r="L22" i="14"/>
  <c r="H23" i="14"/>
  <c r="P23" i="14"/>
  <c r="T24" i="14"/>
  <c r="H26" i="14"/>
  <c r="P27" i="14"/>
  <c r="L29" i="14"/>
  <c r="H30" i="14"/>
  <c r="P31" i="14"/>
  <c r="H32" i="14"/>
  <c r="T34" i="14"/>
  <c r="H35" i="14"/>
  <c r="H39" i="14"/>
  <c r="T39" i="14"/>
  <c r="L40" i="14"/>
  <c r="P41" i="14"/>
  <c r="H43" i="14"/>
  <c r="T43" i="14"/>
  <c r="H44" i="14"/>
  <c r="L46" i="14"/>
  <c r="H47" i="14"/>
  <c r="P47" i="14"/>
  <c r="H49" i="14"/>
  <c r="P49" i="14"/>
  <c r="T51" i="14"/>
  <c r="F51" i="14" s="1"/>
  <c r="E51" i="27" s="1"/>
  <c r="P52" i="14"/>
  <c r="L54" i="14"/>
  <c r="T55" i="14"/>
  <c r="L56" i="14"/>
  <c r="L57" i="14"/>
  <c r="H58" i="14"/>
  <c r="H59" i="14"/>
  <c r="H61" i="14"/>
  <c r="P61" i="14"/>
  <c r="L64" i="14"/>
  <c r="L66" i="14"/>
  <c r="H67" i="14"/>
  <c r="P67" i="14"/>
  <c r="L68" i="14"/>
  <c r="P69" i="14"/>
  <c r="H70" i="14"/>
  <c r="L71" i="14"/>
  <c r="T71" i="14"/>
  <c r="H72" i="14"/>
  <c r="T72" i="14"/>
  <c r="H73" i="14"/>
  <c r="L74" i="14"/>
  <c r="T74" i="14"/>
  <c r="L75" i="14"/>
  <c r="L76" i="14"/>
  <c r="P77" i="14"/>
  <c r="L78" i="14"/>
  <c r="H80" i="14"/>
  <c r="P80" i="14"/>
  <c r="L81" i="14"/>
  <c r="T81" i="14"/>
  <c r="H82" i="14"/>
  <c r="L83" i="14"/>
  <c r="T83" i="14"/>
  <c r="H84" i="14"/>
  <c r="L86" i="14"/>
  <c r="T86" i="14"/>
  <c r="P87" i="14"/>
  <c r="L88" i="14"/>
  <c r="L89" i="14"/>
  <c r="T89" i="14"/>
  <c r="H90" i="14"/>
  <c r="P90" i="14"/>
  <c r="T92" i="14"/>
  <c r="H95" i="14"/>
  <c r="P95" i="14"/>
  <c r="P97" i="14"/>
  <c r="L98" i="14"/>
  <c r="H99" i="14"/>
  <c r="L101" i="14"/>
  <c r="T101" i="14"/>
  <c r="L103" i="14"/>
  <c r="T103" i="14"/>
  <c r="H104" i="14"/>
  <c r="H105" i="14"/>
  <c r="P105" i="14"/>
  <c r="L106" i="14"/>
  <c r="T106" i="14"/>
  <c r="L107" i="14"/>
  <c r="T108" i="14"/>
  <c r="L109" i="14"/>
  <c r="T111" i="14"/>
  <c r="H112" i="14"/>
  <c r="P113" i="14"/>
  <c r="P114" i="14"/>
  <c r="T115" i="14"/>
  <c r="H116" i="14"/>
  <c r="P116" i="14"/>
  <c r="T117" i="14"/>
  <c r="H118" i="14"/>
  <c r="P118" i="14"/>
  <c r="L120" i="14"/>
  <c r="H121" i="14"/>
  <c r="T121" i="14"/>
  <c r="T122" i="14"/>
  <c r="H123" i="14"/>
  <c r="P123" i="14"/>
  <c r="T124" i="14"/>
  <c r="L125" i="14"/>
  <c r="T127" i="14"/>
  <c r="H128" i="14"/>
  <c r="I111" i="17"/>
  <c r="I111" i="18" s="1"/>
  <c r="I111" i="19" s="1"/>
  <c r="I111" i="20" s="1"/>
  <c r="I111" i="21" s="1"/>
  <c r="I111" i="22" s="1"/>
  <c r="I111" i="23" s="1"/>
  <c r="I111" i="24" s="1"/>
  <c r="I111" i="25" s="1"/>
  <c r="I111" i="26" s="1"/>
  <c r="I72" i="16"/>
  <c r="I72" i="17" s="1"/>
  <c r="I72" i="18" s="1"/>
  <c r="I72" i="19" s="1"/>
  <c r="I72" i="20" s="1"/>
  <c r="I72" i="21" s="1"/>
  <c r="I72" i="22" s="1"/>
  <c r="I72" i="23" s="1"/>
  <c r="I72" i="24" s="1"/>
  <c r="I72" i="25" s="1"/>
  <c r="I72" i="26" s="1"/>
  <c r="P11" i="27"/>
  <c r="T12" i="27"/>
  <c r="H13" i="27"/>
  <c r="H14" i="27"/>
  <c r="H77" i="27"/>
  <c r="I72" i="30"/>
  <c r="I72" i="31" s="1"/>
  <c r="I72" i="32" s="1"/>
  <c r="I72" i="33" s="1"/>
  <c r="I72" i="34" s="1"/>
  <c r="I72" i="35" s="1"/>
  <c r="I72" i="36" s="1"/>
  <c r="I72" i="37" s="1"/>
  <c r="I72" i="38" s="1"/>
  <c r="I72" i="39" s="1"/>
  <c r="G132" i="40"/>
  <c r="F78" i="92"/>
  <c r="E80" i="95" s="1"/>
  <c r="H77" i="53"/>
  <c r="P114" i="92"/>
  <c r="P90" i="92"/>
  <c r="L119" i="92"/>
  <c r="L115" i="92"/>
  <c r="L111" i="92"/>
  <c r="L107" i="92"/>
  <c r="P79" i="92"/>
  <c r="L115" i="108"/>
  <c r="H58" i="108"/>
  <c r="H56" i="108"/>
  <c r="H51" i="108"/>
  <c r="P45" i="108"/>
  <c r="L28" i="108"/>
  <c r="L11" i="108"/>
  <c r="L14" i="27"/>
  <c r="H15" i="27"/>
  <c r="P15" i="27"/>
  <c r="H18" i="27"/>
  <c r="L19" i="27"/>
  <c r="H20" i="27"/>
  <c r="T21" i="27"/>
  <c r="L23" i="27"/>
  <c r="T23" i="27"/>
  <c r="L24" i="27"/>
  <c r="L25" i="27"/>
  <c r="H27" i="27"/>
  <c r="P29" i="27"/>
  <c r="H30" i="27"/>
  <c r="H33" i="27"/>
  <c r="P33" i="27"/>
  <c r="P34" i="27"/>
  <c r="L35" i="27"/>
  <c r="T35" i="27"/>
  <c r="H36" i="27"/>
  <c r="P37" i="27"/>
  <c r="L39" i="27"/>
  <c r="T39" i="27"/>
  <c r="H40" i="27"/>
  <c r="H41" i="27"/>
  <c r="P42" i="27"/>
  <c r="T43" i="27"/>
  <c r="P45" i="27"/>
  <c r="L46" i="27"/>
  <c r="P48" i="27"/>
  <c r="L49" i="27"/>
  <c r="T50" i="27"/>
  <c r="H51" i="27"/>
  <c r="L52" i="27"/>
  <c r="H53" i="27"/>
  <c r="L54" i="27"/>
  <c r="T54" i="27"/>
  <c r="T55" i="27"/>
  <c r="T57" i="27"/>
  <c r="P58" i="27"/>
  <c r="L59" i="27"/>
  <c r="T59" i="27"/>
  <c r="P61" i="27"/>
  <c r="P64" i="27"/>
  <c r="L65" i="27"/>
  <c r="T66" i="27"/>
  <c r="H67" i="27"/>
  <c r="H69" i="27"/>
  <c r="P69" i="27"/>
  <c r="T70" i="27"/>
  <c r="P71" i="27"/>
  <c r="L72" i="27"/>
  <c r="H73" i="27"/>
  <c r="P73" i="27"/>
  <c r="P74" i="27"/>
  <c r="L75" i="27"/>
  <c r="H76" i="27"/>
  <c r="T77" i="27"/>
  <c r="P82" i="27"/>
  <c r="T83" i="27"/>
  <c r="P84" i="27"/>
  <c r="L85" i="27"/>
  <c r="P86" i="27"/>
  <c r="L87" i="27"/>
  <c r="T87" i="27"/>
  <c r="P88" i="27"/>
  <c r="L89" i="27"/>
  <c r="T89" i="27"/>
  <c r="H90" i="27"/>
  <c r="H91" i="27"/>
  <c r="H93" i="27"/>
  <c r="P93" i="27"/>
  <c r="L98" i="27"/>
  <c r="T98" i="27"/>
  <c r="T101" i="27"/>
  <c r="P102" i="27"/>
  <c r="T103" i="27"/>
  <c r="H104" i="27"/>
  <c r="T104" i="27"/>
  <c r="T105" i="27"/>
  <c r="P106" i="27"/>
  <c r="H108" i="27"/>
  <c r="L109" i="27"/>
  <c r="H110" i="27"/>
  <c r="L112" i="27"/>
  <c r="L114" i="27"/>
  <c r="H118" i="27"/>
  <c r="P118" i="27"/>
  <c r="L119" i="27"/>
  <c r="H120" i="27"/>
  <c r="P120" i="27"/>
  <c r="L121" i="27"/>
  <c r="T121" i="27"/>
  <c r="P123" i="27"/>
  <c r="H125" i="27"/>
  <c r="P125" i="27"/>
  <c r="L126" i="27"/>
  <c r="T126" i="27"/>
  <c r="L127" i="27"/>
  <c r="P128" i="27"/>
  <c r="I100" i="31"/>
  <c r="I100" i="32" s="1"/>
  <c r="I100" i="33" s="1"/>
  <c r="I100" i="34" s="1"/>
  <c r="I100" i="35" s="1"/>
  <c r="I100" i="36" s="1"/>
  <c r="I100" i="37" s="1"/>
  <c r="I100" i="38" s="1"/>
  <c r="I100" i="39" s="1"/>
  <c r="I69" i="42"/>
  <c r="I69" i="43" s="1"/>
  <c r="I69" i="44" s="1"/>
  <c r="I69" i="45" s="1"/>
  <c r="I69" i="46" s="1"/>
  <c r="I69" i="47" s="1"/>
  <c r="I69" i="48" s="1"/>
  <c r="I69" i="49" s="1"/>
  <c r="I69" i="50" s="1"/>
  <c r="I69" i="51" s="1"/>
  <c r="I69" i="52" s="1"/>
  <c r="I69" i="54" s="1"/>
  <c r="I69" i="55" s="1"/>
  <c r="I69" i="56" s="1"/>
  <c r="I69" i="57" s="1"/>
  <c r="I69" i="58" s="1"/>
  <c r="I69" i="59" s="1"/>
  <c r="I69" i="60" s="1"/>
  <c r="I69" i="61" s="1"/>
  <c r="I69" i="62" s="1"/>
  <c r="I69" i="63" s="1"/>
  <c r="I69" i="64" s="1"/>
  <c r="I69" i="65" s="1"/>
  <c r="I69" i="67" s="1"/>
  <c r="I69" i="68" s="1"/>
  <c r="I69" i="69" s="1"/>
  <c r="I69" i="71" s="1"/>
  <c r="I69" i="72" s="1"/>
  <c r="I69" i="73" s="1"/>
  <c r="I69" i="74" s="1"/>
  <c r="I69" i="75" s="1"/>
  <c r="I69" i="76" s="1"/>
  <c r="I69" i="77" s="1"/>
  <c r="I69" i="78" s="1"/>
  <c r="I69" i="79" s="1"/>
  <c r="I69" i="80" s="1"/>
  <c r="I69" i="81" s="1"/>
  <c r="I69" i="82" s="1"/>
  <c r="I69" i="83" s="1"/>
  <c r="I69" i="84" s="1"/>
  <c r="I69" i="85" s="1"/>
  <c r="I69" i="86" s="1"/>
  <c r="I69" i="87" s="1"/>
  <c r="I69" i="88" s="1"/>
  <c r="I69" i="89" s="1"/>
  <c r="I69" i="90" s="1"/>
  <c r="I69" i="91" s="1"/>
  <c r="I71" i="94" s="1"/>
  <c r="I71" i="96" s="1"/>
  <c r="I71" i="97" s="1"/>
  <c r="I71" i="98" s="1"/>
  <c r="I71" i="99" s="1"/>
  <c r="I71" i="100" s="1"/>
  <c r="I71" i="101" s="1"/>
  <c r="I71" i="102" s="1"/>
  <c r="I71" i="103" s="1"/>
  <c r="I71" i="104" s="1"/>
  <c r="I71" i="105" s="1"/>
  <c r="I71" i="106" s="1"/>
  <c r="I71" i="107" s="1"/>
  <c r="I71" i="109" s="1"/>
  <c r="I71" i="110" s="1"/>
  <c r="I71" i="111" s="1"/>
  <c r="I71" i="112" s="1"/>
  <c r="I71" i="113" s="1"/>
  <c r="I71" i="114" s="1"/>
  <c r="I71" i="115" s="1"/>
  <c r="I71" i="116" s="1"/>
  <c r="I71" i="117" s="1"/>
  <c r="I71" i="118" s="1"/>
  <c r="I71" i="119" s="1"/>
  <c r="I72" i="121" s="1"/>
  <c r="I72" i="122" s="1"/>
  <c r="I72" i="123" s="1"/>
  <c r="I72" i="124" s="1"/>
  <c r="I72" i="125" s="1"/>
  <c r="I72" i="126" s="1"/>
  <c r="I72" i="127" s="1"/>
  <c r="I72" i="128" s="1"/>
  <c r="I72" i="129" s="1"/>
  <c r="I72" i="130" s="1"/>
  <c r="I72" i="131" s="1"/>
  <c r="I72" i="132" s="1"/>
  <c r="T131" i="40"/>
  <c r="H34" i="53"/>
  <c r="P113" i="53"/>
  <c r="P109" i="53"/>
  <c r="T51" i="53"/>
  <c r="L126" i="66"/>
  <c r="F126" i="66" s="1"/>
  <c r="E127" i="92" s="1"/>
  <c r="F127" i="92" s="1"/>
  <c r="E129" i="95" s="1"/>
  <c r="H17" i="92"/>
  <c r="H21" i="92"/>
  <c r="H43" i="92"/>
  <c r="H59" i="92"/>
  <c r="H92" i="92"/>
  <c r="J77" i="92"/>
  <c r="H77" i="92" s="1"/>
  <c r="P72" i="92"/>
  <c r="P62" i="92"/>
  <c r="P56" i="92"/>
  <c r="P46" i="92"/>
  <c r="T128" i="92"/>
  <c r="T68" i="92"/>
  <c r="T60" i="92"/>
  <c r="T48" i="92"/>
  <c r="T36" i="92"/>
  <c r="T24" i="92"/>
  <c r="T22" i="92"/>
  <c r="T18" i="92"/>
  <c r="H79" i="95"/>
  <c r="H129" i="95"/>
  <c r="H127" i="95"/>
  <c r="H125" i="95"/>
  <c r="H123" i="95"/>
  <c r="H105" i="95"/>
  <c r="H103" i="95"/>
  <c r="H74" i="95"/>
  <c r="H70" i="95"/>
  <c r="H66" i="95"/>
  <c r="H62" i="95"/>
  <c r="H60" i="95"/>
  <c r="H56" i="95"/>
  <c r="H51" i="95"/>
  <c r="H49" i="95"/>
  <c r="H47" i="95"/>
  <c r="H41" i="95"/>
  <c r="H39" i="95"/>
  <c r="H16" i="95"/>
  <c r="H12" i="95"/>
  <c r="H10" i="95"/>
  <c r="L119" i="95"/>
  <c r="L115" i="95"/>
  <c r="L113" i="95"/>
  <c r="L111" i="95"/>
  <c r="L109" i="95"/>
  <c r="L107" i="95"/>
  <c r="L103" i="95"/>
  <c r="L99" i="95"/>
  <c r="L39" i="95"/>
  <c r="L37" i="95"/>
  <c r="L33" i="95"/>
  <c r="P122" i="95"/>
  <c r="P118" i="95"/>
  <c r="P98" i="95"/>
  <c r="P33" i="95"/>
  <c r="T104" i="95"/>
  <c r="T100" i="95"/>
  <c r="T98" i="95"/>
  <c r="T96" i="95"/>
  <c r="T92" i="95"/>
  <c r="T52" i="95"/>
  <c r="T48" i="95"/>
  <c r="L58" i="108"/>
  <c r="L56" i="108"/>
  <c r="L53" i="108"/>
  <c r="H82" i="92"/>
  <c r="H96" i="92"/>
  <c r="H103" i="92"/>
  <c r="L124" i="92"/>
  <c r="L110" i="92"/>
  <c r="L98" i="92"/>
  <c r="L88" i="92"/>
  <c r="L74" i="92"/>
  <c r="L64" i="92"/>
  <c r="L52" i="92"/>
  <c r="L32" i="92"/>
  <c r="L16" i="92"/>
  <c r="H131" i="95"/>
  <c r="H119" i="95"/>
  <c r="H109" i="95"/>
  <c r="H97" i="95"/>
  <c r="H81" i="95"/>
  <c r="H78" i="95"/>
  <c r="H69" i="95"/>
  <c r="H65" i="95"/>
  <c r="H50" i="95"/>
  <c r="H46" i="95"/>
  <c r="H33" i="95"/>
  <c r="L133" i="95"/>
  <c r="L131" i="95"/>
  <c r="L129" i="95"/>
  <c r="L127" i="95"/>
  <c r="L125" i="95"/>
  <c r="L123" i="95"/>
  <c r="L121" i="95"/>
  <c r="L95" i="95"/>
  <c r="L80" i="95"/>
  <c r="L78" i="95"/>
  <c r="L64" i="95"/>
  <c r="L53" i="95"/>
  <c r="L45" i="95"/>
  <c r="L38" i="95"/>
  <c r="L27" i="95"/>
  <c r="L25" i="95"/>
  <c r="L12" i="95"/>
  <c r="P129" i="95"/>
  <c r="P121" i="95"/>
  <c r="P111" i="95"/>
  <c r="P109" i="95"/>
  <c r="P99" i="95"/>
  <c r="P94" i="95"/>
  <c r="P89" i="95"/>
  <c r="P79" i="95"/>
  <c r="P77" i="95"/>
  <c r="P67" i="95"/>
  <c r="P62" i="95"/>
  <c r="P57" i="95"/>
  <c r="P47" i="95"/>
  <c r="P43" i="95"/>
  <c r="P38" i="95"/>
  <c r="P28" i="95"/>
  <c r="P13" i="95"/>
  <c r="T126" i="95"/>
  <c r="T112" i="95"/>
  <c r="T108" i="95"/>
  <c r="T86" i="95"/>
  <c r="T72" i="95"/>
  <c r="T56" i="95"/>
  <c r="T44" i="95"/>
  <c r="T36" i="95"/>
  <c r="T22" i="95"/>
  <c r="T13" i="95"/>
  <c r="L9" i="108"/>
  <c r="P134" i="108"/>
  <c r="P132" i="108"/>
  <c r="P114" i="108"/>
  <c r="P113" i="108"/>
  <c r="P112" i="108"/>
  <c r="P111" i="108"/>
  <c r="P110" i="108"/>
  <c r="P109" i="108"/>
  <c r="P108" i="108"/>
  <c r="P107" i="108"/>
  <c r="P106" i="108"/>
  <c r="P104" i="108"/>
  <c r="P103" i="108"/>
  <c r="P102" i="108"/>
  <c r="P95" i="108"/>
  <c r="H95" i="108"/>
  <c r="P89" i="108"/>
  <c r="P87" i="108"/>
  <c r="H87" i="108"/>
  <c r="P72" i="108"/>
  <c r="P71" i="108"/>
  <c r="P70" i="108"/>
  <c r="P69" i="108"/>
  <c r="P52" i="108"/>
  <c r="T45" i="108"/>
  <c r="P38" i="108"/>
  <c r="P37" i="108"/>
  <c r="P36" i="108"/>
  <c r="P33" i="108"/>
  <c r="P31" i="108"/>
  <c r="P29" i="108"/>
  <c r="P27" i="108"/>
  <c r="P26" i="108"/>
  <c r="P25" i="108"/>
  <c r="P23" i="108"/>
  <c r="H15" i="108"/>
  <c r="P14" i="108"/>
  <c r="P12" i="108"/>
  <c r="P10" i="108"/>
  <c r="H132" i="120"/>
  <c r="H130" i="120"/>
  <c r="H128" i="120"/>
  <c r="H124" i="120"/>
  <c r="H122" i="120"/>
  <c r="H120" i="120"/>
  <c r="H112" i="120"/>
  <c r="H106" i="120"/>
  <c r="H98" i="120"/>
  <c r="H96" i="120"/>
  <c r="H90" i="120"/>
  <c r="H88" i="120"/>
  <c r="H80" i="120"/>
  <c r="H74" i="120"/>
  <c r="H72" i="120"/>
  <c r="H66" i="120"/>
  <c r="H64" i="120"/>
  <c r="H58" i="120"/>
  <c r="H48" i="120"/>
  <c r="H42" i="120"/>
  <c r="H40" i="120"/>
  <c r="H36" i="120"/>
  <c r="H32" i="120"/>
  <c r="H25" i="120"/>
  <c r="H23" i="120"/>
  <c r="H17" i="120"/>
  <c r="H15" i="120"/>
  <c r="H11" i="120"/>
  <c r="L130" i="120"/>
  <c r="L128" i="120"/>
  <c r="L124" i="120"/>
  <c r="L112" i="120"/>
  <c r="L104" i="120"/>
  <c r="L96" i="120"/>
  <c r="L92" i="120"/>
  <c r="L90" i="120"/>
  <c r="L88" i="120"/>
  <c r="L82" i="120"/>
  <c r="L80" i="120"/>
  <c r="L72" i="120"/>
  <c r="L66" i="120"/>
  <c r="L64" i="120"/>
  <c r="L60" i="120"/>
  <c r="L58" i="120"/>
  <c r="L56" i="120"/>
  <c r="L50" i="120"/>
  <c r="L48" i="120"/>
  <c r="L42" i="120"/>
  <c r="L40" i="120"/>
  <c r="L36" i="120"/>
  <c r="L34" i="120"/>
  <c r="L32" i="120"/>
  <c r="L28" i="120"/>
  <c r="L25" i="120"/>
  <c r="L23" i="120"/>
  <c r="H135" i="120"/>
  <c r="H129" i="120"/>
  <c r="H127" i="120"/>
  <c r="H125" i="120"/>
  <c r="H119" i="120"/>
  <c r="H117" i="120"/>
  <c r="H109" i="120"/>
  <c r="H101" i="120"/>
  <c r="H100" i="120"/>
  <c r="H85" i="120"/>
  <c r="H82" i="120"/>
  <c r="H77" i="120"/>
  <c r="H69" i="120"/>
  <c r="H63" i="120"/>
  <c r="H61" i="120"/>
  <c r="H55" i="120"/>
  <c r="H52" i="120"/>
  <c r="H47" i="120"/>
  <c r="H45" i="120"/>
  <c r="H44" i="120"/>
  <c r="H37" i="120"/>
  <c r="H28" i="120"/>
  <c r="H20" i="120"/>
  <c r="H14" i="120"/>
  <c r="H12" i="120"/>
  <c r="L127" i="120"/>
  <c r="L109" i="120"/>
  <c r="L19" i="120"/>
  <c r="L15" i="120"/>
  <c r="L11" i="120"/>
  <c r="P125" i="120"/>
  <c r="P117" i="120"/>
  <c r="P93" i="120"/>
  <c r="P87" i="120"/>
  <c r="P85" i="120"/>
  <c r="P77" i="120"/>
  <c r="P71" i="120"/>
  <c r="P69" i="120"/>
  <c r="P61" i="120"/>
  <c r="P53" i="120"/>
  <c r="P47" i="120"/>
  <c r="P45" i="120"/>
  <c r="P29" i="120"/>
  <c r="P22" i="120"/>
  <c r="P20" i="120"/>
  <c r="P14" i="120"/>
  <c r="P12" i="120"/>
  <c r="T130" i="120"/>
  <c r="T122" i="120"/>
  <c r="T116" i="120"/>
  <c r="T112" i="120"/>
  <c r="T108" i="120"/>
  <c r="T104" i="120"/>
  <c r="T98" i="120"/>
  <c r="T96" i="120"/>
  <c r="T90" i="120"/>
  <c r="T88" i="120"/>
  <c r="T84" i="120"/>
  <c r="T80" i="120"/>
  <c r="T74" i="120"/>
  <c r="T72" i="120"/>
  <c r="T66" i="120"/>
  <c r="T64" i="120"/>
  <c r="T58" i="120"/>
  <c r="T50" i="120"/>
  <c r="T48" i="120"/>
  <c r="T44" i="120"/>
  <c r="T40" i="120"/>
  <c r="T34" i="120"/>
  <c r="T32" i="120"/>
  <c r="T28" i="120"/>
  <c r="T23" i="120"/>
  <c r="T19" i="120"/>
  <c r="L106" i="120"/>
  <c r="L103" i="120"/>
  <c r="L101" i="120"/>
  <c r="L87" i="120"/>
  <c r="L79" i="120"/>
  <c r="L55" i="120"/>
  <c r="L53" i="120"/>
  <c r="L49" i="120"/>
  <c r="L47" i="120"/>
  <c r="L45" i="120"/>
  <c r="L44" i="120"/>
  <c r="L39" i="120"/>
  <c r="L37" i="120"/>
  <c r="L31" i="120"/>
  <c r="L29" i="120"/>
  <c r="L24" i="120"/>
  <c r="L22" i="120"/>
  <c r="L14" i="120"/>
  <c r="L12" i="120"/>
  <c r="P134" i="120"/>
  <c r="P132" i="120"/>
  <c r="P130" i="120"/>
  <c r="P128" i="120"/>
  <c r="P124" i="120"/>
  <c r="P120" i="120"/>
  <c r="P116" i="120"/>
  <c r="P113" i="120"/>
  <c r="P111" i="120"/>
  <c r="P110" i="120"/>
  <c r="P105" i="120"/>
  <c r="P102" i="120"/>
  <c r="P98" i="120"/>
  <c r="P96" i="120"/>
  <c r="P90" i="120"/>
  <c r="P88" i="120"/>
  <c r="P84" i="120"/>
  <c r="P80" i="120"/>
  <c r="P79" i="120"/>
  <c r="P78" i="120"/>
  <c r="P76" i="120"/>
  <c r="P74" i="120"/>
  <c r="P70" i="120"/>
  <c r="P68" i="120"/>
  <c r="P64" i="120"/>
  <c r="P60" i="120"/>
  <c r="P56" i="120"/>
  <c r="P52" i="120"/>
  <c r="P50" i="120"/>
  <c r="P49" i="120"/>
  <c r="P48" i="120"/>
  <c r="P42" i="120"/>
  <c r="P40" i="120"/>
  <c r="P36" i="120"/>
  <c r="P33" i="120"/>
  <c r="P30" i="120"/>
  <c r="P28" i="120"/>
  <c r="P25" i="120"/>
  <c r="P24" i="120"/>
  <c r="P19" i="120"/>
  <c r="P17" i="120"/>
  <c r="P15" i="120"/>
  <c r="P11" i="120"/>
  <c r="T133" i="120"/>
  <c r="T132" i="120"/>
  <c r="T127" i="120"/>
  <c r="T119" i="120"/>
  <c r="T109" i="120"/>
  <c r="T101" i="120"/>
  <c r="T100" i="120"/>
  <c r="T93" i="120"/>
  <c r="T89" i="120"/>
  <c r="T79" i="120"/>
  <c r="T71" i="120"/>
  <c r="T65" i="120"/>
  <c r="T61" i="120"/>
  <c r="T57" i="120"/>
  <c r="T53" i="120"/>
  <c r="T45" i="120"/>
  <c r="T39" i="120"/>
  <c r="T33" i="120"/>
  <c r="T29" i="120"/>
  <c r="T22" i="120"/>
  <c r="T14" i="120"/>
  <c r="T12" i="120"/>
  <c r="T11" i="120"/>
  <c r="H9" i="120"/>
  <c r="L33" i="120"/>
  <c r="T35" i="120"/>
  <c r="P44" i="120"/>
  <c r="H50" i="120"/>
  <c r="T56" i="120"/>
  <c r="P63" i="120"/>
  <c r="L70" i="120"/>
  <c r="T78" i="120"/>
  <c r="L97" i="120"/>
  <c r="T99" i="120"/>
  <c r="P108" i="120"/>
  <c r="H114" i="120"/>
  <c r="T120" i="120"/>
  <c r="P127" i="120"/>
  <c r="L35" i="120"/>
  <c r="L77" i="120"/>
  <c r="T85" i="120"/>
  <c r="T18" i="120"/>
  <c r="L20" i="120"/>
  <c r="P55" i="120"/>
  <c r="P58" i="120"/>
  <c r="P66" i="120"/>
  <c r="L85" i="120"/>
  <c r="P119" i="120"/>
  <c r="P122" i="120"/>
  <c r="L10" i="120"/>
  <c r="H29" i="120"/>
  <c r="P37" i="120"/>
  <c r="H39" i="120"/>
  <c r="T43" i="120"/>
  <c r="T49" i="120"/>
  <c r="P81" i="120"/>
  <c r="H93" i="120"/>
  <c r="P101" i="120"/>
  <c r="H103" i="120"/>
  <c r="T107" i="120"/>
  <c r="T113" i="120"/>
  <c r="L134" i="120"/>
  <c r="L9" i="120"/>
  <c r="P13" i="120"/>
  <c r="T17" i="120"/>
  <c r="H22" i="120"/>
  <c r="P31" i="120"/>
  <c r="H57" i="120"/>
  <c r="L61" i="120"/>
  <c r="P65" i="120"/>
  <c r="T69" i="120"/>
  <c r="L75" i="120"/>
  <c r="T83" i="120"/>
  <c r="H87" i="120"/>
  <c r="P95" i="120"/>
  <c r="H121" i="120"/>
  <c r="L125" i="120"/>
  <c r="L133" i="120"/>
  <c r="H13" i="120"/>
  <c r="L17" i="120"/>
  <c r="T27" i="120"/>
  <c r="H31" i="120"/>
  <c r="P39" i="120"/>
  <c r="H65" i="120"/>
  <c r="L69" i="120"/>
  <c r="P73" i="120"/>
  <c r="T77" i="120"/>
  <c r="L83" i="120"/>
  <c r="T91" i="120"/>
  <c r="H95" i="120"/>
  <c r="P103" i="120"/>
  <c r="T128" i="120"/>
  <c r="L131" i="120"/>
  <c r="T24" i="1"/>
  <c r="P23" i="1"/>
  <c r="L23" i="1"/>
  <c r="T22" i="1"/>
  <c r="L22" i="1"/>
  <c r="F22" i="1" s="1"/>
  <c r="E22" i="14" s="1"/>
  <c r="F22" i="14" s="1"/>
  <c r="E22" i="27" s="1"/>
  <c r="F22" i="27" s="1"/>
  <c r="E22" i="40" s="1"/>
  <c r="F22" i="40" s="1"/>
  <c r="E22" i="53" s="1"/>
  <c r="F22" i="53" s="1"/>
  <c r="E22" i="66" s="1"/>
  <c r="F22" i="66" s="1"/>
  <c r="E22" i="92" s="1"/>
  <c r="F22" i="92" s="1"/>
  <c r="E23" i="95" s="1"/>
  <c r="F23" i="95" s="1"/>
  <c r="E23" i="108" s="1"/>
  <c r="T19" i="1"/>
  <c r="P19" i="1"/>
  <c r="L19" i="1"/>
  <c r="F19" i="1"/>
  <c r="E19" i="14" s="1"/>
  <c r="P17" i="1"/>
  <c r="F17" i="1"/>
  <c r="E17" i="14" s="1"/>
  <c r="L16" i="1"/>
  <c r="L15" i="1"/>
  <c r="L14" i="1"/>
  <c r="T13" i="1"/>
  <c r="T12" i="1"/>
  <c r="T11" i="1"/>
  <c r="H11" i="1"/>
  <c r="L9" i="1"/>
  <c r="H28" i="1"/>
  <c r="T27" i="1"/>
  <c r="F27" i="1" s="1"/>
  <c r="E27" i="14" s="1"/>
  <c r="F27" i="14" s="1"/>
  <c r="E27" i="27" s="1"/>
  <c r="F27" i="27" s="1"/>
  <c r="E27" i="40" s="1"/>
  <c r="F27" i="40" s="1"/>
  <c r="E27" i="53" s="1"/>
  <c r="F27" i="53" s="1"/>
  <c r="E27" i="66" s="1"/>
  <c r="F27" i="66" s="1"/>
  <c r="E27" i="92" s="1"/>
  <c r="F27" i="92" s="1"/>
  <c r="E28" i="95" s="1"/>
  <c r="F28" i="95" s="1"/>
  <c r="E28" i="108" s="1"/>
  <c r="L32" i="1"/>
  <c r="H32" i="1"/>
  <c r="F32" i="1" s="1"/>
  <c r="E32" i="14" s="1"/>
  <c r="P31" i="1"/>
  <c r="T29" i="1"/>
  <c r="H29" i="1"/>
  <c r="H129" i="1"/>
  <c r="F129" i="1" s="1"/>
  <c r="E129" i="14" s="1"/>
  <c r="F129" i="14" s="1"/>
  <c r="E129" i="27" s="1"/>
  <c r="T128" i="1"/>
  <c r="T127" i="1"/>
  <c r="T126" i="1"/>
  <c r="H126" i="1"/>
  <c r="T125" i="1"/>
  <c r="T124" i="1"/>
  <c r="H124" i="1"/>
  <c r="L122" i="1"/>
  <c r="L121" i="1"/>
  <c r="H120" i="1"/>
  <c r="F120" i="1" s="1"/>
  <c r="E120" i="14" s="1"/>
  <c r="P119" i="1"/>
  <c r="L119" i="1"/>
  <c r="L118" i="1"/>
  <c r="T117" i="1"/>
  <c r="H116" i="1"/>
  <c r="T115" i="1"/>
  <c r="T114" i="1"/>
  <c r="H114" i="1"/>
  <c r="T112" i="1"/>
  <c r="T111" i="1"/>
  <c r="F111" i="1" s="1"/>
  <c r="E111" i="14" s="1"/>
  <c r="F111" i="14" s="1"/>
  <c r="E111" i="27" s="1"/>
  <c r="T110" i="1"/>
  <c r="L110" i="1"/>
  <c r="T109" i="1"/>
  <c r="L109" i="1"/>
  <c r="H109" i="1"/>
  <c r="T108" i="1"/>
  <c r="T107" i="1"/>
  <c r="H107" i="1"/>
  <c r="F107" i="1" s="1"/>
  <c r="E107" i="14" s="1"/>
  <c r="F107" i="14" s="1"/>
  <c r="E107" i="27" s="1"/>
  <c r="F107" i="27" s="1"/>
  <c r="E107" i="40" s="1"/>
  <c r="F107" i="40" s="1"/>
  <c r="E107" i="53" s="1"/>
  <c r="F107" i="53" s="1"/>
  <c r="E107" i="66" s="1"/>
  <c r="F107" i="66" s="1"/>
  <c r="E108" i="92" s="1"/>
  <c r="F108" i="92" s="1"/>
  <c r="E110" i="95" s="1"/>
  <c r="F110" i="95" s="1"/>
  <c r="E110" i="108" s="1"/>
  <c r="T106" i="1"/>
  <c r="T104" i="1"/>
  <c r="L103" i="1"/>
  <c r="T102" i="1"/>
  <c r="P101" i="1"/>
  <c r="L101" i="1"/>
  <c r="H101" i="1"/>
  <c r="T100" i="1"/>
  <c r="T99" i="1"/>
  <c r="T98" i="1"/>
  <c r="H98" i="1"/>
  <c r="H96" i="1"/>
  <c r="L95" i="1"/>
  <c r="L94" i="1"/>
  <c r="L93" i="1"/>
  <c r="T91" i="1"/>
  <c r="T90" i="1"/>
  <c r="P89" i="1"/>
  <c r="L89" i="1"/>
  <c r="P87" i="1"/>
  <c r="H87" i="1"/>
  <c r="T86" i="1"/>
  <c r="P86" i="1"/>
  <c r="L86" i="1"/>
  <c r="F86" i="1" s="1"/>
  <c r="E86" i="14" s="1"/>
  <c r="F86" i="14" s="1"/>
  <c r="E86" i="27" s="1"/>
  <c r="L85" i="1"/>
  <c r="L83" i="1"/>
  <c r="T82" i="1"/>
  <c r="H81" i="1"/>
  <c r="P80" i="1"/>
  <c r="H80" i="1"/>
  <c r="P79" i="1"/>
  <c r="L78" i="1"/>
  <c r="F78" i="1" s="1"/>
  <c r="E78" i="14" s="1"/>
  <c r="T76" i="1"/>
  <c r="L75" i="1"/>
  <c r="H75" i="1"/>
  <c r="H74" i="1"/>
  <c r="P73" i="1"/>
  <c r="H71" i="1"/>
  <c r="H70" i="1"/>
  <c r="F70" i="1" s="1"/>
  <c r="E70" i="14" s="1"/>
  <c r="H69" i="1"/>
  <c r="L68" i="1"/>
  <c r="T67" i="1"/>
  <c r="H67" i="1"/>
  <c r="H66" i="1"/>
  <c r="P63" i="1"/>
  <c r="H63" i="1"/>
  <c r="F63" i="1" s="1"/>
  <c r="E63" i="14" s="1"/>
  <c r="F63" i="14" s="1"/>
  <c r="E63" i="27" s="1"/>
  <c r="T62" i="1"/>
  <c r="T59" i="1"/>
  <c r="H59" i="1"/>
  <c r="L58" i="1"/>
  <c r="L55" i="1"/>
  <c r="H55" i="1"/>
  <c r="L54" i="1"/>
  <c r="H54" i="1"/>
  <c r="L52" i="1"/>
  <c r="L50" i="1"/>
  <c r="T49" i="1"/>
  <c r="F49" i="1" s="1"/>
  <c r="E49" i="14" s="1"/>
  <c r="L46" i="1"/>
  <c r="T45" i="1"/>
  <c r="H43" i="1"/>
  <c r="F43" i="1" s="1"/>
  <c r="E43" i="14" s="1"/>
  <c r="F43" i="14" s="1"/>
  <c r="E43" i="27" s="1"/>
  <c r="F43" i="27" s="1"/>
  <c r="E43" i="40" s="1"/>
  <c r="F43" i="40" s="1"/>
  <c r="E43" i="53" s="1"/>
  <c r="F43" i="53" s="1"/>
  <c r="E43" i="66" s="1"/>
  <c r="F43" i="66" s="1"/>
  <c r="E43" i="92" s="1"/>
  <c r="F43" i="92" s="1"/>
  <c r="E45" i="95" s="1"/>
  <c r="F45" i="95" s="1"/>
  <c r="E45" i="108" s="1"/>
  <c r="T42" i="1"/>
  <c r="L42" i="1"/>
  <c r="H42" i="1"/>
  <c r="T39" i="1"/>
  <c r="F39" i="1" s="1"/>
  <c r="E39" i="14" s="1"/>
  <c r="F39" i="14" s="1"/>
  <c r="E39" i="27" s="1"/>
  <c r="F39" i="27" s="1"/>
  <c r="E39" i="40" s="1"/>
  <c r="F39" i="40" s="1"/>
  <c r="E39" i="53" s="1"/>
  <c r="F39" i="53" s="1"/>
  <c r="E39" i="66" s="1"/>
  <c r="F39" i="66" s="1"/>
  <c r="E39" i="92" s="1"/>
  <c r="F39" i="92" s="1"/>
  <c r="E41" i="95" s="1"/>
  <c r="F41" i="95" s="1"/>
  <c r="E41" i="108" s="1"/>
  <c r="T38" i="1"/>
  <c r="H37" i="1"/>
  <c r="T35" i="1"/>
  <c r="T33" i="1"/>
  <c r="F33" i="1" s="1"/>
  <c r="E33" i="14" s="1"/>
  <c r="G40" i="1"/>
  <c r="F40" i="1" s="1"/>
  <c r="E40" i="14" s="1"/>
  <c r="F40" i="14" s="1"/>
  <c r="E40" i="27" s="1"/>
  <c r="F40" i="27" s="1"/>
  <c r="E40" i="40" s="1"/>
  <c r="F40" i="40" s="1"/>
  <c r="E40" i="53" s="1"/>
  <c r="F40" i="53" s="1"/>
  <c r="E40" i="66" s="1"/>
  <c r="F40" i="66" s="1"/>
  <c r="E40" i="92" s="1"/>
  <c r="F40" i="92" s="1"/>
  <c r="E42" i="95" s="1"/>
  <c r="F42" i="95" s="1"/>
  <c r="E42" i="108" s="1"/>
  <c r="G9" i="1"/>
  <c r="G131" i="1" s="1"/>
  <c r="P9" i="14"/>
  <c r="H10" i="14"/>
  <c r="L13" i="14"/>
  <c r="T13" i="14"/>
  <c r="H14" i="14"/>
  <c r="H16" i="14"/>
  <c r="P17" i="14"/>
  <c r="P18" i="14"/>
  <c r="P19" i="14"/>
  <c r="L20" i="14"/>
  <c r="P21" i="14"/>
  <c r="H25" i="14"/>
  <c r="P25" i="14"/>
  <c r="L28" i="14"/>
  <c r="T29" i="14"/>
  <c r="P30" i="14"/>
  <c r="P32" i="14"/>
  <c r="T33" i="14"/>
  <c r="H34" i="14"/>
  <c r="F34" i="14" s="1"/>
  <c r="E34" i="27" s="1"/>
  <c r="P35" i="14"/>
  <c r="H38" i="14"/>
  <c r="H42" i="14"/>
  <c r="L44" i="14"/>
  <c r="L45" i="14"/>
  <c r="H46" i="14"/>
  <c r="L48" i="14"/>
  <c r="T48" i="14"/>
  <c r="T54" i="14"/>
  <c r="P57" i="14"/>
  <c r="L58" i="14"/>
  <c r="H60" i="14"/>
  <c r="T62" i="14"/>
  <c r="H65" i="14"/>
  <c r="T65" i="14"/>
  <c r="H66" i="14"/>
  <c r="T68" i="14"/>
  <c r="P70" i="14"/>
  <c r="P71" i="14"/>
  <c r="P78" i="14"/>
  <c r="L85" i="14"/>
  <c r="P89" i="14"/>
  <c r="T94" i="14"/>
  <c r="H97" i="14"/>
  <c r="T98" i="14"/>
  <c r="P99" i="14"/>
  <c r="P100" i="14"/>
  <c r="T102" i="14"/>
  <c r="P104" i="14"/>
  <c r="L108" i="14"/>
  <c r="L110" i="14"/>
  <c r="L115" i="14"/>
  <c r="P120" i="14"/>
  <c r="L121" i="14"/>
  <c r="L123" i="14"/>
  <c r="T123" i="14"/>
  <c r="L126" i="14"/>
  <c r="H130" i="14"/>
  <c r="L77" i="14"/>
  <c r="P9" i="27"/>
  <c r="H11" i="27"/>
  <c r="P13" i="27"/>
  <c r="T14" i="27"/>
  <c r="L15" i="27"/>
  <c r="L16" i="27"/>
  <c r="L17" i="27"/>
  <c r="T17" i="27"/>
  <c r="P18" i="27"/>
  <c r="L31" i="27"/>
  <c r="H32" i="27"/>
  <c r="P35" i="27"/>
  <c r="L36" i="27"/>
  <c r="P38" i="27"/>
  <c r="H47" i="27"/>
  <c r="T47" i="27"/>
  <c r="H48" i="27"/>
  <c r="P50" i="27"/>
  <c r="H52" i="27"/>
  <c r="H59" i="27"/>
  <c r="L63" i="27"/>
  <c r="H64" i="27"/>
  <c r="P65" i="27"/>
  <c r="H66" i="27"/>
  <c r="P66" i="27"/>
  <c r="L68" i="27"/>
  <c r="T68" i="27"/>
  <c r="P72" i="27"/>
  <c r="H82" i="27"/>
  <c r="H86" i="27"/>
  <c r="T86" i="27"/>
  <c r="H87" i="27"/>
  <c r="T88" i="27"/>
  <c r="H89" i="27"/>
  <c r="P92" i="27"/>
  <c r="P95" i="27"/>
  <c r="T112" i="27"/>
  <c r="H113" i="27"/>
  <c r="T117" i="27"/>
  <c r="L118" i="27"/>
  <c r="H119" i="27"/>
  <c r="T120" i="27"/>
  <c r="H121" i="27"/>
  <c r="P122" i="27"/>
  <c r="P126" i="27"/>
  <c r="H130" i="27"/>
  <c r="G105" i="27"/>
  <c r="G131" i="27" s="1"/>
  <c r="L131" i="40"/>
  <c r="F131" i="40" s="1"/>
  <c r="H132" i="108"/>
  <c r="H104" i="108"/>
  <c r="H59" i="108"/>
  <c r="H41" i="108"/>
  <c r="H23" i="108"/>
  <c r="T20" i="95"/>
  <c r="P19" i="95"/>
  <c r="H19" i="95"/>
  <c r="T47" i="108"/>
  <c r="T40" i="108"/>
  <c r="T13" i="108"/>
  <c r="T88" i="108"/>
  <c r="F91" i="1"/>
  <c r="E91" i="14" s="1"/>
  <c r="F91" i="14" s="1"/>
  <c r="E91" i="27" s="1"/>
  <c r="F91" i="27" s="1"/>
  <c r="E91" i="40" s="1"/>
  <c r="F91" i="40" s="1"/>
  <c r="E91" i="53" s="1"/>
  <c r="F91" i="53" s="1"/>
  <c r="E91" i="66" s="1"/>
  <c r="F91" i="66" s="1"/>
  <c r="E92" i="92" s="1"/>
  <c r="F92" i="92" s="1"/>
  <c r="E94" i="95" s="1"/>
  <c r="F94" i="95" s="1"/>
  <c r="E94" i="108" s="1"/>
  <c r="F80" i="1"/>
  <c r="E80" i="14" s="1"/>
  <c r="F80" i="14" s="1"/>
  <c r="E80" i="27" s="1"/>
  <c r="F80" i="27" s="1"/>
  <c r="E80" i="40" s="1"/>
  <c r="F80" i="40" s="1"/>
  <c r="E80" i="53" s="1"/>
  <c r="F80" i="53" s="1"/>
  <c r="E80" i="66" s="1"/>
  <c r="F80" i="66" s="1"/>
  <c r="E81" i="92" s="1"/>
  <c r="F81" i="92" s="1"/>
  <c r="E83" i="95" s="1"/>
  <c r="F83" i="95" s="1"/>
  <c r="E83" i="108" s="1"/>
  <c r="H24" i="1"/>
  <c r="F24" i="1" s="1"/>
  <c r="E24" i="14" s="1"/>
  <c r="F24" i="14" s="1"/>
  <c r="E24" i="27" s="1"/>
  <c r="F24" i="27" s="1"/>
  <c r="E24" i="40" s="1"/>
  <c r="F24" i="40" s="1"/>
  <c r="E24" i="53" s="1"/>
  <c r="F24" i="53" s="1"/>
  <c r="E24" i="66" s="1"/>
  <c r="F24" i="66" s="1"/>
  <c r="E24" i="92" s="1"/>
  <c r="F24" i="92" s="1"/>
  <c r="E25" i="95" s="1"/>
  <c r="F25" i="95" s="1"/>
  <c r="E25" i="108" s="1"/>
  <c r="H23" i="1"/>
  <c r="L21" i="1"/>
  <c r="T18" i="1"/>
  <c r="H18" i="1"/>
  <c r="F18" i="1" s="1"/>
  <c r="E18" i="14" s="1"/>
  <c r="F18" i="14" s="1"/>
  <c r="E18" i="27" s="1"/>
  <c r="F18" i="27" s="1"/>
  <c r="E18" i="40" s="1"/>
  <c r="F18" i="40" s="1"/>
  <c r="E18" i="53" s="1"/>
  <c r="F18" i="53" s="1"/>
  <c r="E18" i="66" s="1"/>
  <c r="F18" i="66" s="1"/>
  <c r="E18" i="92" s="1"/>
  <c r="F18" i="92" s="1"/>
  <c r="E18" i="95" s="1"/>
  <c r="F18" i="95" s="1"/>
  <c r="E18" i="108" s="1"/>
  <c r="T16" i="1"/>
  <c r="T15" i="1"/>
  <c r="H15" i="1"/>
  <c r="L13" i="1"/>
  <c r="F13" i="1" s="1"/>
  <c r="E13" i="14" s="1"/>
  <c r="F13" i="14" s="1"/>
  <c r="E13" i="27" s="1"/>
  <c r="F13" i="27" s="1"/>
  <c r="E13" i="40" s="1"/>
  <c r="F13" i="40" s="1"/>
  <c r="E13" i="53" s="1"/>
  <c r="F13" i="53" s="1"/>
  <c r="E13" i="66" s="1"/>
  <c r="F13" i="66" s="1"/>
  <c r="E13" i="92" s="1"/>
  <c r="F13" i="92" s="1"/>
  <c r="E13" i="95" s="1"/>
  <c r="F13" i="95" s="1"/>
  <c r="E13" i="108" s="1"/>
  <c r="F13" i="108" s="1"/>
  <c r="E13" i="120" s="1"/>
  <c r="L12" i="1"/>
  <c r="F12" i="1"/>
  <c r="E12" i="14" s="1"/>
  <c r="F12" i="14" s="1"/>
  <c r="E12" i="27" s="1"/>
  <c r="F12" i="27" s="1"/>
  <c r="E12" i="40" s="1"/>
  <c r="F12" i="40" s="1"/>
  <c r="E12" i="53" s="1"/>
  <c r="F12" i="53" s="1"/>
  <c r="E12" i="66" s="1"/>
  <c r="F12" i="66" s="1"/>
  <c r="E12" i="92" s="1"/>
  <c r="F12" i="92" s="1"/>
  <c r="E12" i="95" s="1"/>
  <c r="F12" i="95" s="1"/>
  <c r="E12" i="108" s="1"/>
  <c r="L11" i="1"/>
  <c r="L10" i="1"/>
  <c r="T28" i="1"/>
  <c r="T26" i="1"/>
  <c r="T25" i="1"/>
  <c r="L30" i="1"/>
  <c r="H30" i="1"/>
  <c r="L130" i="1"/>
  <c r="L128" i="1"/>
  <c r="F128" i="1" s="1"/>
  <c r="E128" i="14" s="1"/>
  <c r="T123" i="1"/>
  <c r="F123" i="1" s="1"/>
  <c r="E123" i="14" s="1"/>
  <c r="F123" i="14" s="1"/>
  <c r="E123" i="27" s="1"/>
  <c r="F123" i="27" s="1"/>
  <c r="E123" i="40" s="1"/>
  <c r="F123" i="40" s="1"/>
  <c r="E123" i="53" s="1"/>
  <c r="F123" i="53" s="1"/>
  <c r="E123" i="66" s="1"/>
  <c r="F123" i="66" s="1"/>
  <c r="E124" i="92" s="1"/>
  <c r="F124" i="92" s="1"/>
  <c r="E126" i="95" s="1"/>
  <c r="F126" i="95" s="1"/>
  <c r="E126" i="108" s="1"/>
  <c r="H121" i="1"/>
  <c r="T118" i="1"/>
  <c r="H117" i="1"/>
  <c r="F116" i="1"/>
  <c r="E116" i="14" s="1"/>
  <c r="F116" i="14" s="1"/>
  <c r="E116" i="27" s="1"/>
  <c r="F116" i="27" s="1"/>
  <c r="E116" i="40" s="1"/>
  <c r="F116" i="40" s="1"/>
  <c r="E116" i="53" s="1"/>
  <c r="F116" i="53" s="1"/>
  <c r="E116" i="66" s="1"/>
  <c r="F116" i="66" s="1"/>
  <c r="E117" i="92" s="1"/>
  <c r="F117" i="92" s="1"/>
  <c r="E119" i="95" s="1"/>
  <c r="F119" i="95" s="1"/>
  <c r="E119" i="108" s="1"/>
  <c r="L112" i="1"/>
  <c r="F112" i="1" s="1"/>
  <c r="E112" i="14" s="1"/>
  <c r="F112" i="14" s="1"/>
  <c r="E112" i="27" s="1"/>
  <c r="F112" i="27" s="1"/>
  <c r="E112" i="40" s="1"/>
  <c r="F112" i="40" s="1"/>
  <c r="E112" i="53" s="1"/>
  <c r="F112" i="53" s="1"/>
  <c r="E112" i="66" s="1"/>
  <c r="F112" i="66" s="1"/>
  <c r="E113" i="92" s="1"/>
  <c r="F113" i="92" s="1"/>
  <c r="E115" i="95" s="1"/>
  <c r="F115" i="95" s="1"/>
  <c r="E115" i="108" s="1"/>
  <c r="L108" i="1"/>
  <c r="L106" i="1"/>
  <c r="H106" i="1"/>
  <c r="H105" i="1"/>
  <c r="F105" i="1" s="1"/>
  <c r="E105" i="14" s="1"/>
  <c r="F105" i="14" s="1"/>
  <c r="E105" i="27" s="1"/>
  <c r="F105" i="27" s="1"/>
  <c r="E105" i="40" s="1"/>
  <c r="F105" i="40" s="1"/>
  <c r="E105" i="53" s="1"/>
  <c r="F105" i="53" s="1"/>
  <c r="E105" i="66" s="1"/>
  <c r="F105" i="66" s="1"/>
  <c r="E106" i="92" s="1"/>
  <c r="F106" i="92" s="1"/>
  <c r="E108" i="95" s="1"/>
  <c r="F108" i="95" s="1"/>
  <c r="E108" i="108" s="1"/>
  <c r="T103" i="1"/>
  <c r="L102" i="1"/>
  <c r="F102" i="1" s="1"/>
  <c r="E102" i="14" s="1"/>
  <c r="F102" i="14" s="1"/>
  <c r="E102" i="27" s="1"/>
  <c r="F102" i="27" s="1"/>
  <c r="E102" i="40" s="1"/>
  <c r="F102" i="40" s="1"/>
  <c r="E102" i="53" s="1"/>
  <c r="F102" i="53" s="1"/>
  <c r="E102" i="66" s="1"/>
  <c r="F102" i="66" s="1"/>
  <c r="E103" i="92" s="1"/>
  <c r="F103" i="92" s="1"/>
  <c r="E105" i="95" s="1"/>
  <c r="F105" i="95" s="1"/>
  <c r="E105" i="108" s="1"/>
  <c r="L100" i="1"/>
  <c r="L97" i="1"/>
  <c r="F97" i="1" s="1"/>
  <c r="E97" i="14" s="1"/>
  <c r="F97" i="14" s="1"/>
  <c r="E97" i="27" s="1"/>
  <c r="F97" i="27" s="1"/>
  <c r="E97" i="40" s="1"/>
  <c r="F97" i="40" s="1"/>
  <c r="E97" i="53" s="1"/>
  <c r="F97" i="53" s="1"/>
  <c r="E97" i="66" s="1"/>
  <c r="F97" i="66" s="1"/>
  <c r="E98" i="92" s="1"/>
  <c r="F98" i="92" s="1"/>
  <c r="E100" i="95" s="1"/>
  <c r="F100" i="95" s="1"/>
  <c r="E100" i="108" s="1"/>
  <c r="T95" i="1"/>
  <c r="H95" i="1"/>
  <c r="F95" i="1" s="1"/>
  <c r="E95" i="14" s="1"/>
  <c r="F95" i="14" s="1"/>
  <c r="E95" i="27" s="1"/>
  <c r="F95" i="27" s="1"/>
  <c r="E95" i="40" s="1"/>
  <c r="F95" i="40" s="1"/>
  <c r="E95" i="53" s="1"/>
  <c r="F95" i="53" s="1"/>
  <c r="E95" i="66" s="1"/>
  <c r="F95" i="66" s="1"/>
  <c r="E96" i="92" s="1"/>
  <c r="F96" i="92" s="1"/>
  <c r="E98" i="95" s="1"/>
  <c r="F98" i="95" s="1"/>
  <c r="E98" i="108" s="1"/>
  <c r="H93" i="1"/>
  <c r="F93" i="1" s="1"/>
  <c r="E93" i="14" s="1"/>
  <c r="F93" i="14" s="1"/>
  <c r="E93" i="27" s="1"/>
  <c r="L92" i="1"/>
  <c r="F92" i="1" s="1"/>
  <c r="E92" i="14" s="1"/>
  <c r="F92" i="14" s="1"/>
  <c r="E92" i="27" s="1"/>
  <c r="T89" i="1"/>
  <c r="L88" i="1"/>
  <c r="H85" i="1"/>
  <c r="F85" i="1" s="1"/>
  <c r="E85" i="14" s="1"/>
  <c r="T83" i="1"/>
  <c r="H82" i="1"/>
  <c r="H79" i="1"/>
  <c r="L76" i="1"/>
  <c r="F76" i="1" s="1"/>
  <c r="E76" i="14" s="1"/>
  <c r="H73" i="1"/>
  <c r="T71" i="1"/>
  <c r="T69" i="1"/>
  <c r="L69" i="1"/>
  <c r="T65" i="1"/>
  <c r="F65" i="1" s="1"/>
  <c r="E65" i="14" s="1"/>
  <c r="F65" i="14" s="1"/>
  <c r="E65" i="27" s="1"/>
  <c r="F65" i="27" s="1"/>
  <c r="E65" i="40" s="1"/>
  <c r="F65" i="40" s="1"/>
  <c r="E64" i="53" s="1"/>
  <c r="F64" i="53" s="1"/>
  <c r="E64" i="66" s="1"/>
  <c r="F64" i="66" s="1"/>
  <c r="E64" i="92" s="1"/>
  <c r="F64" i="92" s="1"/>
  <c r="E66" i="95" s="1"/>
  <c r="F66" i="95" s="1"/>
  <c r="E66" i="108" s="1"/>
  <c r="T61" i="1"/>
  <c r="F61" i="1" s="1"/>
  <c r="E61" i="14" s="1"/>
  <c r="H57" i="1"/>
  <c r="F57" i="1" s="1"/>
  <c r="E57" i="14" s="1"/>
  <c r="F57" i="14" s="1"/>
  <c r="E57" i="27" s="1"/>
  <c r="T55" i="1"/>
  <c r="T53" i="1"/>
  <c r="F53" i="1" s="1"/>
  <c r="E53" i="14" s="1"/>
  <c r="F53" i="14" s="1"/>
  <c r="E53" i="27" s="1"/>
  <c r="H51" i="1"/>
  <c r="T50" i="1"/>
  <c r="T47" i="1"/>
  <c r="L47" i="1"/>
  <c r="T46" i="1"/>
  <c r="H41" i="1"/>
  <c r="F41" i="1" s="1"/>
  <c r="E41" i="14" s="1"/>
  <c r="F41" i="14" s="1"/>
  <c r="E41" i="27" s="1"/>
  <c r="F41" i="27" s="1"/>
  <c r="E41" i="40" s="1"/>
  <c r="F41" i="40" s="1"/>
  <c r="E41" i="53" s="1"/>
  <c r="F41" i="53" s="1"/>
  <c r="E41" i="66" s="1"/>
  <c r="F41" i="66" s="1"/>
  <c r="E41" i="92" s="1"/>
  <c r="F41" i="92" s="1"/>
  <c r="E43" i="95" s="1"/>
  <c r="F43" i="95" s="1"/>
  <c r="E43" i="108" s="1"/>
  <c r="H38" i="1"/>
  <c r="L37" i="1"/>
  <c r="P126" i="1"/>
  <c r="P124" i="1"/>
  <c r="P114" i="1"/>
  <c r="P110" i="1"/>
  <c r="F110" i="1" s="1"/>
  <c r="E110" i="14" s="1"/>
  <c r="F110" i="14" s="1"/>
  <c r="E110" i="27" s="1"/>
  <c r="F110" i="27" s="1"/>
  <c r="E110" i="40" s="1"/>
  <c r="F110" i="40" s="1"/>
  <c r="E110" i="53" s="1"/>
  <c r="F110" i="53" s="1"/>
  <c r="E110" i="66" s="1"/>
  <c r="F110" i="66" s="1"/>
  <c r="E111" i="92" s="1"/>
  <c r="F111" i="92" s="1"/>
  <c r="E113" i="95" s="1"/>
  <c r="F113" i="95" s="1"/>
  <c r="E113" i="108" s="1"/>
  <c r="P104" i="1"/>
  <c r="P98" i="1"/>
  <c r="F98" i="1" s="1"/>
  <c r="E98" i="14" s="1"/>
  <c r="F98" i="14" s="1"/>
  <c r="E98" i="27" s="1"/>
  <c r="P96" i="1"/>
  <c r="P94" i="1"/>
  <c r="F94" i="1" s="1"/>
  <c r="E94" i="14" s="1"/>
  <c r="F94" i="14" s="1"/>
  <c r="E94" i="27" s="1"/>
  <c r="P90" i="1"/>
  <c r="F90" i="1" s="1"/>
  <c r="E90" i="14" s="1"/>
  <c r="P88" i="1"/>
  <c r="P84" i="1"/>
  <c r="F84" i="1" s="1"/>
  <c r="E84" i="14" s="1"/>
  <c r="P82" i="1"/>
  <c r="P66" i="1"/>
  <c r="P64" i="1"/>
  <c r="F64" i="1" s="1"/>
  <c r="E64" i="14" s="1"/>
  <c r="F64" i="14" s="1"/>
  <c r="E64" i="27" s="1"/>
  <c r="F64" i="27" s="1"/>
  <c r="E64" i="40" s="1"/>
  <c r="F64" i="40" s="1"/>
  <c r="E63" i="53" s="1"/>
  <c r="F63" i="53" s="1"/>
  <c r="E63" i="66" s="1"/>
  <c r="F63" i="66" s="1"/>
  <c r="E63" i="92" s="1"/>
  <c r="F63" i="92" s="1"/>
  <c r="E65" i="95" s="1"/>
  <c r="F65" i="95" s="1"/>
  <c r="E65" i="108" s="1"/>
  <c r="P60" i="1"/>
  <c r="P58" i="1"/>
  <c r="F58" i="1" s="1"/>
  <c r="E58" i="14" s="1"/>
  <c r="F58" i="14" s="1"/>
  <c r="E58" i="27" s="1"/>
  <c r="F58" i="27" s="1"/>
  <c r="E58" i="40" s="1"/>
  <c r="F58" i="40" s="1"/>
  <c r="E57" i="53" s="1"/>
  <c r="F57" i="53" s="1"/>
  <c r="E57" i="66" s="1"/>
  <c r="F57" i="66" s="1"/>
  <c r="E57" i="92" s="1"/>
  <c r="F57" i="92" s="1"/>
  <c r="E59" i="95" s="1"/>
  <c r="F59" i="95" s="1"/>
  <c r="E59" i="108" s="1"/>
  <c r="P56" i="1"/>
  <c r="F56" i="1" s="1"/>
  <c r="E56" i="14" s="1"/>
  <c r="F56" i="14" s="1"/>
  <c r="E56" i="27" s="1"/>
  <c r="F56" i="27" s="1"/>
  <c r="E56" i="40" s="1"/>
  <c r="F56" i="40" s="1"/>
  <c r="E55" i="53" s="1"/>
  <c r="F55" i="53" s="1"/>
  <c r="E55" i="66" s="1"/>
  <c r="F55" i="66" s="1"/>
  <c r="E55" i="92" s="1"/>
  <c r="F55" i="92" s="1"/>
  <c r="E57" i="95" s="1"/>
  <c r="P52" i="1"/>
  <c r="P44" i="1"/>
  <c r="F44" i="1" s="1"/>
  <c r="E44" i="14" s="1"/>
  <c r="F44" i="14" s="1"/>
  <c r="E44" i="27" s="1"/>
  <c r="F44" i="27" s="1"/>
  <c r="E44" i="40" s="1"/>
  <c r="F44" i="40" s="1"/>
  <c r="E44" i="53" s="1"/>
  <c r="F44" i="53" s="1"/>
  <c r="E44" i="66" s="1"/>
  <c r="F44" i="66" s="1"/>
  <c r="E44" i="92" s="1"/>
  <c r="F44" i="92" s="1"/>
  <c r="E46" i="95" s="1"/>
  <c r="P42" i="1"/>
  <c r="F42" i="1" s="1"/>
  <c r="E42" i="14" s="1"/>
  <c r="F42" i="14" s="1"/>
  <c r="E42" i="27" s="1"/>
  <c r="P38" i="1"/>
  <c r="P30" i="1"/>
  <c r="P26" i="1"/>
  <c r="P20" i="1"/>
  <c r="P10" i="1"/>
  <c r="F101" i="1"/>
  <c r="E101" i="14" s="1"/>
  <c r="F101" i="14" s="1"/>
  <c r="E101" i="27" s="1"/>
  <c r="F81" i="1"/>
  <c r="E81" i="14" s="1"/>
  <c r="F81" i="14" s="1"/>
  <c r="E81" i="27" s="1"/>
  <c r="F68" i="1"/>
  <c r="E68" i="14" s="1"/>
  <c r="F47" i="1"/>
  <c r="E47" i="14" s="1"/>
  <c r="F47" i="14" s="1"/>
  <c r="E47" i="27" s="1"/>
  <c r="F47" i="27" s="1"/>
  <c r="E47" i="40" s="1"/>
  <c r="F47" i="40" s="1"/>
  <c r="E47" i="53" s="1"/>
  <c r="F47" i="53" s="1"/>
  <c r="E47" i="66" s="1"/>
  <c r="F47" i="66" s="1"/>
  <c r="E47" i="92" s="1"/>
  <c r="F47" i="92" s="1"/>
  <c r="E49" i="95" s="1"/>
  <c r="F49" i="95" s="1"/>
  <c r="E49" i="108" s="1"/>
  <c r="F10" i="1"/>
  <c r="E10" i="14" s="1"/>
  <c r="F10" i="14" s="1"/>
  <c r="E10" i="27" s="1"/>
  <c r="F10" i="27" s="1"/>
  <c r="E10" i="40" s="1"/>
  <c r="F10" i="40" s="1"/>
  <c r="E10" i="53" s="1"/>
  <c r="F10" i="53" s="1"/>
  <c r="E10" i="66" s="1"/>
  <c r="F10" i="66" s="1"/>
  <c r="E10" i="92" s="1"/>
  <c r="F10" i="92" s="1"/>
  <c r="E10" i="95" s="1"/>
  <c r="F10" i="95" s="1"/>
  <c r="E10" i="108" s="1"/>
  <c r="T21" i="1"/>
  <c r="F16" i="1"/>
  <c r="E16" i="14" s="1"/>
  <c r="F16" i="14" s="1"/>
  <c r="E16" i="27" s="1"/>
  <c r="F16" i="27" s="1"/>
  <c r="E16" i="40" s="1"/>
  <c r="F16" i="40" s="1"/>
  <c r="E16" i="53" s="1"/>
  <c r="F16" i="53" s="1"/>
  <c r="E16" i="66" s="1"/>
  <c r="F16" i="66" s="1"/>
  <c r="E16" i="92" s="1"/>
  <c r="F16" i="92" s="1"/>
  <c r="E16" i="95" s="1"/>
  <c r="F16" i="95" s="1"/>
  <c r="E16" i="108" s="1"/>
  <c r="L25" i="1"/>
  <c r="F25" i="1" s="1"/>
  <c r="E25" i="14" s="1"/>
  <c r="F25" i="14" s="1"/>
  <c r="E25" i="27" s="1"/>
  <c r="F25" i="27" s="1"/>
  <c r="E25" i="40" s="1"/>
  <c r="F25" i="40" s="1"/>
  <c r="E25" i="53" s="1"/>
  <c r="F25" i="53" s="1"/>
  <c r="E25" i="66" s="1"/>
  <c r="F25" i="66" s="1"/>
  <c r="E25" i="92" s="1"/>
  <c r="F25" i="92" s="1"/>
  <c r="E26" i="95" s="1"/>
  <c r="F26" i="95" s="1"/>
  <c r="E26" i="108" s="1"/>
  <c r="H31" i="1"/>
  <c r="F31" i="1" s="1"/>
  <c r="E31" i="14" s="1"/>
  <c r="F31" i="14" s="1"/>
  <c r="E31" i="27" s="1"/>
  <c r="F31" i="27" s="1"/>
  <c r="E31" i="40" s="1"/>
  <c r="F31" i="40" s="1"/>
  <c r="E31" i="53" s="1"/>
  <c r="F31" i="53" s="1"/>
  <c r="E31" i="66" s="1"/>
  <c r="F31" i="66" s="1"/>
  <c r="E31" i="92" s="1"/>
  <c r="F31" i="92" s="1"/>
  <c r="E33" i="95" s="1"/>
  <c r="F33" i="95" s="1"/>
  <c r="E33" i="108" s="1"/>
  <c r="T130" i="1"/>
  <c r="F130" i="1" s="1"/>
  <c r="E130" i="14" s="1"/>
  <c r="F130" i="14" s="1"/>
  <c r="E130" i="27" s="1"/>
  <c r="F130" i="27" s="1"/>
  <c r="E130" i="40" s="1"/>
  <c r="F130" i="40" s="1"/>
  <c r="E130" i="53" s="1"/>
  <c r="F130" i="53" s="1"/>
  <c r="E131" i="66" s="1"/>
  <c r="F131" i="66" s="1"/>
  <c r="E132" i="92" s="1"/>
  <c r="F132" i="92" s="1"/>
  <c r="E134" i="95" s="1"/>
  <c r="F134" i="95" s="1"/>
  <c r="E134" i="108" s="1"/>
  <c r="L127" i="1"/>
  <c r="L125" i="1"/>
  <c r="F125" i="1" s="1"/>
  <c r="E125" i="14" s="1"/>
  <c r="F125" i="14" s="1"/>
  <c r="E125" i="27" s="1"/>
  <c r="F125" i="27" s="1"/>
  <c r="E125" i="40" s="1"/>
  <c r="F125" i="40" s="1"/>
  <c r="E125" i="53" s="1"/>
  <c r="F125" i="53" s="1"/>
  <c r="E125" i="66" s="1"/>
  <c r="F125" i="66" s="1"/>
  <c r="E126" i="92" s="1"/>
  <c r="F126" i="92" s="1"/>
  <c r="E128" i="95" s="1"/>
  <c r="F128" i="95" s="1"/>
  <c r="E128" i="108" s="1"/>
  <c r="L124" i="1"/>
  <c r="H122" i="1"/>
  <c r="F122" i="1" s="1"/>
  <c r="E122" i="14" s="1"/>
  <c r="F122" i="14" s="1"/>
  <c r="E122" i="27" s="1"/>
  <c r="H119" i="1"/>
  <c r="F119" i="1" s="1"/>
  <c r="E119" i="14" s="1"/>
  <c r="F119" i="14" s="1"/>
  <c r="E119" i="27" s="1"/>
  <c r="F119" i="27" s="1"/>
  <c r="E119" i="40" s="1"/>
  <c r="F119" i="40" s="1"/>
  <c r="E119" i="53" s="1"/>
  <c r="F119" i="53" s="1"/>
  <c r="E119" i="66" s="1"/>
  <c r="F119" i="66" s="1"/>
  <c r="E120" i="92" s="1"/>
  <c r="F120" i="92" s="1"/>
  <c r="E122" i="95" s="1"/>
  <c r="F122" i="95" s="1"/>
  <c r="E122" i="108" s="1"/>
  <c r="H118" i="1"/>
  <c r="L115" i="1"/>
  <c r="F115" i="1" s="1"/>
  <c r="E115" i="14" s="1"/>
  <c r="F115" i="14" s="1"/>
  <c r="E115" i="27" s="1"/>
  <c r="F103" i="1"/>
  <c r="E103" i="14" s="1"/>
  <c r="L99" i="1"/>
  <c r="F99" i="1" s="1"/>
  <c r="E99" i="14" s="1"/>
  <c r="F99" i="14" s="1"/>
  <c r="E99" i="27" s="1"/>
  <c r="F83" i="1"/>
  <c r="E83" i="14" s="1"/>
  <c r="F83" i="14" s="1"/>
  <c r="E83" i="27" s="1"/>
  <c r="F83" i="27" s="1"/>
  <c r="E83" i="40" s="1"/>
  <c r="F83" i="40" s="1"/>
  <c r="E83" i="53" s="1"/>
  <c r="F83" i="53" s="1"/>
  <c r="E83" i="66" s="1"/>
  <c r="F83" i="66" s="1"/>
  <c r="E84" i="92" s="1"/>
  <c r="F84" i="92" s="1"/>
  <c r="E86" i="95" s="1"/>
  <c r="F86" i="95" s="1"/>
  <c r="E86" i="108" s="1"/>
  <c r="T79" i="1"/>
  <c r="L74" i="1"/>
  <c r="F74" i="1" s="1"/>
  <c r="E74" i="14" s="1"/>
  <c r="F74" i="14" s="1"/>
  <c r="E74" i="27" s="1"/>
  <c r="F74" i="27" s="1"/>
  <c r="E74" i="40" s="1"/>
  <c r="F74" i="40" s="1"/>
  <c r="E74" i="53" s="1"/>
  <c r="F74" i="53" s="1"/>
  <c r="E74" i="66" s="1"/>
  <c r="F74" i="66" s="1"/>
  <c r="E74" i="92" s="1"/>
  <c r="F74" i="92" s="1"/>
  <c r="E76" i="95" s="1"/>
  <c r="F76" i="95" s="1"/>
  <c r="E76" i="108" s="1"/>
  <c r="T73" i="1"/>
  <c r="L62" i="1"/>
  <c r="F62" i="1" s="1"/>
  <c r="E62" i="14" s="1"/>
  <c r="F62" i="14" s="1"/>
  <c r="E62" i="27" s="1"/>
  <c r="H60" i="1"/>
  <c r="F60" i="1" s="1"/>
  <c r="E60" i="14" s="1"/>
  <c r="F60" i="14" s="1"/>
  <c r="E60" i="27" s="1"/>
  <c r="F60" i="27" s="1"/>
  <c r="E60" i="40" s="1"/>
  <c r="F60" i="40" s="1"/>
  <c r="E59" i="53" s="1"/>
  <c r="F59" i="53" s="1"/>
  <c r="E59" i="66" s="1"/>
  <c r="F59" i="66" s="1"/>
  <c r="E59" i="92" s="1"/>
  <c r="T54" i="1"/>
  <c r="F54" i="1" s="1"/>
  <c r="E54" i="14" s="1"/>
  <c r="F54" i="14" s="1"/>
  <c r="E54" i="27" s="1"/>
  <c r="F54" i="27" s="1"/>
  <c r="E54" i="40" s="1"/>
  <c r="F54" i="40" s="1"/>
  <c r="E53" i="53" s="1"/>
  <c r="F53" i="53" s="1"/>
  <c r="E53" i="66" s="1"/>
  <c r="F53" i="66" s="1"/>
  <c r="E53" i="92" s="1"/>
  <c r="F53" i="92" s="1"/>
  <c r="E55" i="95" s="1"/>
  <c r="F55" i="95" s="1"/>
  <c r="E55" i="108" s="1"/>
  <c r="H52" i="1"/>
  <c r="H50" i="1"/>
  <c r="F50" i="1" s="1"/>
  <c r="E50" i="14" s="1"/>
  <c r="F50" i="14" s="1"/>
  <c r="E50" i="27" s="1"/>
  <c r="F50" i="27" s="1"/>
  <c r="E50" i="40" s="1"/>
  <c r="F50" i="40" s="1"/>
  <c r="E50" i="53" s="1"/>
  <c r="F50" i="53" s="1"/>
  <c r="E50" i="66" s="1"/>
  <c r="F50" i="66" s="1"/>
  <c r="E50" i="92" s="1"/>
  <c r="F50" i="92" s="1"/>
  <c r="E52" i="95" s="1"/>
  <c r="F52" i="95" s="1"/>
  <c r="E52" i="108" s="1"/>
  <c r="L48" i="1"/>
  <c r="F48" i="1" s="1"/>
  <c r="E48" i="14" s="1"/>
  <c r="L45" i="1"/>
  <c r="F45" i="1" s="1"/>
  <c r="E45" i="14" s="1"/>
  <c r="F45" i="14" s="1"/>
  <c r="E45" i="27" s="1"/>
  <c r="F45" i="27" s="1"/>
  <c r="E45" i="40" s="1"/>
  <c r="F45" i="40" s="1"/>
  <c r="E45" i="53" s="1"/>
  <c r="F45" i="53" s="1"/>
  <c r="E45" i="66" s="1"/>
  <c r="F45" i="66" s="1"/>
  <c r="E45" i="92" s="1"/>
  <c r="F45" i="92" s="1"/>
  <c r="E47" i="95" s="1"/>
  <c r="F47" i="95" s="1"/>
  <c r="E47" i="108" s="1"/>
  <c r="F47" i="108" s="1"/>
  <c r="E48" i="120" s="1"/>
  <c r="F29" i="1"/>
  <c r="E29" i="14" s="1"/>
  <c r="F29" i="14" s="1"/>
  <c r="E29" i="27" s="1"/>
  <c r="F29" i="27" s="1"/>
  <c r="F23" i="1"/>
  <c r="E23" i="14" s="1"/>
  <c r="F23" i="14" s="1"/>
  <c r="E23" i="27" s="1"/>
  <c r="F23" i="27" s="1"/>
  <c r="E23" i="40" s="1"/>
  <c r="F23" i="40" s="1"/>
  <c r="E23" i="53" s="1"/>
  <c r="F23" i="53" s="1"/>
  <c r="E23" i="66" s="1"/>
  <c r="F23" i="66" s="1"/>
  <c r="E23" i="92" s="1"/>
  <c r="F23" i="92" s="1"/>
  <c r="E24" i="95" s="1"/>
  <c r="F24" i="95" s="1"/>
  <c r="E24" i="108" s="1"/>
  <c r="F20" i="1"/>
  <c r="E20" i="14" s="1"/>
  <c r="F20" i="14" s="1"/>
  <c r="E20" i="27" s="1"/>
  <c r="F20" i="27" s="1"/>
  <c r="E20" i="40" s="1"/>
  <c r="F20" i="40" s="1"/>
  <c r="E20" i="53" s="1"/>
  <c r="F20" i="53" s="1"/>
  <c r="E20" i="66" s="1"/>
  <c r="F20" i="66" s="1"/>
  <c r="E20" i="92" s="1"/>
  <c r="F20" i="92" s="1"/>
  <c r="E21" i="95" s="1"/>
  <c r="F21" i="95" s="1"/>
  <c r="E21" i="108" s="1"/>
  <c r="I77" i="14"/>
  <c r="H77" i="14" s="1"/>
  <c r="F77" i="14" s="1"/>
  <c r="E77" i="27" s="1"/>
  <c r="F77" i="27" s="1"/>
  <c r="E77" i="40" s="1"/>
  <c r="F77" i="40" s="1"/>
  <c r="E77" i="53" s="1"/>
  <c r="F77" i="53" s="1"/>
  <c r="E77" i="66" s="1"/>
  <c r="L42" i="27"/>
  <c r="T46" i="27"/>
  <c r="P51" i="27"/>
  <c r="P53" i="27"/>
  <c r="H55" i="27"/>
  <c r="H57" i="27"/>
  <c r="T62" i="27"/>
  <c r="L70" i="27"/>
  <c r="T81" i="27"/>
  <c r="H84" i="27"/>
  <c r="T85" i="27"/>
  <c r="P90" i="27"/>
  <c r="H92" i="27"/>
  <c r="P94" i="27"/>
  <c r="P96" i="27"/>
  <c r="H98" i="27"/>
  <c r="L99" i="27"/>
  <c r="L101" i="27"/>
  <c r="P104" i="27"/>
  <c r="H106" i="27"/>
  <c r="P108" i="27"/>
  <c r="L111" i="27"/>
  <c r="F111" i="27" s="1"/>
  <c r="E111" i="40" s="1"/>
  <c r="F111" i="40" s="1"/>
  <c r="E111" i="53" s="1"/>
  <c r="F111" i="53" s="1"/>
  <c r="E111" i="66" s="1"/>
  <c r="F111" i="66" s="1"/>
  <c r="E112" i="92" s="1"/>
  <c r="F112" i="92" s="1"/>
  <c r="E114" i="95" s="1"/>
  <c r="F114" i="95" s="1"/>
  <c r="E114" i="108" s="1"/>
  <c r="T115" i="27"/>
  <c r="L117" i="27"/>
  <c r="H122" i="27"/>
  <c r="H124" i="27"/>
  <c r="T129" i="27"/>
  <c r="I77" i="66"/>
  <c r="H77" i="66" s="1"/>
  <c r="P9" i="108"/>
  <c r="P130" i="108"/>
  <c r="P128" i="108"/>
  <c r="P126" i="108"/>
  <c r="P125" i="108"/>
  <c r="L104" i="108"/>
  <c r="L102" i="108"/>
  <c r="T97" i="108"/>
  <c r="H90" i="108"/>
  <c r="L80" i="108"/>
  <c r="H73" i="108"/>
  <c r="T57" i="108"/>
  <c r="T56" i="108"/>
  <c r="T50" i="108"/>
  <c r="L36" i="108"/>
  <c r="L35" i="108"/>
  <c r="T21" i="108"/>
  <c r="T18" i="108"/>
  <c r="T16" i="108"/>
  <c r="P19" i="108"/>
  <c r="T129" i="108"/>
  <c r="T125" i="108"/>
  <c r="H96" i="108"/>
  <c r="T94" i="108"/>
  <c r="T93" i="108"/>
  <c r="T92" i="108"/>
  <c r="T91" i="108"/>
  <c r="T90" i="108"/>
  <c r="H88" i="108"/>
  <c r="T86" i="108"/>
  <c r="T85" i="108"/>
  <c r="T84" i="108"/>
  <c r="T82" i="108"/>
  <c r="L69" i="108"/>
  <c r="T68" i="108"/>
  <c r="T67" i="108"/>
  <c r="T65" i="108"/>
  <c r="L46" i="108"/>
  <c r="T41" i="108"/>
  <c r="H39" i="108"/>
  <c r="H36" i="108"/>
  <c r="H34" i="108"/>
  <c r="H10" i="108"/>
  <c r="T19" i="95"/>
  <c r="L19" i="95"/>
  <c r="P124" i="108"/>
  <c r="P123" i="108"/>
  <c r="P122" i="108"/>
  <c r="P120" i="108"/>
  <c r="P119" i="108"/>
  <c r="P118" i="108"/>
  <c r="P117" i="108"/>
  <c r="P116" i="108"/>
  <c r="P115" i="108"/>
  <c r="T102" i="108"/>
  <c r="P101" i="108"/>
  <c r="P100" i="108"/>
  <c r="P99" i="108"/>
  <c r="P98" i="108"/>
  <c r="P97" i="108"/>
  <c r="P96" i="108"/>
  <c r="P94" i="108"/>
  <c r="P93" i="108"/>
  <c r="P92" i="108"/>
  <c r="P91" i="108"/>
  <c r="P90" i="108"/>
  <c r="P86" i="108"/>
  <c r="P85" i="108"/>
  <c r="P84" i="108"/>
  <c r="P83" i="108"/>
  <c r="P79" i="108"/>
  <c r="P78" i="108"/>
  <c r="P76" i="108"/>
  <c r="P74" i="108"/>
  <c r="T69" i="108"/>
  <c r="P68" i="108"/>
  <c r="P67" i="108"/>
  <c r="P65" i="108"/>
  <c r="P58" i="108"/>
  <c r="P57" i="108"/>
  <c r="P56" i="108"/>
  <c r="P55" i="108"/>
  <c r="T52" i="108"/>
  <c r="P50" i="108"/>
  <c r="P49" i="108"/>
  <c r="P44" i="108"/>
  <c r="T43" i="108"/>
  <c r="P41" i="108"/>
  <c r="P39" i="108"/>
  <c r="T38" i="108"/>
  <c r="T36" i="108"/>
  <c r="P34" i="108"/>
  <c r="T33" i="108"/>
  <c r="T31" i="108"/>
  <c r="T29" i="108"/>
  <c r="T28" i="108"/>
  <c r="T27" i="108"/>
  <c r="T26" i="108"/>
  <c r="T25" i="108"/>
  <c r="T23" i="108"/>
  <c r="P21" i="108"/>
  <c r="P18" i="108"/>
  <c r="P16" i="108"/>
  <c r="T101" i="108"/>
  <c r="T104" i="108"/>
  <c r="T37" i="108"/>
  <c r="T115" i="108"/>
  <c r="T9" i="108"/>
  <c r="T117" i="108"/>
  <c r="T49" i="108"/>
  <c r="T121" i="108"/>
  <c r="T95" i="108"/>
  <c r="T134" i="108"/>
  <c r="T132" i="108"/>
  <c r="T113" i="108"/>
  <c r="T111" i="108"/>
  <c r="T109" i="108"/>
  <c r="T107" i="108"/>
  <c r="T105" i="108"/>
  <c r="T100" i="108"/>
  <c r="T98" i="108"/>
  <c r="T89" i="108"/>
  <c r="T80" i="108"/>
  <c r="T64" i="108"/>
  <c r="T62" i="108"/>
  <c r="T60" i="108"/>
  <c r="T48" i="108"/>
  <c r="T46" i="108"/>
  <c r="T19" i="108"/>
  <c r="T130" i="108"/>
  <c r="T128" i="108"/>
  <c r="T126" i="108"/>
  <c r="F126" i="108" s="1"/>
  <c r="E127" i="120" s="1"/>
  <c r="T124" i="108"/>
  <c r="T122" i="108"/>
  <c r="F122" i="108" s="1"/>
  <c r="E123" i="120" s="1"/>
  <c r="T32" i="108"/>
  <c r="T30" i="108"/>
  <c r="T24" i="108"/>
  <c r="T112" i="108"/>
  <c r="T110" i="108"/>
  <c r="T108" i="108"/>
  <c r="F108" i="108" s="1"/>
  <c r="E109" i="120" s="1"/>
  <c r="T106" i="108"/>
  <c r="T96" i="108"/>
  <c r="T78" i="108"/>
  <c r="T76" i="108"/>
  <c r="T74" i="108"/>
  <c r="T58" i="108"/>
  <c r="T55" i="108"/>
  <c r="T53" i="108"/>
  <c r="T44" i="108"/>
  <c r="T39" i="108"/>
  <c r="T14" i="108"/>
  <c r="T12" i="108"/>
  <c r="F12" i="108" s="1"/>
  <c r="E12" i="120" s="1"/>
  <c r="T10" i="108"/>
  <c r="T120" i="108"/>
  <c r="T118" i="108"/>
  <c r="T116" i="108"/>
  <c r="T103" i="108"/>
  <c r="T87" i="108"/>
  <c r="T72" i="108"/>
  <c r="T70" i="108"/>
  <c r="T51" i="108"/>
  <c r="T42" i="108"/>
  <c r="F42" i="108" s="1"/>
  <c r="E43" i="120" s="1"/>
  <c r="T34" i="108"/>
  <c r="T133" i="108"/>
  <c r="T114" i="108"/>
  <c r="T83" i="108"/>
  <c r="F83" i="108" s="1"/>
  <c r="E84" i="120" s="1"/>
  <c r="T131" i="108"/>
  <c r="T127" i="108"/>
  <c r="T123" i="108"/>
  <c r="T99" i="108"/>
  <c r="T81" i="108"/>
  <c r="T63" i="108"/>
  <c r="T61" i="108"/>
  <c r="T59" i="108"/>
  <c r="T79" i="108"/>
  <c r="T77" i="108"/>
  <c r="T75" i="108"/>
  <c r="T73" i="108"/>
  <c r="T66" i="108"/>
  <c r="T54" i="108"/>
  <c r="T119" i="108"/>
  <c r="T71" i="108"/>
  <c r="F45" i="108"/>
  <c r="E46" i="120" s="1"/>
  <c r="F21" i="108"/>
  <c r="E21" i="120" s="1"/>
  <c r="F23" i="108"/>
  <c r="E23" i="120" s="1"/>
  <c r="F46" i="120" l="1"/>
  <c r="F84" i="120"/>
  <c r="F127" i="120"/>
  <c r="F123" i="120"/>
  <c r="F109" i="120"/>
  <c r="F21" i="120"/>
  <c r="F12" i="120"/>
  <c r="F48" i="120"/>
  <c r="F52" i="108"/>
  <c r="E53" i="120" s="1"/>
  <c r="F53" i="120" s="1"/>
  <c r="F16" i="108"/>
  <c r="E16" i="120" s="1"/>
  <c r="F16" i="120" s="1"/>
  <c r="F43" i="108"/>
  <c r="E44" i="120" s="1"/>
  <c r="F18" i="108"/>
  <c r="E18" i="120" s="1"/>
  <c r="F18" i="120" s="1"/>
  <c r="F37" i="1"/>
  <c r="E37" i="14" s="1"/>
  <c r="F37" i="14" s="1"/>
  <c r="E37" i="27" s="1"/>
  <c r="F37" i="27" s="1"/>
  <c r="E37" i="40" s="1"/>
  <c r="F37" i="40" s="1"/>
  <c r="E37" i="53" s="1"/>
  <c r="F37" i="53" s="1"/>
  <c r="E37" i="66" s="1"/>
  <c r="F37" i="66" s="1"/>
  <c r="E37" i="92" s="1"/>
  <c r="F37" i="92" s="1"/>
  <c r="E39" i="95" s="1"/>
  <c r="F39" i="95" s="1"/>
  <c r="E39" i="108" s="1"/>
  <c r="F41" i="108"/>
  <c r="E42" i="120" s="1"/>
  <c r="F42" i="120" s="1"/>
  <c r="F89" i="1"/>
  <c r="E89" i="14" s="1"/>
  <c r="F89" i="14" s="1"/>
  <c r="E89" i="27" s="1"/>
  <c r="F89" i="27" s="1"/>
  <c r="E89" i="40" s="1"/>
  <c r="F89" i="40" s="1"/>
  <c r="E89" i="53" s="1"/>
  <c r="F89" i="53" s="1"/>
  <c r="E89" i="66" s="1"/>
  <c r="F89" i="66" s="1"/>
  <c r="E90" i="92" s="1"/>
  <c r="F90" i="92" s="1"/>
  <c r="E92" i="95" s="1"/>
  <c r="F92" i="95" s="1"/>
  <c r="E92" i="108" s="1"/>
  <c r="F92" i="108" s="1"/>
  <c r="E93" i="120" s="1"/>
  <c r="F93" i="120" s="1"/>
  <c r="F108" i="1"/>
  <c r="E108" i="14" s="1"/>
  <c r="F108" i="14" s="1"/>
  <c r="E108" i="27" s="1"/>
  <c r="F120" i="14"/>
  <c r="E120" i="27" s="1"/>
  <c r="F120" i="27" s="1"/>
  <c r="E120" i="40" s="1"/>
  <c r="F120" i="40" s="1"/>
  <c r="E120" i="53" s="1"/>
  <c r="F120" i="53" s="1"/>
  <c r="E120" i="66" s="1"/>
  <c r="F120" i="66" s="1"/>
  <c r="E121" i="92" s="1"/>
  <c r="F121" i="92" s="1"/>
  <c r="E123" i="95" s="1"/>
  <c r="F123" i="95" s="1"/>
  <c r="E123" i="108" s="1"/>
  <c r="F32" i="14"/>
  <c r="E32" i="27" s="1"/>
  <c r="F32" i="27" s="1"/>
  <c r="E32" i="40" s="1"/>
  <c r="F32" i="40" s="1"/>
  <c r="E32" i="53" s="1"/>
  <c r="F32" i="53" s="1"/>
  <c r="E32" i="66" s="1"/>
  <c r="F32" i="66" s="1"/>
  <c r="E32" i="92" s="1"/>
  <c r="F32" i="92" s="1"/>
  <c r="E34" i="95" s="1"/>
  <c r="F34" i="95" s="1"/>
  <c r="E34" i="108" s="1"/>
  <c r="F31" i="108"/>
  <c r="E32" i="120" s="1"/>
  <c r="F129" i="95"/>
  <c r="E129" i="108" s="1"/>
  <c r="F129" i="108" s="1"/>
  <c r="E130" i="120" s="1"/>
  <c r="F35" i="1"/>
  <c r="E35" i="14" s="1"/>
  <c r="F35" i="14" s="1"/>
  <c r="E35" i="27" s="1"/>
  <c r="F35" i="27" s="1"/>
  <c r="E35" i="40" s="1"/>
  <c r="F35" i="40" s="1"/>
  <c r="E35" i="53" s="1"/>
  <c r="F35" i="53" s="1"/>
  <c r="E35" i="66" s="1"/>
  <c r="F35" i="66" s="1"/>
  <c r="E35" i="92" s="1"/>
  <c r="F35" i="92" s="1"/>
  <c r="E37" i="95" s="1"/>
  <c r="F37" i="95" s="1"/>
  <c r="E37" i="108" s="1"/>
  <c r="F37" i="108" s="1"/>
  <c r="E38" i="120" s="1"/>
  <c r="F38" i="120" s="1"/>
  <c r="F113" i="1"/>
  <c r="E113" i="14" s="1"/>
  <c r="F113" i="14" s="1"/>
  <c r="E113" i="27" s="1"/>
  <c r="F113" i="27" s="1"/>
  <c r="E113" i="40" s="1"/>
  <c r="F113" i="40" s="1"/>
  <c r="E113" i="53" s="1"/>
  <c r="F113" i="53" s="1"/>
  <c r="E113" i="66" s="1"/>
  <c r="F113" i="66" s="1"/>
  <c r="E114" i="92" s="1"/>
  <c r="F114" i="92" s="1"/>
  <c r="E116" i="95" s="1"/>
  <c r="F116" i="95" s="1"/>
  <c r="E116" i="108" s="1"/>
  <c r="F28" i="1"/>
  <c r="E28" i="14" s="1"/>
  <c r="F28" i="14" s="1"/>
  <c r="E28" i="27" s="1"/>
  <c r="F28" i="27" s="1"/>
  <c r="E28" i="40" s="1"/>
  <c r="F28" i="40" s="1"/>
  <c r="E28" i="53" s="1"/>
  <c r="F28" i="53" s="1"/>
  <c r="E28" i="66" s="1"/>
  <c r="F28" i="66" s="1"/>
  <c r="E28" i="92" s="1"/>
  <c r="F28" i="92" s="1"/>
  <c r="E29" i="95" s="1"/>
  <c r="F29" i="95" s="1"/>
  <c r="E29" i="108" s="1"/>
  <c r="F29" i="108" s="1"/>
  <c r="E30" i="120" s="1"/>
  <c r="F30" i="120" s="1"/>
  <c r="F14" i="1"/>
  <c r="E14" i="14" s="1"/>
  <c r="F14" i="14" s="1"/>
  <c r="E14" i="27" s="1"/>
  <c r="F14" i="27" s="1"/>
  <c r="E14" i="40" s="1"/>
  <c r="F14" i="40" s="1"/>
  <c r="E14" i="53" s="1"/>
  <c r="F14" i="53" s="1"/>
  <c r="E14" i="66" s="1"/>
  <c r="F14" i="66" s="1"/>
  <c r="E14" i="92" s="1"/>
  <c r="F14" i="92" s="1"/>
  <c r="E14" i="95" s="1"/>
  <c r="F14" i="95" s="1"/>
  <c r="E14" i="108" s="1"/>
  <c r="F29" i="66"/>
  <c r="E29" i="92" s="1"/>
  <c r="F29" i="92" s="1"/>
  <c r="E30" i="95" s="1"/>
  <c r="F30" i="95" s="1"/>
  <c r="E30" i="108" s="1"/>
  <c r="F30" i="108" s="1"/>
  <c r="E31" i="120" s="1"/>
  <c r="F31" i="120" s="1"/>
  <c r="F71" i="66"/>
  <c r="E71" i="92" s="1"/>
  <c r="F71" i="92" s="1"/>
  <c r="E73" i="95" s="1"/>
  <c r="F73" i="95" s="1"/>
  <c r="E73" i="108" s="1"/>
  <c r="F130" i="120"/>
  <c r="F32" i="120"/>
  <c r="F23" i="120"/>
  <c r="F116" i="108"/>
  <c r="E117" i="120" s="1"/>
  <c r="F117" i="120" s="1"/>
  <c r="F28" i="108"/>
  <c r="E29" i="120" s="1"/>
  <c r="F29" i="120" s="1"/>
  <c r="F80" i="95"/>
  <c r="E80" i="108" s="1"/>
  <c r="F80" i="108" s="1"/>
  <c r="E81" i="120" s="1"/>
  <c r="F81" i="120" s="1"/>
  <c r="F26" i="108"/>
  <c r="E27" i="120" s="1"/>
  <c r="F43" i="120"/>
  <c r="F119" i="108"/>
  <c r="E120" i="120" s="1"/>
  <c r="F120" i="120" s="1"/>
  <c r="F66" i="108"/>
  <c r="E67" i="120" s="1"/>
  <c r="F67" i="120" s="1"/>
  <c r="F123" i="108"/>
  <c r="E124" i="120" s="1"/>
  <c r="F124" i="120" s="1"/>
  <c r="F34" i="108"/>
  <c r="E35" i="120" s="1"/>
  <c r="F35" i="120" s="1"/>
  <c r="F10" i="108"/>
  <c r="E10" i="120" s="1"/>
  <c r="F10" i="120" s="1"/>
  <c r="F14" i="108"/>
  <c r="E14" i="120" s="1"/>
  <c r="F14" i="120" s="1"/>
  <c r="F110" i="108"/>
  <c r="E111" i="120" s="1"/>
  <c r="F111" i="120" s="1"/>
  <c r="F24" i="108"/>
  <c r="E24" i="120" s="1"/>
  <c r="F24" i="120" s="1"/>
  <c r="F19" i="108"/>
  <c r="E19" i="120" s="1"/>
  <c r="F19" i="120" s="1"/>
  <c r="F98" i="108"/>
  <c r="E99" i="120" s="1"/>
  <c r="F105" i="108"/>
  <c r="E106" i="120" s="1"/>
  <c r="F106" i="120" s="1"/>
  <c r="F25" i="108"/>
  <c r="E25" i="120" s="1"/>
  <c r="F25" i="120" s="1"/>
  <c r="F33" i="108"/>
  <c r="E34" i="120" s="1"/>
  <c r="F34" i="120" s="1"/>
  <c r="F19" i="95"/>
  <c r="F129" i="27"/>
  <c r="E129" i="40" s="1"/>
  <c r="F129" i="40" s="1"/>
  <c r="E129" i="53" s="1"/>
  <c r="F129" i="53" s="1"/>
  <c r="E130" i="66" s="1"/>
  <c r="F130" i="66" s="1"/>
  <c r="E131" i="92" s="1"/>
  <c r="F131" i="92" s="1"/>
  <c r="E133" i="95" s="1"/>
  <c r="F133" i="95" s="1"/>
  <c r="E133" i="108" s="1"/>
  <c r="F51" i="27"/>
  <c r="E51" i="40" s="1"/>
  <c r="F51" i="40" s="1"/>
  <c r="F9" i="1"/>
  <c r="F48" i="14"/>
  <c r="E48" i="27" s="1"/>
  <c r="F48" i="27" s="1"/>
  <c r="E48" i="40" s="1"/>
  <c r="F48" i="40" s="1"/>
  <c r="E48" i="53" s="1"/>
  <c r="F48" i="53" s="1"/>
  <c r="E48" i="66" s="1"/>
  <c r="F48" i="66" s="1"/>
  <c r="E48" i="92" s="1"/>
  <c r="F48" i="92" s="1"/>
  <c r="E50" i="95" s="1"/>
  <c r="F50" i="95" s="1"/>
  <c r="E50" i="108" s="1"/>
  <c r="F50" i="108" s="1"/>
  <c r="E51" i="120" s="1"/>
  <c r="F51" i="120" s="1"/>
  <c r="F52" i="1"/>
  <c r="E52" i="14" s="1"/>
  <c r="F52" i="14" s="1"/>
  <c r="E52" i="27" s="1"/>
  <c r="F52" i="27" s="1"/>
  <c r="E52" i="40" s="1"/>
  <c r="F52" i="40" s="1"/>
  <c r="E51" i="53" s="1"/>
  <c r="F51" i="53" s="1"/>
  <c r="E51" i="66" s="1"/>
  <c r="F51" i="66" s="1"/>
  <c r="E51" i="92" s="1"/>
  <c r="F51" i="92" s="1"/>
  <c r="E53" i="95" s="1"/>
  <c r="F53" i="95" s="1"/>
  <c r="E53" i="108" s="1"/>
  <c r="F53" i="108" s="1"/>
  <c r="E54" i="120" s="1"/>
  <c r="F54" i="120" s="1"/>
  <c r="F59" i="92"/>
  <c r="E61" i="95" s="1"/>
  <c r="F61" i="95" s="1"/>
  <c r="E61" i="108" s="1"/>
  <c r="F61" i="108" s="1"/>
  <c r="E62" i="120" s="1"/>
  <c r="F62" i="120" s="1"/>
  <c r="F103" i="14"/>
  <c r="E103" i="27" s="1"/>
  <c r="F103" i="27" s="1"/>
  <c r="E103" i="40" s="1"/>
  <c r="F103" i="40" s="1"/>
  <c r="E103" i="53" s="1"/>
  <c r="F103" i="53" s="1"/>
  <c r="E103" i="66" s="1"/>
  <c r="F103" i="66" s="1"/>
  <c r="E104" i="92" s="1"/>
  <c r="F104" i="92" s="1"/>
  <c r="E106" i="95" s="1"/>
  <c r="F106" i="95" s="1"/>
  <c r="E106" i="108" s="1"/>
  <c r="F106" i="108" s="1"/>
  <c r="E107" i="120" s="1"/>
  <c r="F107" i="120" s="1"/>
  <c r="F118" i="1"/>
  <c r="E118" i="14" s="1"/>
  <c r="F118" i="14" s="1"/>
  <c r="E118" i="27" s="1"/>
  <c r="F118" i="27" s="1"/>
  <c r="E118" i="40" s="1"/>
  <c r="F118" i="40" s="1"/>
  <c r="E118" i="53" s="1"/>
  <c r="F118" i="53" s="1"/>
  <c r="E118" i="66" s="1"/>
  <c r="F118" i="66" s="1"/>
  <c r="E119" i="92" s="1"/>
  <c r="F119" i="92" s="1"/>
  <c r="E121" i="95" s="1"/>
  <c r="F121" i="95" s="1"/>
  <c r="E121" i="108" s="1"/>
  <c r="F121" i="108" s="1"/>
  <c r="E122" i="120" s="1"/>
  <c r="F122" i="120" s="1"/>
  <c r="F127" i="1"/>
  <c r="E127" i="14" s="1"/>
  <c r="F127" i="14" s="1"/>
  <c r="E127" i="27" s="1"/>
  <c r="F127" i="27" s="1"/>
  <c r="E127" i="40" s="1"/>
  <c r="F127" i="40" s="1"/>
  <c r="E127" i="53" s="1"/>
  <c r="F127" i="53" s="1"/>
  <c r="E128" i="66" s="1"/>
  <c r="F128" i="66" s="1"/>
  <c r="E129" i="92" s="1"/>
  <c r="F129" i="92" s="1"/>
  <c r="E131" i="95" s="1"/>
  <c r="F131" i="95" s="1"/>
  <c r="E131" i="108" s="1"/>
  <c r="F131" i="108" s="1"/>
  <c r="E132" i="120" s="1"/>
  <c r="F132" i="120" s="1"/>
  <c r="F68" i="14"/>
  <c r="E68" i="27" s="1"/>
  <c r="F68" i="27" s="1"/>
  <c r="E68" i="40" s="1"/>
  <c r="F68" i="40" s="1"/>
  <c r="E67" i="53" s="1"/>
  <c r="F67" i="53" s="1"/>
  <c r="E67" i="66" s="1"/>
  <c r="F67" i="66" s="1"/>
  <c r="E67" i="92" s="1"/>
  <c r="F67" i="92" s="1"/>
  <c r="E69" i="95" s="1"/>
  <c r="F69" i="95" s="1"/>
  <c r="E69" i="108" s="1"/>
  <c r="F69" i="108" s="1"/>
  <c r="E70" i="120" s="1"/>
  <c r="F70" i="120" s="1"/>
  <c r="F26" i="1"/>
  <c r="E26" i="14" s="1"/>
  <c r="F26" i="14" s="1"/>
  <c r="E26" i="27" s="1"/>
  <c r="F26" i="27" s="1"/>
  <c r="E26" i="40" s="1"/>
  <c r="F26" i="40" s="1"/>
  <c r="E26" i="53" s="1"/>
  <c r="F26" i="53" s="1"/>
  <c r="E26" i="66" s="1"/>
  <c r="F26" i="66" s="1"/>
  <c r="E26" i="92" s="1"/>
  <c r="F26" i="92" s="1"/>
  <c r="E27" i="95" s="1"/>
  <c r="F27" i="95" s="1"/>
  <c r="E27" i="108" s="1"/>
  <c r="F46" i="95"/>
  <c r="E46" i="108" s="1"/>
  <c r="F46" i="108" s="1"/>
  <c r="E47" i="120" s="1"/>
  <c r="F47" i="120" s="1"/>
  <c r="F57" i="95"/>
  <c r="E57" i="108" s="1"/>
  <c r="F66" i="1"/>
  <c r="E66" i="14" s="1"/>
  <c r="F66" i="14" s="1"/>
  <c r="E66" i="27" s="1"/>
  <c r="F66" i="27" s="1"/>
  <c r="E66" i="40" s="1"/>
  <c r="F66" i="40" s="1"/>
  <c r="E65" i="53" s="1"/>
  <c r="F65" i="53" s="1"/>
  <c r="E65" i="66" s="1"/>
  <c r="F65" i="66" s="1"/>
  <c r="E65" i="92" s="1"/>
  <c r="F65" i="92" s="1"/>
  <c r="E67" i="95" s="1"/>
  <c r="F67" i="95" s="1"/>
  <c r="E67" i="108" s="1"/>
  <c r="F84" i="14"/>
  <c r="E84" i="27" s="1"/>
  <c r="F90" i="14"/>
  <c r="E90" i="27" s="1"/>
  <c r="F96" i="1"/>
  <c r="E96" i="14" s="1"/>
  <c r="F96" i="14" s="1"/>
  <c r="E96" i="27" s="1"/>
  <c r="F104" i="1"/>
  <c r="E104" i="14" s="1"/>
  <c r="F104" i="14" s="1"/>
  <c r="E104" i="27" s="1"/>
  <c r="F114" i="1"/>
  <c r="E114" i="14" s="1"/>
  <c r="F114" i="14" s="1"/>
  <c r="E114" i="27" s="1"/>
  <c r="F114" i="27" s="1"/>
  <c r="E114" i="40" s="1"/>
  <c r="F114" i="40" s="1"/>
  <c r="E114" i="53" s="1"/>
  <c r="F114" i="53" s="1"/>
  <c r="E114" i="66" s="1"/>
  <c r="F114" i="66" s="1"/>
  <c r="E115" i="92" s="1"/>
  <c r="F115" i="92" s="1"/>
  <c r="E117" i="95" s="1"/>
  <c r="F117" i="95" s="1"/>
  <c r="E117" i="108" s="1"/>
  <c r="F126" i="1"/>
  <c r="E126" i="14" s="1"/>
  <c r="F126" i="14" s="1"/>
  <c r="E126" i="27" s="1"/>
  <c r="F126" i="27" s="1"/>
  <c r="E126" i="40" s="1"/>
  <c r="F126" i="40" s="1"/>
  <c r="E126" i="53" s="1"/>
  <c r="F126" i="53" s="1"/>
  <c r="E127" i="66" s="1"/>
  <c r="F127" i="66" s="1"/>
  <c r="E128" i="92" s="1"/>
  <c r="F128" i="92" s="1"/>
  <c r="E130" i="95" s="1"/>
  <c r="F130" i="95" s="1"/>
  <c r="E130" i="108" s="1"/>
  <c r="F46" i="1"/>
  <c r="E46" i="14" s="1"/>
  <c r="F46" i="14" s="1"/>
  <c r="E46" i="27" s="1"/>
  <c r="F55" i="1"/>
  <c r="E55" i="14" s="1"/>
  <c r="F55" i="14" s="1"/>
  <c r="E55" i="27" s="1"/>
  <c r="F61" i="14"/>
  <c r="E61" i="27" s="1"/>
  <c r="F61" i="27" s="1"/>
  <c r="E61" i="40" s="1"/>
  <c r="F61" i="40" s="1"/>
  <c r="E60" i="53" s="1"/>
  <c r="F60" i="53" s="1"/>
  <c r="E60" i="66" s="1"/>
  <c r="F60" i="66" s="1"/>
  <c r="E60" i="92" s="1"/>
  <c r="F60" i="92" s="1"/>
  <c r="E62" i="95" s="1"/>
  <c r="F62" i="95" s="1"/>
  <c r="E62" i="108" s="1"/>
  <c r="F62" i="108" s="1"/>
  <c r="E63" i="120" s="1"/>
  <c r="F63" i="120" s="1"/>
  <c r="F69" i="1"/>
  <c r="E69" i="14" s="1"/>
  <c r="F69" i="14" s="1"/>
  <c r="E69" i="27" s="1"/>
  <c r="F69" i="27" s="1"/>
  <c r="E69" i="40" s="1"/>
  <c r="F69" i="40" s="1"/>
  <c r="E68" i="53" s="1"/>
  <c r="F68" i="53" s="1"/>
  <c r="E68" i="66" s="1"/>
  <c r="F68" i="66" s="1"/>
  <c r="E68" i="92" s="1"/>
  <c r="F68" i="92" s="1"/>
  <c r="E70" i="95" s="1"/>
  <c r="F70" i="95" s="1"/>
  <c r="E70" i="108" s="1"/>
  <c r="F71" i="1"/>
  <c r="E71" i="14" s="1"/>
  <c r="F71" i="14" s="1"/>
  <c r="E71" i="27" s="1"/>
  <c r="F71" i="27" s="1"/>
  <c r="E71" i="40" s="1"/>
  <c r="F71" i="40" s="1"/>
  <c r="E70" i="53" s="1"/>
  <c r="F70" i="53" s="1"/>
  <c r="E70" i="66" s="1"/>
  <c r="F70" i="66" s="1"/>
  <c r="E70" i="92" s="1"/>
  <c r="F70" i="92" s="1"/>
  <c r="E72" i="95" s="1"/>
  <c r="F72" i="95" s="1"/>
  <c r="E72" i="108" s="1"/>
  <c r="F72" i="108" s="1"/>
  <c r="E73" i="120" s="1"/>
  <c r="F73" i="120" s="1"/>
  <c r="F76" i="14"/>
  <c r="E76" i="27" s="1"/>
  <c r="F76" i="27" s="1"/>
  <c r="E76" i="40" s="1"/>
  <c r="F76" i="40" s="1"/>
  <c r="E76" i="53" s="1"/>
  <c r="F76" i="53" s="1"/>
  <c r="E76" i="66" s="1"/>
  <c r="F76" i="66" s="1"/>
  <c r="E76" i="92" s="1"/>
  <c r="F76" i="92" s="1"/>
  <c r="E78" i="95" s="1"/>
  <c r="F78" i="95" s="1"/>
  <c r="E78" i="108" s="1"/>
  <c r="F85" i="14"/>
  <c r="E85" i="27" s="1"/>
  <c r="F93" i="27"/>
  <c r="E93" i="40" s="1"/>
  <c r="F93" i="40" s="1"/>
  <c r="E93" i="53" s="1"/>
  <c r="F93" i="53" s="1"/>
  <c r="E93" i="66" s="1"/>
  <c r="F93" i="66" s="1"/>
  <c r="E94" i="92" s="1"/>
  <c r="F94" i="92" s="1"/>
  <c r="E96" i="95" s="1"/>
  <c r="F96" i="95" s="1"/>
  <c r="E96" i="108" s="1"/>
  <c r="F100" i="1"/>
  <c r="E100" i="14" s="1"/>
  <c r="F100" i="14" s="1"/>
  <c r="E100" i="27" s="1"/>
  <c r="F100" i="27" s="1"/>
  <c r="E100" i="40" s="1"/>
  <c r="F100" i="40" s="1"/>
  <c r="E100" i="53" s="1"/>
  <c r="F100" i="53" s="1"/>
  <c r="E100" i="66" s="1"/>
  <c r="F100" i="66" s="1"/>
  <c r="E101" i="92" s="1"/>
  <c r="F101" i="92" s="1"/>
  <c r="E103" i="95" s="1"/>
  <c r="F103" i="95" s="1"/>
  <c r="E103" i="108" s="1"/>
  <c r="F117" i="1"/>
  <c r="E117" i="14" s="1"/>
  <c r="F117" i="14" s="1"/>
  <c r="E117" i="27" s="1"/>
  <c r="F121" i="1"/>
  <c r="E121" i="14" s="1"/>
  <c r="F121" i="14" s="1"/>
  <c r="E121" i="27" s="1"/>
  <c r="F121" i="27" s="1"/>
  <c r="E121" i="40" s="1"/>
  <c r="F121" i="40" s="1"/>
  <c r="E121" i="53" s="1"/>
  <c r="F121" i="53" s="1"/>
  <c r="E121" i="66" s="1"/>
  <c r="F121" i="66" s="1"/>
  <c r="E122" i="92" s="1"/>
  <c r="F122" i="92" s="1"/>
  <c r="E124" i="95" s="1"/>
  <c r="F124" i="95" s="1"/>
  <c r="E124" i="108" s="1"/>
  <c r="F124" i="108" s="1"/>
  <c r="E125" i="120" s="1"/>
  <c r="F125" i="120" s="1"/>
  <c r="F128" i="14"/>
  <c r="E128" i="27" s="1"/>
  <c r="F128" i="27" s="1"/>
  <c r="E128" i="40" s="1"/>
  <c r="F128" i="40" s="1"/>
  <c r="E128" i="53" s="1"/>
  <c r="F128" i="53" s="1"/>
  <c r="E129" i="66" s="1"/>
  <c r="F129" i="66" s="1"/>
  <c r="E130" i="92" s="1"/>
  <c r="F130" i="92" s="1"/>
  <c r="E132" i="95" s="1"/>
  <c r="F132" i="95" s="1"/>
  <c r="E132" i="108" s="1"/>
  <c r="F11" i="1"/>
  <c r="E11" i="14" s="1"/>
  <c r="F11" i="14" s="1"/>
  <c r="E11" i="27" s="1"/>
  <c r="F11" i="27" s="1"/>
  <c r="E11" i="40" s="1"/>
  <c r="F11" i="40" s="1"/>
  <c r="E11" i="53" s="1"/>
  <c r="F11" i="53" s="1"/>
  <c r="E11" i="66" s="1"/>
  <c r="F11" i="66" s="1"/>
  <c r="E11" i="92" s="1"/>
  <c r="F11" i="92" s="1"/>
  <c r="E11" i="95" s="1"/>
  <c r="F11" i="95" s="1"/>
  <c r="E11" i="108" s="1"/>
  <c r="F11" i="108" s="1"/>
  <c r="E11" i="120" s="1"/>
  <c r="F11" i="120" s="1"/>
  <c r="F36" i="27"/>
  <c r="E36" i="40" s="1"/>
  <c r="F36" i="40" s="1"/>
  <c r="E36" i="53" s="1"/>
  <c r="F36" i="53" s="1"/>
  <c r="E36" i="66" s="1"/>
  <c r="F36" i="66" s="1"/>
  <c r="E36" i="92" s="1"/>
  <c r="F36" i="92" s="1"/>
  <c r="E38" i="95" s="1"/>
  <c r="F38" i="95" s="1"/>
  <c r="E38" i="108" s="1"/>
  <c r="F38" i="108" s="1"/>
  <c r="E39" i="120" s="1"/>
  <c r="F39" i="120" s="1"/>
  <c r="F34" i="27"/>
  <c r="E34" i="40" s="1"/>
  <c r="F34" i="40" s="1"/>
  <c r="E34" i="53" s="1"/>
  <c r="F34" i="53" s="1"/>
  <c r="E34" i="66" s="1"/>
  <c r="F34" i="66" s="1"/>
  <c r="E34" i="92" s="1"/>
  <c r="F34" i="92" s="1"/>
  <c r="E36" i="95" s="1"/>
  <c r="F36" i="95" s="1"/>
  <c r="E36" i="108" s="1"/>
  <c r="F36" i="108" s="1"/>
  <c r="E37" i="120" s="1"/>
  <c r="F37" i="120" s="1"/>
  <c r="F49" i="14"/>
  <c r="E49" i="27" s="1"/>
  <c r="F49" i="27" s="1"/>
  <c r="E49" i="40" s="1"/>
  <c r="F49" i="40" s="1"/>
  <c r="E49" i="53" s="1"/>
  <c r="F49" i="53" s="1"/>
  <c r="E49" i="66" s="1"/>
  <c r="F49" i="66" s="1"/>
  <c r="E49" i="92" s="1"/>
  <c r="F49" i="92" s="1"/>
  <c r="E51" i="95" s="1"/>
  <c r="F51" i="95" s="1"/>
  <c r="E51" i="108" s="1"/>
  <c r="F51" i="108" s="1"/>
  <c r="E52" i="120" s="1"/>
  <c r="F52" i="120" s="1"/>
  <c r="F59" i="1"/>
  <c r="E59" i="14" s="1"/>
  <c r="F59" i="14" s="1"/>
  <c r="E59" i="27" s="1"/>
  <c r="F67" i="1"/>
  <c r="E67" i="14" s="1"/>
  <c r="F67" i="14" s="1"/>
  <c r="E67" i="27" s="1"/>
  <c r="F67" i="27" s="1"/>
  <c r="E67" i="40" s="1"/>
  <c r="F67" i="40" s="1"/>
  <c r="E66" i="53" s="1"/>
  <c r="F66" i="53" s="1"/>
  <c r="E66" i="66" s="1"/>
  <c r="F66" i="66" s="1"/>
  <c r="E66" i="92" s="1"/>
  <c r="F66" i="92" s="1"/>
  <c r="E68" i="95" s="1"/>
  <c r="F68" i="95" s="1"/>
  <c r="E68" i="108" s="1"/>
  <c r="F75" i="1"/>
  <c r="E75" i="14" s="1"/>
  <c r="F75" i="14" s="1"/>
  <c r="E75" i="27" s="1"/>
  <c r="F75" i="27" s="1"/>
  <c r="E75" i="40" s="1"/>
  <c r="F75" i="40" s="1"/>
  <c r="E75" i="53" s="1"/>
  <c r="F75" i="53" s="1"/>
  <c r="E75" i="66" s="1"/>
  <c r="F75" i="66" s="1"/>
  <c r="E75" i="92" s="1"/>
  <c r="F75" i="92" s="1"/>
  <c r="E77" i="95" s="1"/>
  <c r="F77" i="95" s="1"/>
  <c r="E77" i="108" s="1"/>
  <c r="F77" i="108" s="1"/>
  <c r="E78" i="120" s="1"/>
  <c r="F78" i="120" s="1"/>
  <c r="F87" i="1"/>
  <c r="E87" i="14" s="1"/>
  <c r="F87" i="14" s="1"/>
  <c r="E87" i="27" s="1"/>
  <c r="F109" i="1"/>
  <c r="E109" i="14" s="1"/>
  <c r="F109" i="14" s="1"/>
  <c r="E109" i="27" s="1"/>
  <c r="F109" i="27" s="1"/>
  <c r="E109" i="40" s="1"/>
  <c r="F109" i="40" s="1"/>
  <c r="E109" i="53" s="1"/>
  <c r="F109" i="53" s="1"/>
  <c r="E109" i="66" s="1"/>
  <c r="F109" i="66" s="1"/>
  <c r="E110" i="92" s="1"/>
  <c r="F110" i="92" s="1"/>
  <c r="E112" i="95" s="1"/>
  <c r="F112" i="95" s="1"/>
  <c r="E112" i="108" s="1"/>
  <c r="F112" i="108" s="1"/>
  <c r="E113" i="120" s="1"/>
  <c r="F113" i="120" s="1"/>
  <c r="F27" i="120"/>
  <c r="F99" i="120"/>
  <c r="F44" i="120"/>
  <c r="F72" i="14"/>
  <c r="E72" i="27" s="1"/>
  <c r="F72" i="27" s="1"/>
  <c r="E72" i="40" s="1"/>
  <c r="F72" i="40" s="1"/>
  <c r="E72" i="53" s="1"/>
  <c r="F72" i="53" s="1"/>
  <c r="E72" i="66" s="1"/>
  <c r="F72" i="66" s="1"/>
  <c r="E72" i="92" s="1"/>
  <c r="F72" i="92" s="1"/>
  <c r="E74" i="95" s="1"/>
  <c r="F74" i="95" s="1"/>
  <c r="E74" i="108" s="1"/>
  <c r="F74" i="108" s="1"/>
  <c r="E75" i="120" s="1"/>
  <c r="F75" i="120" s="1"/>
  <c r="F13" i="120"/>
  <c r="F68" i="108"/>
  <c r="E69" i="120" s="1"/>
  <c r="F69" i="120" s="1"/>
  <c r="F94" i="108"/>
  <c r="E95" i="120" s="1"/>
  <c r="F95" i="120" s="1"/>
  <c r="F77" i="66"/>
  <c r="E77" i="92" s="1"/>
  <c r="F77" i="92" s="1"/>
  <c r="E79" i="95" s="1"/>
  <c r="F79" i="95" s="1"/>
  <c r="E79" i="108" s="1"/>
  <c r="F62" i="27"/>
  <c r="E62" i="40" s="1"/>
  <c r="F62" i="40" s="1"/>
  <c r="E61" i="53" s="1"/>
  <c r="F61" i="53" s="1"/>
  <c r="E61" i="66" s="1"/>
  <c r="F61" i="66" s="1"/>
  <c r="E61" i="92" s="1"/>
  <c r="F61" i="92" s="1"/>
  <c r="E63" i="95" s="1"/>
  <c r="F63" i="95" s="1"/>
  <c r="E63" i="108" s="1"/>
  <c r="F99" i="27"/>
  <c r="E99" i="40" s="1"/>
  <c r="F99" i="40" s="1"/>
  <c r="E99" i="53" s="1"/>
  <c r="F99" i="53" s="1"/>
  <c r="E99" i="66" s="1"/>
  <c r="F99" i="66" s="1"/>
  <c r="E100" i="92" s="1"/>
  <c r="F100" i="92" s="1"/>
  <c r="E102" i="95" s="1"/>
  <c r="F102" i="95" s="1"/>
  <c r="E102" i="108" s="1"/>
  <c r="F42" i="27"/>
  <c r="E42" i="40" s="1"/>
  <c r="F42" i="40" s="1"/>
  <c r="E42" i="53" s="1"/>
  <c r="F42" i="53" s="1"/>
  <c r="E42" i="66" s="1"/>
  <c r="F42" i="66" s="1"/>
  <c r="E42" i="92" s="1"/>
  <c r="F42" i="92" s="1"/>
  <c r="E44" i="95" s="1"/>
  <c r="F44" i="95" s="1"/>
  <c r="E44" i="108" s="1"/>
  <c r="F84" i="27"/>
  <c r="E84" i="40" s="1"/>
  <c r="F84" i="40" s="1"/>
  <c r="E84" i="53" s="1"/>
  <c r="F84" i="53" s="1"/>
  <c r="E84" i="66" s="1"/>
  <c r="F84" i="66" s="1"/>
  <c r="E85" i="92" s="1"/>
  <c r="F85" i="92" s="1"/>
  <c r="E87" i="95" s="1"/>
  <c r="F87" i="95" s="1"/>
  <c r="E87" i="108" s="1"/>
  <c r="F94" i="27"/>
  <c r="E94" i="40" s="1"/>
  <c r="F94" i="40" s="1"/>
  <c r="E94" i="53" s="1"/>
  <c r="F94" i="53" s="1"/>
  <c r="E94" i="66" s="1"/>
  <c r="F94" i="66" s="1"/>
  <c r="E95" i="92" s="1"/>
  <c r="F95" i="92" s="1"/>
  <c r="E97" i="95" s="1"/>
  <c r="F97" i="95" s="1"/>
  <c r="E97" i="108" s="1"/>
  <c r="F96" i="27"/>
  <c r="E96" i="40" s="1"/>
  <c r="F96" i="40" s="1"/>
  <c r="E96" i="53" s="1"/>
  <c r="F96" i="53" s="1"/>
  <c r="E96" i="66" s="1"/>
  <c r="F96" i="66" s="1"/>
  <c r="E97" i="92" s="1"/>
  <c r="F97" i="92" s="1"/>
  <c r="E99" i="95" s="1"/>
  <c r="F99" i="95" s="1"/>
  <c r="E99" i="108" s="1"/>
  <c r="F98" i="27"/>
  <c r="E98" i="40" s="1"/>
  <c r="F98" i="40" s="1"/>
  <c r="E98" i="53" s="1"/>
  <c r="F98" i="53" s="1"/>
  <c r="E98" i="66" s="1"/>
  <c r="F98" i="66" s="1"/>
  <c r="E99" i="92" s="1"/>
  <c r="F99" i="92" s="1"/>
  <c r="E101" i="95" s="1"/>
  <c r="F101" i="95" s="1"/>
  <c r="E101" i="108" s="1"/>
  <c r="F104" i="27"/>
  <c r="E104" i="40" s="1"/>
  <c r="F104" i="40" s="1"/>
  <c r="E104" i="53" s="1"/>
  <c r="F104" i="53" s="1"/>
  <c r="E104" i="66" s="1"/>
  <c r="F104" i="66" s="1"/>
  <c r="E105" i="92" s="1"/>
  <c r="F105" i="92" s="1"/>
  <c r="E107" i="95" s="1"/>
  <c r="F107" i="95" s="1"/>
  <c r="E107" i="108" s="1"/>
  <c r="F46" i="27"/>
  <c r="E46" i="40" s="1"/>
  <c r="F46" i="40" s="1"/>
  <c r="E46" i="53" s="1"/>
  <c r="F46" i="53" s="1"/>
  <c r="E46" i="66" s="1"/>
  <c r="F46" i="66" s="1"/>
  <c r="E46" i="92" s="1"/>
  <c r="F46" i="92" s="1"/>
  <c r="E48" i="95" s="1"/>
  <c r="F48" i="95" s="1"/>
  <c r="E48" i="108" s="1"/>
  <c r="F55" i="27"/>
  <c r="E55" i="40" s="1"/>
  <c r="F55" i="40" s="1"/>
  <c r="E54" i="53" s="1"/>
  <c r="F54" i="53" s="1"/>
  <c r="E54" i="66" s="1"/>
  <c r="F54" i="66" s="1"/>
  <c r="E54" i="92" s="1"/>
  <c r="F54" i="92" s="1"/>
  <c r="E56" i="95" s="1"/>
  <c r="F56" i="95" s="1"/>
  <c r="E56" i="108" s="1"/>
  <c r="F21" i="1"/>
  <c r="E21" i="14" s="1"/>
  <c r="F21" i="14" s="1"/>
  <c r="E21" i="27" s="1"/>
  <c r="F21" i="27" s="1"/>
  <c r="E21" i="40" s="1"/>
  <c r="F21" i="40" s="1"/>
  <c r="E21" i="53" s="1"/>
  <c r="F21" i="53" s="1"/>
  <c r="E21" i="66" s="1"/>
  <c r="F21" i="66" s="1"/>
  <c r="E21" i="92" s="1"/>
  <c r="F21" i="92" s="1"/>
  <c r="E22" i="95" s="1"/>
  <c r="F22" i="95" s="1"/>
  <c r="E22" i="108" s="1"/>
  <c r="F22" i="108" s="1"/>
  <c r="E22" i="120" s="1"/>
  <c r="F22" i="120" s="1"/>
  <c r="F33" i="14"/>
  <c r="E33" i="27" s="1"/>
  <c r="F33" i="27" s="1"/>
  <c r="E33" i="40" s="1"/>
  <c r="F33" i="40" s="1"/>
  <c r="E33" i="53" s="1"/>
  <c r="F33" i="53" s="1"/>
  <c r="E33" i="66" s="1"/>
  <c r="F33" i="66" s="1"/>
  <c r="E33" i="92" s="1"/>
  <c r="F33" i="92" s="1"/>
  <c r="E35" i="95" s="1"/>
  <c r="F35" i="95" s="1"/>
  <c r="E35" i="108" s="1"/>
  <c r="F35" i="108" s="1"/>
  <c r="E36" i="120" s="1"/>
  <c r="F36" i="120" s="1"/>
  <c r="F59" i="27"/>
  <c r="E59" i="40" s="1"/>
  <c r="F59" i="40" s="1"/>
  <c r="E58" i="53" s="1"/>
  <c r="F58" i="53" s="1"/>
  <c r="E58" i="66" s="1"/>
  <c r="F58" i="66" s="1"/>
  <c r="E58" i="92" s="1"/>
  <c r="F58" i="92" s="1"/>
  <c r="E60" i="95" s="1"/>
  <c r="F60" i="95" s="1"/>
  <c r="E60" i="108" s="1"/>
  <c r="F60" i="108" s="1"/>
  <c r="E61" i="120" s="1"/>
  <c r="F61" i="120" s="1"/>
  <c r="F63" i="27"/>
  <c r="E63" i="40" s="1"/>
  <c r="F63" i="40" s="1"/>
  <c r="E62" i="53" s="1"/>
  <c r="F62" i="53" s="1"/>
  <c r="E62" i="66" s="1"/>
  <c r="F62" i="66" s="1"/>
  <c r="E62" i="92" s="1"/>
  <c r="F62" i="92" s="1"/>
  <c r="E64" i="95" s="1"/>
  <c r="F64" i="95" s="1"/>
  <c r="E64" i="108" s="1"/>
  <c r="F64" i="108" s="1"/>
  <c r="E65" i="120" s="1"/>
  <c r="F65" i="120" s="1"/>
  <c r="F70" i="14"/>
  <c r="E70" i="27" s="1"/>
  <c r="F70" i="27" s="1"/>
  <c r="E70" i="40" s="1"/>
  <c r="F70" i="40" s="1"/>
  <c r="E69" i="53" s="1"/>
  <c r="F69" i="53" s="1"/>
  <c r="E69" i="66" s="1"/>
  <c r="F69" i="66" s="1"/>
  <c r="E69" i="92" s="1"/>
  <c r="F69" i="92" s="1"/>
  <c r="E71" i="95" s="1"/>
  <c r="F71" i="95" s="1"/>
  <c r="E71" i="108" s="1"/>
  <c r="F78" i="14"/>
  <c r="E78" i="27" s="1"/>
  <c r="F78" i="27" s="1"/>
  <c r="E78" i="40" s="1"/>
  <c r="F78" i="40" s="1"/>
  <c r="E78" i="53" s="1"/>
  <c r="F78" i="53" s="1"/>
  <c r="E78" i="66" s="1"/>
  <c r="F78" i="66" s="1"/>
  <c r="E79" i="92" s="1"/>
  <c r="F79" i="92" s="1"/>
  <c r="E81" i="95" s="1"/>
  <c r="F81" i="95" s="1"/>
  <c r="E81" i="108" s="1"/>
  <c r="F81" i="108" s="1"/>
  <c r="E82" i="120" s="1"/>
  <c r="F82" i="120" s="1"/>
  <c r="F86" i="27"/>
  <c r="E86" i="40" s="1"/>
  <c r="F86" i="40" s="1"/>
  <c r="E86" i="53" s="1"/>
  <c r="F86" i="53" s="1"/>
  <c r="E86" i="66" s="1"/>
  <c r="F86" i="66" s="1"/>
  <c r="E87" i="92" s="1"/>
  <c r="F87" i="92" s="1"/>
  <c r="E89" i="95" s="1"/>
  <c r="F89" i="95" s="1"/>
  <c r="E89" i="108" s="1"/>
  <c r="F89" i="108" s="1"/>
  <c r="E90" i="120" s="1"/>
  <c r="F90" i="120" s="1"/>
  <c r="F87" i="27"/>
  <c r="E87" i="40" s="1"/>
  <c r="F87" i="40" s="1"/>
  <c r="E87" i="53" s="1"/>
  <c r="F87" i="53" s="1"/>
  <c r="E87" i="66" s="1"/>
  <c r="F87" i="66" s="1"/>
  <c r="E88" i="92" s="1"/>
  <c r="F88" i="92" s="1"/>
  <c r="E90" i="95" s="1"/>
  <c r="F90" i="95" s="1"/>
  <c r="E90" i="108" s="1"/>
  <c r="F90" i="108" s="1"/>
  <c r="E91" i="120" s="1"/>
  <c r="F91" i="120" s="1"/>
  <c r="F17" i="14"/>
  <c r="E17" i="27" s="1"/>
  <c r="F17" i="27" s="1"/>
  <c r="E17" i="40" s="1"/>
  <c r="F17" i="40" s="1"/>
  <c r="E17" i="53" s="1"/>
  <c r="F17" i="53" s="1"/>
  <c r="E17" i="66" s="1"/>
  <c r="F17" i="66" s="1"/>
  <c r="E17" i="92" s="1"/>
  <c r="F17" i="92" s="1"/>
  <c r="E17" i="95" s="1"/>
  <c r="F17" i="95" s="1"/>
  <c r="E17" i="108" s="1"/>
  <c r="F17" i="108" s="1"/>
  <c r="E17" i="120" s="1"/>
  <c r="F17" i="120" s="1"/>
  <c r="F19" i="14"/>
  <c r="E19" i="27" s="1"/>
  <c r="F19" i="27" s="1"/>
  <c r="E19" i="40" s="1"/>
  <c r="F19" i="40" s="1"/>
  <c r="E19" i="53" s="1"/>
  <c r="F19" i="53" s="1"/>
  <c r="E19" i="66" s="1"/>
  <c r="F19" i="66" s="1"/>
  <c r="E19" i="92" s="1"/>
  <c r="F19" i="92" s="1"/>
  <c r="E20" i="95" s="1"/>
  <c r="F20" i="95" s="1"/>
  <c r="E20" i="108" s="1"/>
  <c r="F20" i="108" s="1"/>
  <c r="E20" i="120" s="1"/>
  <c r="F20" i="120" s="1"/>
  <c r="F55" i="108"/>
  <c r="E56" i="120" s="1"/>
  <c r="F56" i="120" s="1"/>
  <c r="F102" i="108"/>
  <c r="E103" i="120" s="1"/>
  <c r="F103" i="120" s="1"/>
  <c r="F65" i="108"/>
  <c r="E66" i="120" s="1"/>
  <c r="F66" i="120" s="1"/>
  <c r="F113" i="108"/>
  <c r="E114" i="120" s="1"/>
  <c r="F114" i="120" s="1"/>
  <c r="F97" i="108"/>
  <c r="E98" i="120" s="1"/>
  <c r="F98" i="120" s="1"/>
  <c r="F101" i="108"/>
  <c r="E102" i="120" s="1"/>
  <c r="F102" i="120" s="1"/>
  <c r="F86" i="108"/>
  <c r="E87" i="120" s="1"/>
  <c r="F87" i="120" s="1"/>
  <c r="F27" i="108"/>
  <c r="E28" i="120" s="1"/>
  <c r="F28" i="120" s="1"/>
  <c r="F57" i="108"/>
  <c r="E58" i="120" s="1"/>
  <c r="F58" i="120" s="1"/>
  <c r="F67" i="108"/>
  <c r="E68" i="120" s="1"/>
  <c r="F68" i="120" s="1"/>
  <c r="F99" i="108"/>
  <c r="E100" i="120" s="1"/>
  <c r="F100" i="120" s="1"/>
  <c r="F56" i="108"/>
  <c r="E57" i="120" s="1"/>
  <c r="F57" i="120" s="1"/>
  <c r="F114" i="108"/>
  <c r="E115" i="120" s="1"/>
  <c r="F115" i="120" s="1"/>
  <c r="F103" i="108"/>
  <c r="E104" i="120" s="1"/>
  <c r="F104" i="120" s="1"/>
  <c r="F44" i="108"/>
  <c r="E45" i="120" s="1"/>
  <c r="F45" i="120" s="1"/>
  <c r="F128" i="108"/>
  <c r="E129" i="120" s="1"/>
  <c r="F129" i="120" s="1"/>
  <c r="F48" i="108"/>
  <c r="E49" i="120" s="1"/>
  <c r="F49" i="120" s="1"/>
  <c r="F115" i="108"/>
  <c r="E116" i="120" s="1"/>
  <c r="F116" i="120" s="1"/>
  <c r="F115" i="27"/>
  <c r="E115" i="40" s="1"/>
  <c r="F115" i="40" s="1"/>
  <c r="E115" i="53" s="1"/>
  <c r="F115" i="53" s="1"/>
  <c r="E115" i="66" s="1"/>
  <c r="F115" i="66" s="1"/>
  <c r="E116" i="92" s="1"/>
  <c r="F116" i="92" s="1"/>
  <c r="E118" i="95" s="1"/>
  <c r="F118" i="95" s="1"/>
  <c r="E118" i="108" s="1"/>
  <c r="F122" i="27"/>
  <c r="E122" i="40" s="1"/>
  <c r="F122" i="40" s="1"/>
  <c r="E122" i="53" s="1"/>
  <c r="F122" i="53" s="1"/>
  <c r="E122" i="66" s="1"/>
  <c r="F122" i="66" s="1"/>
  <c r="E123" i="92" s="1"/>
  <c r="F123" i="92" s="1"/>
  <c r="E125" i="95" s="1"/>
  <c r="F125" i="95" s="1"/>
  <c r="E125" i="108" s="1"/>
  <c r="F125" i="108" s="1"/>
  <c r="E126" i="120" s="1"/>
  <c r="F126" i="120" s="1"/>
  <c r="F108" i="27"/>
  <c r="E108" i="40" s="1"/>
  <c r="F108" i="40" s="1"/>
  <c r="E108" i="53" s="1"/>
  <c r="F108" i="53" s="1"/>
  <c r="E108" i="66" s="1"/>
  <c r="F108" i="66" s="1"/>
  <c r="E109" i="92" s="1"/>
  <c r="F109" i="92" s="1"/>
  <c r="E111" i="95" s="1"/>
  <c r="F111" i="95" s="1"/>
  <c r="E111" i="108" s="1"/>
  <c r="F53" i="27"/>
  <c r="E53" i="40" s="1"/>
  <c r="F53" i="40" s="1"/>
  <c r="E52" i="53" s="1"/>
  <c r="F52" i="53" s="1"/>
  <c r="E52" i="66" s="1"/>
  <c r="F52" i="66" s="1"/>
  <c r="E52" i="92" s="1"/>
  <c r="F52" i="92" s="1"/>
  <c r="E54" i="95" s="1"/>
  <c r="F54" i="95" s="1"/>
  <c r="E54" i="108" s="1"/>
  <c r="F57" i="27"/>
  <c r="E57" i="40" s="1"/>
  <c r="F57" i="40" s="1"/>
  <c r="E56" i="53" s="1"/>
  <c r="F56" i="53" s="1"/>
  <c r="E56" i="66" s="1"/>
  <c r="F56" i="66" s="1"/>
  <c r="E56" i="92" s="1"/>
  <c r="F56" i="92" s="1"/>
  <c r="E58" i="95" s="1"/>
  <c r="F58" i="95" s="1"/>
  <c r="E58" i="108" s="1"/>
  <c r="F82" i="1"/>
  <c r="E82" i="14" s="1"/>
  <c r="F82" i="14" s="1"/>
  <c r="E82" i="27" s="1"/>
  <c r="F82" i="27" s="1"/>
  <c r="E82" i="40" s="1"/>
  <c r="F82" i="40" s="1"/>
  <c r="E82" i="53" s="1"/>
  <c r="F82" i="53" s="1"/>
  <c r="E82" i="66" s="1"/>
  <c r="F82" i="66" s="1"/>
  <c r="E83" i="92" s="1"/>
  <c r="F83" i="92" s="1"/>
  <c r="E85" i="95" s="1"/>
  <c r="F85" i="95" s="1"/>
  <c r="E85" i="108" s="1"/>
  <c r="F85" i="108" s="1"/>
  <c r="E86" i="120" s="1"/>
  <c r="F86" i="120" s="1"/>
  <c r="F85" i="27"/>
  <c r="E85" i="40" s="1"/>
  <c r="F85" i="40" s="1"/>
  <c r="E85" i="53" s="1"/>
  <c r="F85" i="53" s="1"/>
  <c r="E85" i="66" s="1"/>
  <c r="F85" i="66" s="1"/>
  <c r="E86" i="92" s="1"/>
  <c r="F86" i="92" s="1"/>
  <c r="E88" i="95" s="1"/>
  <c r="F88" i="95" s="1"/>
  <c r="E88" i="108" s="1"/>
  <c r="F88" i="108" s="1"/>
  <c r="E89" i="120" s="1"/>
  <c r="F89" i="120" s="1"/>
  <c r="F79" i="108"/>
  <c r="E80" i="120" s="1"/>
  <c r="F80" i="120" s="1"/>
  <c r="F118" i="108"/>
  <c r="E119" i="120" s="1"/>
  <c r="F119" i="120" s="1"/>
  <c r="F78" i="108"/>
  <c r="E79" i="120" s="1"/>
  <c r="F79" i="120" s="1"/>
  <c r="F134" i="108"/>
  <c r="E135" i="120" s="1"/>
  <c r="F135" i="120" s="1"/>
  <c r="F117" i="108"/>
  <c r="E118" i="120" s="1"/>
  <c r="F118" i="120" s="1"/>
  <c r="E9" i="14"/>
  <c r="F9" i="14" s="1"/>
  <c r="F71" i="108"/>
  <c r="E72" i="120" s="1"/>
  <c r="F72" i="120" s="1"/>
  <c r="F54" i="108"/>
  <c r="E55" i="120" s="1"/>
  <c r="F55" i="120" s="1"/>
  <c r="F73" i="108"/>
  <c r="E74" i="120" s="1"/>
  <c r="F74" i="120" s="1"/>
  <c r="F59" i="108"/>
  <c r="E60" i="120" s="1"/>
  <c r="F60" i="120" s="1"/>
  <c r="F63" i="108"/>
  <c r="E64" i="120" s="1"/>
  <c r="F64" i="120" s="1"/>
  <c r="F133" i="108"/>
  <c r="E134" i="120" s="1"/>
  <c r="F134" i="120" s="1"/>
  <c r="F70" i="108"/>
  <c r="E71" i="120" s="1"/>
  <c r="F71" i="120" s="1"/>
  <c r="F87" i="108"/>
  <c r="E88" i="120" s="1"/>
  <c r="F88" i="120" s="1"/>
  <c r="F39" i="108"/>
  <c r="E40" i="120" s="1"/>
  <c r="F40" i="120" s="1"/>
  <c r="F58" i="108"/>
  <c r="E59" i="120" s="1"/>
  <c r="F59" i="120" s="1"/>
  <c r="F76" i="108"/>
  <c r="E77" i="120" s="1"/>
  <c r="F77" i="120" s="1"/>
  <c r="F96" i="108"/>
  <c r="E97" i="120" s="1"/>
  <c r="F97" i="120" s="1"/>
  <c r="F130" i="108"/>
  <c r="E131" i="120" s="1"/>
  <c r="F131" i="120" s="1"/>
  <c r="F100" i="108"/>
  <c r="E101" i="120" s="1"/>
  <c r="F101" i="120" s="1"/>
  <c r="F107" i="108"/>
  <c r="E108" i="120" s="1"/>
  <c r="F108" i="120" s="1"/>
  <c r="F111" i="108"/>
  <c r="E112" i="120" s="1"/>
  <c r="F112" i="120" s="1"/>
  <c r="F132" i="108"/>
  <c r="E133" i="120" s="1"/>
  <c r="F133" i="120" s="1"/>
  <c r="F49" i="108"/>
  <c r="E50" i="120" s="1"/>
  <c r="F50" i="120" s="1"/>
  <c r="F124" i="1"/>
  <c r="E124" i="14" s="1"/>
  <c r="F124" i="14" s="1"/>
  <c r="E124" i="27" s="1"/>
  <c r="F124" i="27" s="1"/>
  <c r="E124" i="40" s="1"/>
  <c r="F124" i="40" s="1"/>
  <c r="E124" i="53" s="1"/>
  <c r="F124" i="53" s="1"/>
  <c r="E124" i="66" s="1"/>
  <c r="F124" i="66" s="1"/>
  <c r="E125" i="92" s="1"/>
  <c r="F125" i="92" s="1"/>
  <c r="E127" i="95" s="1"/>
  <c r="F127" i="95" s="1"/>
  <c r="E127" i="108" s="1"/>
  <c r="F127" i="108" s="1"/>
  <c r="E128" i="120" s="1"/>
  <c r="F128" i="120" s="1"/>
  <c r="F81" i="27"/>
  <c r="E81" i="40" s="1"/>
  <c r="F81" i="40" s="1"/>
  <c r="E81" i="53" s="1"/>
  <c r="F81" i="53" s="1"/>
  <c r="E81" i="66" s="1"/>
  <c r="F81" i="66" s="1"/>
  <c r="E82" i="92" s="1"/>
  <c r="F82" i="92" s="1"/>
  <c r="E84" i="95" s="1"/>
  <c r="F84" i="95" s="1"/>
  <c r="E84" i="108" s="1"/>
  <c r="F84" i="108" s="1"/>
  <c r="E85" i="120" s="1"/>
  <c r="F85" i="120" s="1"/>
  <c r="F101" i="27"/>
  <c r="E101" i="40" s="1"/>
  <c r="F101" i="40" s="1"/>
  <c r="E101" i="53" s="1"/>
  <c r="F101" i="53" s="1"/>
  <c r="E101" i="66" s="1"/>
  <c r="F101" i="66" s="1"/>
  <c r="E102" i="92" s="1"/>
  <c r="F102" i="92" s="1"/>
  <c r="E104" i="95" s="1"/>
  <c r="F104" i="95" s="1"/>
  <c r="E104" i="108" s="1"/>
  <c r="F104" i="108" s="1"/>
  <c r="E105" i="120" s="1"/>
  <c r="F105" i="120" s="1"/>
  <c r="F90" i="27"/>
  <c r="E90" i="40" s="1"/>
  <c r="F90" i="40" s="1"/>
  <c r="E90" i="53" s="1"/>
  <c r="F90" i="53" s="1"/>
  <c r="E90" i="66" s="1"/>
  <c r="F90" i="66" s="1"/>
  <c r="E91" i="92" s="1"/>
  <c r="F91" i="92" s="1"/>
  <c r="E93" i="95" s="1"/>
  <c r="F93" i="95" s="1"/>
  <c r="E93" i="108" s="1"/>
  <c r="F93" i="108" s="1"/>
  <c r="E94" i="120" s="1"/>
  <c r="F94" i="120" s="1"/>
  <c r="F38" i="1"/>
  <c r="E38" i="14" s="1"/>
  <c r="F38" i="14" s="1"/>
  <c r="E38" i="27" s="1"/>
  <c r="F38" i="27" s="1"/>
  <c r="E38" i="40" s="1"/>
  <c r="F38" i="40" s="1"/>
  <c r="E38" i="53" s="1"/>
  <c r="F38" i="53" s="1"/>
  <c r="E38" i="66" s="1"/>
  <c r="F38" i="66" s="1"/>
  <c r="E38" i="92" s="1"/>
  <c r="F38" i="92" s="1"/>
  <c r="E40" i="95" s="1"/>
  <c r="F40" i="95" s="1"/>
  <c r="E40" i="108" s="1"/>
  <c r="F40" i="108" s="1"/>
  <c r="E41" i="120" s="1"/>
  <c r="F41" i="120" s="1"/>
  <c r="F73" i="1"/>
  <c r="E73" i="14" s="1"/>
  <c r="F73" i="14" s="1"/>
  <c r="E73" i="27" s="1"/>
  <c r="F73" i="27" s="1"/>
  <c r="E73" i="40" s="1"/>
  <c r="F73" i="40" s="1"/>
  <c r="E73" i="53" s="1"/>
  <c r="F73" i="53" s="1"/>
  <c r="E73" i="66" s="1"/>
  <c r="F73" i="66" s="1"/>
  <c r="E73" i="92" s="1"/>
  <c r="F73" i="92" s="1"/>
  <c r="E75" i="95" s="1"/>
  <c r="F75" i="95" s="1"/>
  <c r="E75" i="108" s="1"/>
  <c r="F75" i="108" s="1"/>
  <c r="E76" i="120" s="1"/>
  <c r="F76" i="120" s="1"/>
  <c r="F79" i="1"/>
  <c r="E79" i="14" s="1"/>
  <c r="F79" i="14" s="1"/>
  <c r="E79" i="27" s="1"/>
  <c r="F79" i="27" s="1"/>
  <c r="E79" i="40" s="1"/>
  <c r="F79" i="40" s="1"/>
  <c r="E79" i="53" s="1"/>
  <c r="F79" i="53" s="1"/>
  <c r="E79" i="66" s="1"/>
  <c r="F79" i="66" s="1"/>
  <c r="E80" i="92" s="1"/>
  <c r="F80" i="92" s="1"/>
  <c r="E82" i="95" s="1"/>
  <c r="F82" i="95" s="1"/>
  <c r="E82" i="108" s="1"/>
  <c r="F82" i="108" s="1"/>
  <c r="E83" i="120" s="1"/>
  <c r="F83" i="120" s="1"/>
  <c r="F88" i="1"/>
  <c r="E88" i="14" s="1"/>
  <c r="F88" i="14" s="1"/>
  <c r="E88" i="27" s="1"/>
  <c r="F88" i="27" s="1"/>
  <c r="E88" i="40" s="1"/>
  <c r="F88" i="40" s="1"/>
  <c r="E88" i="53" s="1"/>
  <c r="F88" i="53" s="1"/>
  <c r="E88" i="66" s="1"/>
  <c r="F88" i="66" s="1"/>
  <c r="E89" i="92" s="1"/>
  <c r="F89" i="92" s="1"/>
  <c r="E91" i="95" s="1"/>
  <c r="F91" i="95" s="1"/>
  <c r="E91" i="108" s="1"/>
  <c r="F91" i="108" s="1"/>
  <c r="E92" i="120" s="1"/>
  <c r="F92" i="120" s="1"/>
  <c r="F92" i="27"/>
  <c r="E92" i="40" s="1"/>
  <c r="F92" i="40" s="1"/>
  <c r="E92" i="53" s="1"/>
  <c r="F92" i="53" s="1"/>
  <c r="E92" i="66" s="1"/>
  <c r="F92" i="66" s="1"/>
  <c r="E93" i="92" s="1"/>
  <c r="F93" i="92" s="1"/>
  <c r="E95" i="95" s="1"/>
  <c r="F95" i="95" s="1"/>
  <c r="E95" i="108" s="1"/>
  <c r="F95" i="108" s="1"/>
  <c r="E96" i="120" s="1"/>
  <c r="F96" i="120" s="1"/>
  <c r="F106" i="1"/>
  <c r="E106" i="14" s="1"/>
  <c r="F106" i="14" s="1"/>
  <c r="E106" i="27" s="1"/>
  <c r="F106" i="27" s="1"/>
  <c r="E106" i="40" s="1"/>
  <c r="F106" i="40" s="1"/>
  <c r="E106" i="53" s="1"/>
  <c r="F106" i="53" s="1"/>
  <c r="E106" i="66" s="1"/>
  <c r="F106" i="66" s="1"/>
  <c r="E107" i="92" s="1"/>
  <c r="F107" i="92" s="1"/>
  <c r="E109" i="95" s="1"/>
  <c r="F109" i="95" s="1"/>
  <c r="E109" i="108" s="1"/>
  <c r="F109" i="108" s="1"/>
  <c r="E110" i="120" s="1"/>
  <c r="F110" i="120" s="1"/>
  <c r="F117" i="27"/>
  <c r="E117" i="40" s="1"/>
  <c r="F117" i="40" s="1"/>
  <c r="E117" i="53" s="1"/>
  <c r="F117" i="53" s="1"/>
  <c r="E117" i="66" s="1"/>
  <c r="F117" i="66" s="1"/>
  <c r="E118" i="92" s="1"/>
  <c r="F118" i="92" s="1"/>
  <c r="E120" i="95" s="1"/>
  <c r="F120" i="95" s="1"/>
  <c r="E120" i="108" s="1"/>
  <c r="F120" i="108" s="1"/>
  <c r="E121" i="120" s="1"/>
  <c r="F121" i="120" s="1"/>
  <c r="F30" i="1"/>
  <c r="E30" i="14" s="1"/>
  <c r="F30" i="14" s="1"/>
  <c r="E30" i="27" s="1"/>
  <c r="F30" i="27" s="1"/>
  <c r="E30" i="40" s="1"/>
  <c r="F30" i="40" s="1"/>
  <c r="E30" i="53" s="1"/>
  <c r="F30" i="53" s="1"/>
  <c r="E30" i="66" s="1"/>
  <c r="F30" i="66" s="1"/>
  <c r="E30" i="92" s="1"/>
  <c r="F30" i="92" s="1"/>
  <c r="E32" i="95" s="1"/>
  <c r="F32" i="95" s="1"/>
  <c r="E32" i="108" s="1"/>
  <c r="F32" i="108" s="1"/>
  <c r="E33" i="120" s="1"/>
  <c r="F33" i="120" s="1"/>
  <c r="F15" i="1"/>
  <c r="E15" i="14" s="1"/>
  <c r="F15" i="14" s="1"/>
  <c r="E15" i="27" s="1"/>
  <c r="F15" i="27" s="1"/>
  <c r="E15" i="40" s="1"/>
  <c r="F15" i="40" s="1"/>
  <c r="E15" i="53" s="1"/>
  <c r="F15" i="53" s="1"/>
  <c r="E15" i="66" s="1"/>
  <c r="F15" i="66" s="1"/>
  <c r="E15" i="92" s="1"/>
  <c r="F15" i="92" s="1"/>
  <c r="E15" i="95" s="1"/>
  <c r="F15" i="95" s="1"/>
  <c r="E15" i="108" s="1"/>
  <c r="F15" i="108" s="1"/>
  <c r="E15" i="120" s="1"/>
  <c r="F15" i="120" s="1"/>
  <c r="E9" i="27" l="1"/>
  <c r="F9" i="27" s="1"/>
  <c r="F131" i="14"/>
  <c r="F131" i="1"/>
  <c r="F131" i="27" l="1"/>
  <c r="E9" i="40"/>
  <c r="F9" i="40" s="1"/>
  <c r="E9" i="53" l="1"/>
  <c r="F9" i="53" s="1"/>
  <c r="E9" i="66" s="1"/>
  <c r="F9" i="66" s="1"/>
  <c r="E9" i="92" s="1"/>
  <c r="F9" i="92" s="1"/>
  <c r="F132" i="40"/>
  <c r="F133" i="92" l="1"/>
  <c r="E9" i="95"/>
  <c r="F9" i="95" s="1"/>
  <c r="F135" i="95" l="1"/>
  <c r="E9" i="108"/>
  <c r="F9" i="108" s="1"/>
  <c r="F135" i="108" l="1"/>
  <c r="E9" i="120"/>
  <c r="F9" i="120" s="1"/>
  <c r="F136" i="120" s="1"/>
</calcChain>
</file>

<file path=xl/sharedStrings.xml><?xml version="1.0" encoding="utf-8"?>
<sst xmlns="http://schemas.openxmlformats.org/spreadsheetml/2006/main" count="21808" uniqueCount="2575">
  <si>
    <t>ДНП "Усадьба Воронова" ТЕХНИЧЕСКОЕ ОБСЛУЖИВАНИЕ ГАЗОВЫХ СЕТЕЙ 2017</t>
  </si>
  <si>
    <t>актуальность на</t>
  </si>
  <si>
    <t>+</t>
  </si>
  <si>
    <t>переплата</t>
  </si>
  <si>
    <t>-</t>
  </si>
  <si>
    <t>долг</t>
  </si>
  <si>
    <t xml:space="preserve">Начисления </t>
  </si>
  <si>
    <t>п/п</t>
  </si>
  <si>
    <t>Ф.И.О</t>
  </si>
  <si>
    <t>№ участка</t>
  </si>
  <si>
    <t>префикс</t>
  </si>
  <si>
    <t>Долг на 01.17</t>
  </si>
  <si>
    <t>Сумма к оплате</t>
  </si>
  <si>
    <t>Оплачено</t>
  </si>
  <si>
    <t>1кв.17</t>
  </si>
  <si>
    <t>2кв.17</t>
  </si>
  <si>
    <t>3кв.17</t>
  </si>
  <si>
    <t>4кв.17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</si>
  <si>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</si>
  <si>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</si>
  <si>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</si>
  <si>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</si>
  <si>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</si>
  <si>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</si>
  <si>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</si>
  <si>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</si>
  <si>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</si>
  <si>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</si>
  <si>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</si>
  <si>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</si>
  <si>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</si>
  <si>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</si>
  <si>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</si>
  <si>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</si>
  <si>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</si>
  <si>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</si>
  <si>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</si>
  <si>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</si>
  <si>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</si>
  <si>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</si>
  <si>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</si>
  <si>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</si>
  <si>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</si>
  <si>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</si>
  <si>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</si>
  <si>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</si>
  <si>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</si>
  <si>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</si>
  <si>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</si>
  <si>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</si>
  <si>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</si>
  <si>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</si>
  <si>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</si>
  <si>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</si>
  <si>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</si>
  <si>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</si>
  <si>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</si>
  <si>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</si>
  <si>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</si>
  <si>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</si>
  <si>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</si>
  <si>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</si>
  <si>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</si>
  <si>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</si>
  <si>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</si>
  <si>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</si>
  <si>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</si>
  <si>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</si>
  <si>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Верейкина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</si>
  <si>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</si>
  <si>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</si>
  <si>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</si>
  <si>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</si>
  <si>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</si>
  <si>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</si>
  <si>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</si>
  <si>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</si>
  <si>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</si>
  <si>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</si>
  <si>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</si>
  <si>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</si>
  <si>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</si>
  <si>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</si>
  <si>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</si>
  <si>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</si>
  <si>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</si>
  <si>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</si>
  <si>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</si>
  <si>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</si>
  <si>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</si>
  <si>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</si>
  <si>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</si>
  <si>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</si>
  <si>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</si>
  <si>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</si>
  <si>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</si>
  <si>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</si>
  <si>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</si>
  <si>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</si>
  <si>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</si>
  <si>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</si>
  <si>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</si>
  <si>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</si>
  <si>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</si>
  <si>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</si>
  <si>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</si>
  <si>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</si>
  <si>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</si>
  <si>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</si>
  <si>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</si>
  <si>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</si>
  <si>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</si>
  <si>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</si>
  <si>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</si>
  <si>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</si>
  <si>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</si>
  <si>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</si>
  <si>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</si>
  <si>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</si>
  <si>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</si>
  <si>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</si>
  <si>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</si>
  <si>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</si>
  <si>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</si>
  <si>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</si>
  <si>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</si>
  <si>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</si>
  <si>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</si>
  <si>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</si>
  <si>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</si>
  <si>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</si>
  <si>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</si>
  <si>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</si>
  <si>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</si>
  <si>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</si>
  <si>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</si>
  <si>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</si>
  <si>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</si>
  <si>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</si>
  <si>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</si>
  <si>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Начислено</t>
  </si>
  <si>
    <t>№п/п</t>
  </si>
  <si>
    <t>Дата</t>
  </si>
  <si>
    <t>Остаток/ переплата</t>
  </si>
  <si>
    <t>590663</t>
  </si>
  <si>
    <t>Столповский Е. В.</t>
  </si>
  <si>
    <t>86</t>
  </si>
  <si>
    <t>377949</t>
  </si>
  <si>
    <t>440245</t>
  </si>
  <si>
    <t>467947</t>
  </si>
  <si>
    <t>676971</t>
  </si>
  <si>
    <t>451231</t>
  </si>
  <si>
    <t>276015</t>
  </si>
  <si>
    <t>630813</t>
  </si>
  <si>
    <t>422104</t>
  </si>
  <si>
    <t>517900</t>
  </si>
  <si>
    <t>241498</t>
  </si>
  <si>
    <t>296884</t>
  </si>
  <si>
    <t>756567</t>
  </si>
  <si>
    <t>686404</t>
  </si>
  <si>
    <t>3</t>
  </si>
  <si>
    <t>964829</t>
  </si>
  <si>
    <t>826</t>
  </si>
  <si>
    <t>215740</t>
  </si>
  <si>
    <t>660695</t>
  </si>
  <si>
    <t>705030</t>
  </si>
  <si>
    <t>87435</t>
  </si>
  <si>
    <t>266430</t>
  </si>
  <si>
    <t>154592</t>
  </si>
  <si>
    <t>557193</t>
  </si>
  <si>
    <t>374635</t>
  </si>
  <si>
    <t>859028</t>
  </si>
  <si>
    <t>03.04.2017</t>
  </si>
  <si>
    <t>749395</t>
  </si>
  <si>
    <t>116430</t>
  </si>
  <si>
    <t>538150</t>
  </si>
  <si>
    <t>866997</t>
  </si>
  <si>
    <t>422029</t>
  </si>
  <si>
    <t>567014</t>
  </si>
  <si>
    <t>733174</t>
  </si>
  <si>
    <t>87835</t>
  </si>
  <si>
    <t>317259</t>
  </si>
  <si>
    <t>224621</t>
  </si>
  <si>
    <t>355669</t>
  </si>
  <si>
    <t>626698</t>
  </si>
  <si>
    <t>477415</t>
  </si>
  <si>
    <t>866192</t>
  </si>
  <si>
    <t>319617</t>
  </si>
  <si>
    <t>190792</t>
  </si>
  <si>
    <t>400606</t>
  </si>
  <si>
    <t>534464</t>
  </si>
  <si>
    <t>954986</t>
  </si>
  <si>
    <t>296531</t>
  </si>
  <si>
    <t>254583</t>
  </si>
  <si>
    <t>680130</t>
  </si>
  <si>
    <t>25.50.2017</t>
  </si>
  <si>
    <t>363213</t>
  </si>
  <si>
    <t>72</t>
  </si>
  <si>
    <t>530333</t>
  </si>
  <si>
    <t>744477</t>
  </si>
  <si>
    <t>552091</t>
  </si>
  <si>
    <t>146155</t>
  </si>
  <si>
    <t>245701</t>
  </si>
  <si>
    <t>180753,148453</t>
  </si>
  <si>
    <t>234225</t>
  </si>
  <si>
    <t>389472</t>
  </si>
  <si>
    <t>602547</t>
  </si>
  <si>
    <t>750673</t>
  </si>
  <si>
    <t>2646</t>
  </si>
  <si>
    <t>1203223</t>
  </si>
  <si>
    <t>99509</t>
  </si>
  <si>
    <t>500774</t>
  </si>
  <si>
    <t>820711</t>
  </si>
  <si>
    <t>414</t>
  </si>
  <si>
    <t>405180</t>
  </si>
  <si>
    <t>746145</t>
  </si>
  <si>
    <t>79648</t>
  </si>
  <si>
    <t>344644</t>
  </si>
  <si>
    <t>859173</t>
  </si>
  <si>
    <t>162093</t>
  </si>
  <si>
    <t>218517</t>
  </si>
  <si>
    <t>890255,780136</t>
  </si>
  <si>
    <t>887901</t>
  </si>
  <si>
    <t>496555</t>
  </si>
  <si>
    <t>716526</t>
  </si>
  <si>
    <t>185343</t>
  </si>
  <si>
    <t>500972</t>
  </si>
  <si>
    <t>73241</t>
  </si>
  <si>
    <t>128127</t>
  </si>
  <si>
    <t>212878</t>
  </si>
  <si>
    <t>191765</t>
  </si>
  <si>
    <t>133697</t>
  </si>
  <si>
    <t>118235</t>
  </si>
  <si>
    <t>738619</t>
  </si>
  <si>
    <t>398358</t>
  </si>
  <si>
    <t>728992,308313</t>
  </si>
  <si>
    <t>324085</t>
  </si>
  <si>
    <t>321342</t>
  </si>
  <si>
    <t>752756</t>
  </si>
  <si>
    <t>528755</t>
  </si>
  <si>
    <t>817076</t>
  </si>
  <si>
    <t>834119</t>
  </si>
  <si>
    <t>503959</t>
  </si>
  <si>
    <t>145340</t>
  </si>
  <si>
    <t>220859</t>
  </si>
  <si>
    <t>399941</t>
  </si>
  <si>
    <t>133341</t>
  </si>
  <si>
    <t>970732</t>
  </si>
  <si>
    <t>683586</t>
  </si>
  <si>
    <t>753495</t>
  </si>
  <si>
    <t>341091</t>
  </si>
  <si>
    <t>824389</t>
  </si>
  <si>
    <t>511470</t>
  </si>
  <si>
    <t>881993</t>
  </si>
  <si>
    <t>381593</t>
  </si>
  <si>
    <t>765068</t>
  </si>
  <si>
    <t>163991</t>
  </si>
  <si>
    <t>505181</t>
  </si>
  <si>
    <t>976871</t>
  </si>
  <si>
    <t>190883</t>
  </si>
  <si>
    <t>735069,625849</t>
  </si>
  <si>
    <t>795827</t>
  </si>
  <si>
    <t>321127</t>
  </si>
  <si>
    <t>5</t>
  </si>
  <si>
    <t>466673</t>
  </si>
  <si>
    <t>861221</t>
  </si>
  <si>
    <t>220979</t>
  </si>
  <si>
    <t>695614</t>
  </si>
  <si>
    <t>600114</t>
  </si>
  <si>
    <t>625014</t>
  </si>
  <si>
    <t>28618</t>
  </si>
  <si>
    <t>01.9.17</t>
  </si>
  <si>
    <t>874460</t>
  </si>
  <si>
    <t>393583</t>
  </si>
  <si>
    <t>487787</t>
  </si>
  <si>
    <t>35107</t>
  </si>
  <si>
    <t>4987</t>
  </si>
  <si>
    <t>781283</t>
  </si>
  <si>
    <t>510614</t>
  </si>
  <si>
    <t>524018</t>
  </si>
  <si>
    <t>884920</t>
  </si>
  <si>
    <t>535850,318652</t>
  </si>
  <si>
    <t>787230</t>
  </si>
  <si>
    <t>714982</t>
  </si>
  <si>
    <t>225125</t>
  </si>
  <si>
    <t>217429</t>
  </si>
  <si>
    <t>878112</t>
  </si>
  <si>
    <t>2</t>
  </si>
  <si>
    <t>444157</t>
  </si>
  <si>
    <t>639444</t>
  </si>
  <si>
    <t>23859</t>
  </si>
  <si>
    <t>379810</t>
  </si>
  <si>
    <t>369303</t>
  </si>
  <si>
    <t>4975</t>
  </si>
  <si>
    <t>9.10..17</t>
  </si>
  <si>
    <t>157463</t>
  </si>
  <si>
    <t>320457</t>
  </si>
  <si>
    <t>675247</t>
  </si>
  <si>
    <t>680632</t>
  </si>
  <si>
    <t>496272</t>
  </si>
  <si>
    <t>511009</t>
  </si>
  <si>
    <t>447433</t>
  </si>
  <si>
    <t>276279</t>
  </si>
  <si>
    <t>499713</t>
  </si>
  <si>
    <t>737791</t>
  </si>
  <si>
    <t>526579</t>
  </si>
  <si>
    <t>724656</t>
  </si>
  <si>
    <t>522660</t>
  </si>
  <si>
    <t>888737</t>
  </si>
  <si>
    <t>90985</t>
  </si>
  <si>
    <t>643857</t>
  </si>
  <si>
    <t>213263</t>
  </si>
  <si>
    <t>397829</t>
  </si>
  <si>
    <t>53320</t>
  </si>
  <si>
    <t>77976</t>
  </si>
  <si>
    <t>582982</t>
  </si>
  <si>
    <t>873466</t>
  </si>
  <si>
    <t>305452</t>
  </si>
  <si>
    <t>894813,495949</t>
  </si>
  <si>
    <t>497503</t>
  </si>
  <si>
    <t>55518</t>
  </si>
  <si>
    <t>855496</t>
  </si>
  <si>
    <t>917013</t>
  </si>
  <si>
    <t>952207</t>
  </si>
  <si>
    <t>241875,239117</t>
  </si>
  <si>
    <t>241063</t>
  </si>
  <si>
    <t>864700</t>
  </si>
  <si>
    <t>195749</t>
  </si>
  <si>
    <t>903283</t>
  </si>
  <si>
    <t>349738</t>
  </si>
  <si>
    <t>891422</t>
  </si>
  <si>
    <t>29478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</si>
  <si>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</si>
  <si>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</si>
  <si>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</si>
  <si>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</si>
  <si>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</si>
  <si>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</si>
  <si>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Ермаков Сергей Алексеевич</t>
  </si>
  <si>
    <t>Макаров М.А., Христенко М.А.</t>
  </si>
  <si>
    <t>652</t>
  </si>
  <si>
    <t>934395</t>
  </si>
  <si>
    <t>411384</t>
  </si>
  <si>
    <t>295835</t>
  </si>
  <si>
    <t>731396</t>
  </si>
  <si>
    <t>584169</t>
  </si>
  <si>
    <t>498149</t>
  </si>
  <si>
    <t>493152,453461</t>
  </si>
  <si>
    <t>61300</t>
  </si>
  <si>
    <t>813593</t>
  </si>
  <si>
    <t>402660</t>
  </si>
  <si>
    <t>5971137</t>
  </si>
  <si>
    <t>334162</t>
  </si>
  <si>
    <t>332804</t>
  </si>
  <si>
    <t>313560</t>
  </si>
  <si>
    <t>52765</t>
  </si>
  <si>
    <t>773406</t>
  </si>
  <si>
    <t>300496</t>
  </si>
  <si>
    <t>748554</t>
  </si>
  <si>
    <t>4988</t>
  </si>
  <si>
    <t>40084</t>
  </si>
  <si>
    <t>316415</t>
  </si>
  <si>
    <t>391477</t>
  </si>
  <si>
    <t>518364</t>
  </si>
  <si>
    <t>28172</t>
  </si>
  <si>
    <t>04.04.2018</t>
  </si>
  <si>
    <t>449216</t>
  </si>
  <si>
    <t>600815</t>
  </si>
  <si>
    <t>988754</t>
  </si>
  <si>
    <t>861732</t>
  </si>
  <si>
    <t>74552</t>
  </si>
  <si>
    <t>58725</t>
  </si>
  <si>
    <t>326839</t>
  </si>
  <si>
    <t>111231</t>
  </si>
  <si>
    <t>913809</t>
  </si>
  <si>
    <t>739993</t>
  </si>
  <si>
    <t>794948</t>
  </si>
  <si>
    <t>659567</t>
  </si>
  <si>
    <t>564183</t>
  </si>
  <si>
    <t>347537</t>
  </si>
  <si>
    <t>21.0.2018</t>
  </si>
  <si>
    <t>908221</t>
  </si>
  <si>
    <t>519784</t>
  </si>
  <si>
    <t>79733</t>
  </si>
  <si>
    <t>290489</t>
  </si>
  <si>
    <t>784285</t>
  </si>
  <si>
    <t>101232</t>
  </si>
  <si>
    <t>898490</t>
  </si>
  <si>
    <t>77304</t>
  </si>
  <si>
    <t>346601</t>
  </si>
  <si>
    <t>316472</t>
  </si>
  <si>
    <t>216304</t>
  </si>
  <si>
    <t>135481</t>
  </si>
  <si>
    <t>55737</t>
  </si>
  <si>
    <t>173455</t>
  </si>
  <si>
    <t>432355,637317</t>
  </si>
  <si>
    <t>495672</t>
  </si>
  <si>
    <t>820</t>
  </si>
  <si>
    <t>684389</t>
  </si>
  <si>
    <t>363990</t>
  </si>
  <si>
    <t>63776</t>
  </si>
  <si>
    <t>465418</t>
  </si>
  <si>
    <t>681473</t>
  </si>
  <si>
    <t>593918</t>
  </si>
  <si>
    <t>445</t>
  </si>
  <si>
    <t>322130</t>
  </si>
  <si>
    <t>613247</t>
  </si>
  <si>
    <t>65149</t>
  </si>
  <si>
    <t>395346</t>
  </si>
  <si>
    <t>320522</t>
  </si>
  <si>
    <t>554547</t>
  </si>
  <si>
    <t>944106</t>
  </si>
  <si>
    <t>492467</t>
  </si>
  <si>
    <t>145922</t>
  </si>
  <si>
    <t>7554</t>
  </si>
  <si>
    <t>39942</t>
  </si>
  <si>
    <t>518738</t>
  </si>
  <si>
    <t>629981</t>
  </si>
  <si>
    <t>894926</t>
  </si>
  <si>
    <t>1</t>
  </si>
  <si>
    <t>160829</t>
  </si>
  <si>
    <t>646</t>
  </si>
  <si>
    <t>56809,46751,47273</t>
  </si>
  <si>
    <t>538680</t>
  </si>
  <si>
    <t>235334</t>
  </si>
  <si>
    <t>237254</t>
  </si>
  <si>
    <t>831745</t>
  </si>
  <si>
    <t>947862</t>
  </si>
  <si>
    <t>929644</t>
  </si>
  <si>
    <t>53262</t>
  </si>
  <si>
    <t>370923</t>
  </si>
  <si>
    <t>451502</t>
  </si>
  <si>
    <t>42454</t>
  </si>
  <si>
    <t>164007</t>
  </si>
  <si>
    <t>77265</t>
  </si>
  <si>
    <t>81728</t>
  </si>
  <si>
    <t>14915</t>
  </si>
  <si>
    <t>554488</t>
  </si>
  <si>
    <t>295193</t>
  </si>
  <si>
    <t>954183</t>
  </si>
  <si>
    <t>860366</t>
  </si>
  <si>
    <t>776037</t>
  </si>
  <si>
    <t>619552</t>
  </si>
  <si>
    <t>410307</t>
  </si>
  <si>
    <t>814305</t>
  </si>
  <si>
    <t>276014</t>
  </si>
  <si>
    <t>229811,230427</t>
  </si>
  <si>
    <t>735319</t>
  </si>
  <si>
    <t>24666</t>
  </si>
  <si>
    <t>42372</t>
  </si>
  <si>
    <t>91084</t>
  </si>
  <si>
    <t>209990</t>
  </si>
  <si>
    <t>66867</t>
  </si>
  <si>
    <t>62560</t>
  </si>
  <si>
    <t>116940</t>
  </si>
  <si>
    <t>35123</t>
  </si>
  <si>
    <t>30814</t>
  </si>
  <si>
    <t>87484</t>
  </si>
  <si>
    <t>75997</t>
  </si>
  <si>
    <t>542519</t>
  </si>
  <si>
    <t>163258,169939</t>
  </si>
  <si>
    <t>453694</t>
  </si>
  <si>
    <t>678696</t>
  </si>
  <si>
    <t>334780</t>
  </si>
  <si>
    <t>76884</t>
  </si>
  <si>
    <t>195376</t>
  </si>
  <si>
    <t>228711</t>
  </si>
  <si>
    <t>193073,193061</t>
  </si>
  <si>
    <t>473047</t>
  </si>
  <si>
    <t>245361</t>
  </si>
  <si>
    <t>161893</t>
  </si>
  <si>
    <t>269</t>
  </si>
  <si>
    <t>361293,206090</t>
  </si>
  <si>
    <t>180557</t>
  </si>
  <si>
    <t>336414</t>
  </si>
  <si>
    <t>577041</t>
  </si>
  <si>
    <t>413193</t>
  </si>
  <si>
    <t>121267</t>
  </si>
  <si>
    <t>564951</t>
  </si>
  <si>
    <t>342870</t>
  </si>
  <si>
    <t>139</t>
  </si>
  <si>
    <t>446487</t>
  </si>
  <si>
    <t>740246</t>
  </si>
  <si>
    <t>849661</t>
  </si>
  <si>
    <t>100494</t>
  </si>
  <si>
    <t>341338</t>
  </si>
  <si>
    <t>222608</t>
  </si>
  <si>
    <t>335438</t>
  </si>
  <si>
    <t>473483</t>
  </si>
  <si>
    <t>429986</t>
  </si>
  <si>
    <t>508155</t>
  </si>
  <si>
    <t>731108</t>
  </si>
  <si>
    <t>267976</t>
  </si>
  <si>
    <t>593033</t>
  </si>
  <si>
    <t>69082</t>
  </si>
  <si>
    <t xml:space="preserve"> "Усадьба Воронова" ТЕХНИЧЕСКОЕ ОБСЛУЖИВАНИЕ ГАЗОВЫХ СЕТЕЙ 2019</t>
  </si>
  <si>
    <t>Долг на 01.01.19</t>
  </si>
  <si>
    <t>1кв.19</t>
  </si>
  <si>
    <t>2кв.19</t>
  </si>
  <si>
    <t>3кв.19</t>
  </si>
  <si>
    <t>4кв.19</t>
  </si>
  <si>
    <t>Савохин</t>
  </si>
  <si>
    <t>120</t>
  </si>
  <si>
    <t>971586</t>
  </si>
  <si>
    <t>395499</t>
  </si>
  <si>
    <t>298956</t>
  </si>
  <si>
    <t>226401</t>
  </si>
  <si>
    <t>556656</t>
  </si>
  <si>
    <t>829716</t>
  </si>
  <si>
    <t>356415</t>
  </si>
  <si>
    <t>55087</t>
  </si>
  <si>
    <t>345390</t>
  </si>
  <si>
    <t>852205</t>
  </si>
  <si>
    <t>59171</t>
  </si>
  <si>
    <t>585891</t>
  </si>
  <si>
    <t>921929</t>
  </si>
  <si>
    <t>878271</t>
  </si>
  <si>
    <t>433961</t>
  </si>
  <si>
    <t>671329</t>
  </si>
  <si>
    <t>208706</t>
  </si>
  <si>
    <t>622358</t>
  </si>
  <si>
    <t>408376</t>
  </si>
  <si>
    <t>117564</t>
  </si>
  <si>
    <t>422</t>
  </si>
  <si>
    <t>017.03.2019</t>
  </si>
  <si>
    <t>174092</t>
  </si>
  <si>
    <t>494176</t>
  </si>
  <si>
    <t>6388</t>
  </si>
  <si>
    <t>551998</t>
  </si>
  <si>
    <t>830490</t>
  </si>
  <si>
    <t>551135</t>
  </si>
  <si>
    <t>15.3.19</t>
  </si>
  <si>
    <t>421264</t>
  </si>
  <si>
    <t>652391</t>
  </si>
  <si>
    <t>13.3.19</t>
  </si>
  <si>
    <t>482464</t>
  </si>
  <si>
    <t>426154</t>
  </si>
  <si>
    <t>75818</t>
  </si>
  <si>
    <t>183258</t>
  </si>
  <si>
    <t>540659</t>
  </si>
  <si>
    <t>639903</t>
  </si>
  <si>
    <t>14.3.19</t>
  </si>
  <si>
    <t>172038</t>
  </si>
  <si>
    <t>100679</t>
  </si>
  <si>
    <t>95826</t>
  </si>
  <si>
    <t>210365</t>
  </si>
  <si>
    <t>420732</t>
  </si>
  <si>
    <t>659232</t>
  </si>
  <si>
    <t>580530</t>
  </si>
  <si>
    <t>714501</t>
  </si>
  <si>
    <t>576581</t>
  </si>
  <si>
    <t>462940</t>
  </si>
  <si>
    <t>329955</t>
  </si>
  <si>
    <t>182845</t>
  </si>
  <si>
    <t>900159</t>
  </si>
  <si>
    <t>605179</t>
  </si>
  <si>
    <t>877112,529255</t>
  </si>
  <si>
    <t>546248</t>
  </si>
  <si>
    <t>805672</t>
  </si>
  <si>
    <t>710696</t>
  </si>
  <si>
    <t>360197</t>
  </si>
  <si>
    <t>702970</t>
  </si>
  <si>
    <t>621256</t>
  </si>
  <si>
    <t>983136</t>
  </si>
  <si>
    <t>353348,962254</t>
  </si>
  <si>
    <t>950486</t>
  </si>
  <si>
    <t>303273</t>
  </si>
  <si>
    <t>396143</t>
  </si>
  <si>
    <t>117730,611287</t>
  </si>
  <si>
    <t>559386</t>
  </si>
  <si>
    <t>32714</t>
  </si>
  <si>
    <t>30255</t>
  </si>
  <si>
    <t>506229</t>
  </si>
  <si>
    <t>683736</t>
  </si>
  <si>
    <t>540,511138</t>
  </si>
  <si>
    <t>521566,712603</t>
  </si>
  <si>
    <t>304224</t>
  </si>
  <si>
    <t>877217</t>
  </si>
  <si>
    <t>49023</t>
  </si>
  <si>
    <t>717498,209624</t>
  </si>
  <si>
    <t>02-10.04.2019</t>
  </si>
  <si>
    <t>287598</t>
  </si>
  <si>
    <t>33875</t>
  </si>
  <si>
    <t>511955</t>
  </si>
  <si>
    <t>526907</t>
  </si>
  <si>
    <t>914989</t>
  </si>
  <si>
    <t>394551,629682</t>
  </si>
  <si>
    <t>727502</t>
  </si>
  <si>
    <t>394355</t>
  </si>
  <si>
    <t>557582</t>
  </si>
  <si>
    <t>172917</t>
  </si>
  <si>
    <t>7477</t>
  </si>
  <si>
    <t>8845</t>
  </si>
  <si>
    <t>896616</t>
  </si>
  <si>
    <t>553571</t>
  </si>
  <si>
    <t>719482</t>
  </si>
  <si>
    <t>264406</t>
  </si>
  <si>
    <t>306004</t>
  </si>
  <si>
    <t>19258</t>
  </si>
  <si>
    <t>716502</t>
  </si>
  <si>
    <t>27597</t>
  </si>
  <si>
    <t>561582</t>
  </si>
  <si>
    <t>67586</t>
  </si>
  <si>
    <t>222672</t>
  </si>
  <si>
    <t>404090</t>
  </si>
  <si>
    <t>761307</t>
  </si>
  <si>
    <t>226089</t>
  </si>
  <si>
    <t>649180</t>
  </si>
  <si>
    <t>727249</t>
  </si>
  <si>
    <t>34570</t>
  </si>
  <si>
    <t>77079</t>
  </si>
  <si>
    <t>836598</t>
  </si>
  <si>
    <t>707394</t>
  </si>
  <si>
    <t>712514</t>
  </si>
  <si>
    <t>436732</t>
  </si>
  <si>
    <t>480857</t>
  </si>
  <si>
    <t>834225</t>
  </si>
  <si>
    <t>180754</t>
  </si>
  <si>
    <t>738403</t>
  </si>
  <si>
    <t>326027</t>
  </si>
  <si>
    <t>152631</t>
  </si>
  <si>
    <t>817350</t>
  </si>
  <si>
    <t>228847</t>
  </si>
  <si>
    <t>905708</t>
  </si>
  <si>
    <t>715689</t>
  </si>
  <si>
    <t>43933</t>
  </si>
  <si>
    <t>55153</t>
  </si>
  <si>
    <t>444207</t>
  </si>
  <si>
    <t>520817</t>
  </si>
  <si>
    <t>978722</t>
  </si>
  <si>
    <t>546</t>
  </si>
  <si>
    <t>711053</t>
  </si>
  <si>
    <t>919949</t>
  </si>
  <si>
    <t>460</t>
  </si>
  <si>
    <t>127020</t>
  </si>
  <si>
    <t>479765</t>
  </si>
  <si>
    <t>188552</t>
  </si>
  <si>
    <t>927728</t>
  </si>
  <si>
    <t>50385</t>
  </si>
  <si>
    <t>29960</t>
  </si>
  <si>
    <t>275373</t>
  </si>
  <si>
    <t>321462</t>
  </si>
  <si>
    <t>962351</t>
  </si>
  <si>
    <t>25897</t>
  </si>
  <si>
    <t>277149</t>
  </si>
  <si>
    <t>230833</t>
  </si>
  <si>
    <t>637330</t>
  </si>
  <si>
    <t>152267</t>
  </si>
  <si>
    <t>733204</t>
  </si>
  <si>
    <t>163981</t>
  </si>
  <si>
    <t>543398</t>
  </si>
  <si>
    <t>50495</t>
  </si>
  <si>
    <t>893521</t>
  </si>
  <si>
    <t>525470</t>
  </si>
  <si>
    <t>78677</t>
  </si>
  <si>
    <t>854454</t>
  </si>
  <si>
    <t>24445</t>
  </si>
  <si>
    <t>156071</t>
  </si>
  <si>
    <t>847155</t>
  </si>
  <si>
    <t>771045,818605</t>
  </si>
  <si>
    <t>161075</t>
  </si>
  <si>
    <t>851841</t>
  </si>
  <si>
    <t>619964</t>
  </si>
  <si>
    <t>328247</t>
  </si>
  <si>
    <t>19977</t>
  </si>
  <si>
    <t>306521</t>
  </si>
  <si>
    <t>513817</t>
  </si>
  <si>
    <t>817200</t>
  </si>
  <si>
    <t>490736,789774</t>
  </si>
  <si>
    <t>16884</t>
  </si>
  <si>
    <t>141326</t>
  </si>
  <si>
    <t>191</t>
  </si>
  <si>
    <t>50064</t>
  </si>
  <si>
    <t>298095</t>
  </si>
  <si>
    <t>697063</t>
  </si>
  <si>
    <t>184506</t>
  </si>
  <si>
    <t>549906</t>
  </si>
  <si>
    <t>549803</t>
  </si>
  <si>
    <t>427889,743579</t>
  </si>
  <si>
    <t>423371</t>
  </si>
  <si>
    <t>495547</t>
  </si>
  <si>
    <t>930073</t>
  </si>
  <si>
    <t>319928</t>
  </si>
  <si>
    <t>746379,500710</t>
  </si>
  <si>
    <t>56909,925050</t>
  </si>
  <si>
    <t>421881,362428</t>
  </si>
  <si>
    <t>409152</t>
  </si>
  <si>
    <t>681438,802785</t>
  </si>
  <si>
    <t>573295,666344</t>
  </si>
  <si>
    <t>131440</t>
  </si>
  <si>
    <t>149963</t>
  </si>
  <si>
    <t>704243</t>
  </si>
  <si>
    <t>401253</t>
  </si>
  <si>
    <t>581445</t>
  </si>
  <si>
    <t>640127</t>
  </si>
  <si>
    <t>211309</t>
  </si>
  <si>
    <t>446613</t>
  </si>
  <si>
    <t>532847</t>
  </si>
  <si>
    <t>765345</t>
  </si>
  <si>
    <t>587414</t>
  </si>
  <si>
    <t>440606</t>
  </si>
  <si>
    <t>932493</t>
  </si>
  <si>
    <t>129615</t>
  </si>
  <si>
    <t>0310.2019</t>
  </si>
  <si>
    <t>224730</t>
  </si>
  <si>
    <t>395489</t>
  </si>
  <si>
    <t>17.10.19</t>
  </si>
  <si>
    <t>767514</t>
  </si>
  <si>
    <t>579105</t>
  </si>
  <si>
    <t>283809</t>
  </si>
  <si>
    <t>860671</t>
  </si>
  <si>
    <t>994193</t>
  </si>
  <si>
    <t>997946</t>
  </si>
  <si>
    <t>880019</t>
  </si>
  <si>
    <t>727970</t>
  </si>
  <si>
    <t>685534</t>
  </si>
  <si>
    <t>409909</t>
  </si>
  <si>
    <t>761</t>
  </si>
  <si>
    <t>89410</t>
  </si>
  <si>
    <t>888432</t>
  </si>
  <si>
    <t>742272</t>
  </si>
  <si>
    <t>311818</t>
  </si>
  <si>
    <t>132351</t>
  </si>
  <si>
    <t>13923</t>
  </si>
  <si>
    <t>5560034</t>
  </si>
  <si>
    <t>204028</t>
  </si>
  <si>
    <t>134726</t>
  </si>
  <si>
    <t>694412</t>
  </si>
  <si>
    <t>891063</t>
  </si>
  <si>
    <t>451201</t>
  </si>
  <si>
    <t>848537</t>
  </si>
  <si>
    <t>421963</t>
  </si>
  <si>
    <t>216934</t>
  </si>
  <si>
    <t>806131</t>
  </si>
  <si>
    <t>796974</t>
  </si>
  <si>
    <t>880273</t>
  </si>
  <si>
    <t>09.122.19</t>
  </si>
  <si>
    <t>153551</t>
  </si>
  <si>
    <t>752234</t>
  </si>
  <si>
    <t>764058</t>
  </si>
  <si>
    <t>618820</t>
  </si>
  <si>
    <t>167880</t>
  </si>
  <si>
    <t>382633</t>
  </si>
  <si>
    <t>440753</t>
  </si>
  <si>
    <t>819366,124712</t>
  </si>
  <si>
    <t>675763</t>
  </si>
  <si>
    <t>482549</t>
  </si>
  <si>
    <t>59230</t>
  </si>
  <si>
    <t>864335</t>
  </si>
  <si>
    <t>580563</t>
  </si>
  <si>
    <t>318644</t>
  </si>
  <si>
    <t>122171</t>
  </si>
  <si>
    <t>753118</t>
  </si>
  <si>
    <t>40520</t>
  </si>
  <si>
    <t>191716</t>
  </si>
  <si>
    <t xml:space="preserve"> "Усадьба Воронова" ТЕХНИЧЕСКОЕ ОБСЛУЖИВАНИЕ ГАЗОВЫХ СЕТЕЙ 2020</t>
  </si>
  <si>
    <t>Долг на 01.01.20</t>
  </si>
  <si>
    <t>1кв.20</t>
  </si>
  <si>
    <t>2кв.20</t>
  </si>
  <si>
    <t>3кв.20</t>
  </si>
  <si>
    <t>4кв.20</t>
  </si>
  <si>
    <t>Слободян В.Г.</t>
  </si>
  <si>
    <t>Дында Е.В.</t>
  </si>
  <si>
    <t>Тюрина Е. А.-Морозова</t>
  </si>
  <si>
    <t>Колесинская Е.В.</t>
  </si>
  <si>
    <t>Яркин Е.В.</t>
  </si>
  <si>
    <t>Поденко Н.Л.</t>
  </si>
  <si>
    <t>Бандина Т.Г.</t>
  </si>
  <si>
    <t>Ермаков С. А.</t>
  </si>
  <si>
    <t>Гурьянова Н.И.-Маслюк</t>
  </si>
  <si>
    <t xml:space="preserve"> Христенко М.А.</t>
  </si>
  <si>
    <t>Попова Л.Л.</t>
  </si>
  <si>
    <t>336559</t>
  </si>
  <si>
    <t>23.0.2020</t>
  </si>
  <si>
    <t>129313,41527</t>
  </si>
  <si>
    <t>301416</t>
  </si>
  <si>
    <t>412844</t>
  </si>
  <si>
    <t>850742</t>
  </si>
  <si>
    <t>498285</t>
  </si>
  <si>
    <t>159551</t>
  </si>
  <si>
    <t>181</t>
  </si>
  <si>
    <t>904398</t>
  </si>
  <si>
    <t>911428</t>
  </si>
  <si>
    <t>769133</t>
  </si>
  <si>
    <t>691639</t>
  </si>
  <si>
    <t>659975</t>
  </si>
  <si>
    <t>733638</t>
  </si>
  <si>
    <t>921372</t>
  </si>
  <si>
    <t>554114</t>
  </si>
  <si>
    <t>259319</t>
  </si>
  <si>
    <t>106601</t>
  </si>
  <si>
    <t>306658</t>
  </si>
  <si>
    <t>386157</t>
  </si>
  <si>
    <t>238867</t>
  </si>
  <si>
    <t>11472</t>
  </si>
  <si>
    <t>517748</t>
  </si>
  <si>
    <t>773962</t>
  </si>
  <si>
    <t>549435</t>
  </si>
  <si>
    <t>522740</t>
  </si>
  <si>
    <t>983888</t>
  </si>
  <si>
    <t>361142</t>
  </si>
  <si>
    <t>454072</t>
  </si>
  <si>
    <t>470914</t>
  </si>
  <si>
    <t>514452</t>
  </si>
  <si>
    <t>751853</t>
  </si>
  <si>
    <t>930994</t>
  </si>
  <si>
    <t>700904</t>
  </si>
  <si>
    <t>946518</t>
  </si>
  <si>
    <t>893328</t>
  </si>
  <si>
    <t>994916</t>
  </si>
  <si>
    <t>754850</t>
  </si>
  <si>
    <t>789782</t>
  </si>
  <si>
    <t>390994</t>
  </si>
  <si>
    <t>642977</t>
  </si>
  <si>
    <t>900519</t>
  </si>
  <si>
    <t>529587</t>
  </si>
  <si>
    <t>282070</t>
  </si>
  <si>
    <t>372937</t>
  </si>
  <si>
    <t>676947</t>
  </si>
  <si>
    <t>301838</t>
  </si>
  <si>
    <t>583113</t>
  </si>
  <si>
    <t>391163</t>
  </si>
  <si>
    <t>278924</t>
  </si>
  <si>
    <t>3044309</t>
  </si>
  <si>
    <t>610078</t>
  </si>
  <si>
    <t>741230</t>
  </si>
  <si>
    <t>745185</t>
  </si>
  <si>
    <t>490023</t>
  </si>
  <si>
    <t>717498</t>
  </si>
  <si>
    <t>88700</t>
  </si>
  <si>
    <t>403768</t>
  </si>
  <si>
    <t>417308</t>
  </si>
  <si>
    <t>892747</t>
  </si>
  <si>
    <t>673859</t>
  </si>
  <si>
    <t>518851</t>
  </si>
  <si>
    <t>654643</t>
  </si>
  <si>
    <t>801429</t>
  </si>
  <si>
    <t>335392</t>
  </si>
  <si>
    <t>711331</t>
  </si>
  <si>
    <t>191112</t>
  </si>
  <si>
    <t>839527</t>
  </si>
  <si>
    <t>491707</t>
  </si>
  <si>
    <t>795953</t>
  </si>
  <si>
    <t>887653</t>
  </si>
  <si>
    <t>386492</t>
  </si>
  <si>
    <t>537758</t>
  </si>
  <si>
    <t>25826</t>
  </si>
  <si>
    <t>318865</t>
  </si>
  <si>
    <t>461746</t>
  </si>
  <si>
    <t>943014</t>
  </si>
  <si>
    <t>66292</t>
  </si>
  <si>
    <t>990660</t>
  </si>
  <si>
    <t>698287</t>
  </si>
  <si>
    <t>321635</t>
  </si>
  <si>
    <t>882669</t>
  </si>
  <si>
    <t>59572</t>
  </si>
  <si>
    <t>983886</t>
  </si>
  <si>
    <t>531731,989454</t>
  </si>
  <si>
    <t>07-25.05.2020</t>
  </si>
  <si>
    <t>7642</t>
  </si>
  <si>
    <t>357194</t>
  </si>
  <si>
    <t>567389</t>
  </si>
  <si>
    <t>833399</t>
  </si>
  <si>
    <t>418651</t>
  </si>
  <si>
    <t>28925</t>
  </si>
  <si>
    <t>433408</t>
  </si>
  <si>
    <t>106008</t>
  </si>
  <si>
    <t>213411</t>
  </si>
  <si>
    <t>783629</t>
  </si>
  <si>
    <t>307207</t>
  </si>
  <si>
    <t>746846</t>
  </si>
  <si>
    <t>526246</t>
  </si>
  <si>
    <t>545646</t>
  </si>
  <si>
    <t>813953</t>
  </si>
  <si>
    <t>795923</t>
  </si>
  <si>
    <t>404060</t>
  </si>
  <si>
    <t>394327</t>
  </si>
  <si>
    <t>39792</t>
  </si>
  <si>
    <t>276606</t>
  </si>
  <si>
    <t>809506</t>
  </si>
  <si>
    <t>106133</t>
  </si>
  <si>
    <t>773880</t>
  </si>
  <si>
    <t>746465</t>
  </si>
  <si>
    <t>101593,525407</t>
  </si>
  <si>
    <t>02-29.06.2020</t>
  </si>
  <si>
    <t>6237</t>
  </si>
  <si>
    <t>101593,877629</t>
  </si>
  <si>
    <t>02-15.06.2020</t>
  </si>
  <si>
    <t>574004</t>
  </si>
  <si>
    <t>155256</t>
  </si>
  <si>
    <t>32142</t>
  </si>
  <si>
    <t>358575</t>
  </si>
  <si>
    <t>581516</t>
  </si>
  <si>
    <t>750691</t>
  </si>
  <si>
    <t>584914</t>
  </si>
  <si>
    <t>150979</t>
  </si>
  <si>
    <t>621942</t>
  </si>
  <si>
    <t>670140</t>
  </si>
  <si>
    <t>03-27.07.2020</t>
  </si>
  <si>
    <t>563828</t>
  </si>
  <si>
    <t>Мошенец А. О.</t>
  </si>
  <si>
    <t>563755</t>
  </si>
  <si>
    <t>666432</t>
  </si>
  <si>
    <t>137654</t>
  </si>
  <si>
    <t>982554,450354</t>
  </si>
  <si>
    <t>02-24.07.2020</t>
  </si>
  <si>
    <t>377929</t>
  </si>
  <si>
    <t>654</t>
  </si>
  <si>
    <t>101988</t>
  </si>
  <si>
    <t>851560</t>
  </si>
  <si>
    <t>626997</t>
  </si>
  <si>
    <t>520328,</t>
  </si>
  <si>
    <t>07-27.07.2020</t>
  </si>
  <si>
    <t>16311</t>
  </si>
  <si>
    <t>586376</t>
  </si>
  <si>
    <t>363739</t>
  </si>
  <si>
    <t>566641</t>
  </si>
  <si>
    <t>483831</t>
  </si>
  <si>
    <t>831354</t>
  </si>
  <si>
    <t>212780</t>
  </si>
  <si>
    <t>116661</t>
  </si>
  <si>
    <t>438795</t>
  </si>
  <si>
    <t>472215</t>
  </si>
  <si>
    <t>610683</t>
  </si>
  <si>
    <t>12</t>
  </si>
  <si>
    <t>620606</t>
  </si>
  <si>
    <t>167260</t>
  </si>
  <si>
    <t>446098</t>
  </si>
  <si>
    <t>240005</t>
  </si>
  <si>
    <t>177682</t>
  </si>
  <si>
    <t>355292</t>
  </si>
  <si>
    <t>Попопва Л.Л.</t>
  </si>
  <si>
    <t>662623</t>
  </si>
  <si>
    <t>659974</t>
  </si>
  <si>
    <t>191643</t>
  </si>
  <si>
    <t>762854,582408</t>
  </si>
  <si>
    <t>03-14.08.2020</t>
  </si>
  <si>
    <t>03-05.08.2020</t>
  </si>
  <si>
    <t>336977</t>
  </si>
  <si>
    <t>9649</t>
  </si>
  <si>
    <t>661487</t>
  </si>
  <si>
    <t>727511</t>
  </si>
  <si>
    <t>121464</t>
  </si>
  <si>
    <t>456456</t>
  </si>
  <si>
    <t>926561</t>
  </si>
  <si>
    <t>646248</t>
  </si>
  <si>
    <t>934118</t>
  </si>
  <si>
    <t>334408</t>
  </si>
  <si>
    <t>206275</t>
  </si>
  <si>
    <t>569581</t>
  </si>
  <si>
    <t>710582</t>
  </si>
  <si>
    <t>316039</t>
  </si>
  <si>
    <t>630547</t>
  </si>
  <si>
    <t>324354</t>
  </si>
  <si>
    <t>877557</t>
  </si>
  <si>
    <t>132135</t>
  </si>
  <si>
    <t>190599</t>
  </si>
  <si>
    <t>137310</t>
  </si>
  <si>
    <t>163762</t>
  </si>
  <si>
    <t>658908</t>
  </si>
  <si>
    <t>259326</t>
  </si>
  <si>
    <t>02-28.09.2020</t>
  </si>
  <si>
    <t>250286</t>
  </si>
  <si>
    <t>103053</t>
  </si>
  <si>
    <t>45631</t>
  </si>
  <si>
    <t>178384</t>
  </si>
  <si>
    <t>798587</t>
  </si>
  <si>
    <t>800551</t>
  </si>
  <si>
    <t>850858,847698</t>
  </si>
  <si>
    <t>116720</t>
  </si>
  <si>
    <t>764705</t>
  </si>
  <si>
    <t>735825</t>
  </si>
  <si>
    <t>101306</t>
  </si>
  <si>
    <t>707749</t>
  </si>
  <si>
    <t>721926</t>
  </si>
  <si>
    <t>727997</t>
  </si>
  <si>
    <t>35972</t>
  </si>
  <si>
    <t>574224</t>
  </si>
  <si>
    <t>201827</t>
  </si>
  <si>
    <t>846815</t>
  </si>
  <si>
    <t>26151</t>
  </si>
  <si>
    <t>221155</t>
  </si>
  <si>
    <t>414891</t>
  </si>
  <si>
    <t>811359</t>
  </si>
  <si>
    <t>673216</t>
  </si>
  <si>
    <t>830773</t>
  </si>
  <si>
    <t>53767</t>
  </si>
  <si>
    <t>55307</t>
  </si>
  <si>
    <t>98086</t>
  </si>
  <si>
    <t>207996</t>
  </si>
  <si>
    <t>130718</t>
  </si>
  <si>
    <t>131570</t>
  </si>
  <si>
    <t>278240</t>
  </si>
  <si>
    <t>212299</t>
  </si>
  <si>
    <t>172692,172530</t>
  </si>
  <si>
    <t>44191</t>
  </si>
  <si>
    <t>31271</t>
  </si>
  <si>
    <t>500017</t>
  </si>
  <si>
    <t>212897</t>
  </si>
  <si>
    <t>625745</t>
  </si>
  <si>
    <t>498497</t>
  </si>
  <si>
    <t>218371</t>
  </si>
  <si>
    <t>130310</t>
  </si>
  <si>
    <t>781083</t>
  </si>
  <si>
    <t>481246,170138</t>
  </si>
  <si>
    <t>09-19.11.2020</t>
  </si>
  <si>
    <t>170138</t>
  </si>
  <si>
    <t>674180</t>
  </si>
  <si>
    <t>975371</t>
  </si>
  <si>
    <t>191002</t>
  </si>
  <si>
    <t>334</t>
  </si>
  <si>
    <t>962753</t>
  </si>
  <si>
    <t>70973</t>
  </si>
  <si>
    <t>164098</t>
  </si>
  <si>
    <t>867139</t>
  </si>
  <si>
    <t>218559</t>
  </si>
  <si>
    <t>699105</t>
  </si>
  <si>
    <t>693710</t>
  </si>
  <si>
    <t>638548</t>
  </si>
  <si>
    <t>386911</t>
  </si>
  <si>
    <t>919122</t>
  </si>
  <si>
    <t>159023</t>
  </si>
  <si>
    <t>208057</t>
  </si>
  <si>
    <t xml:space="preserve">987935 </t>
  </si>
  <si>
    <t>593265</t>
  </si>
  <si>
    <t>38580</t>
  </si>
  <si>
    <t>709397</t>
  </si>
  <si>
    <t>230981</t>
  </si>
  <si>
    <t>274029</t>
  </si>
  <si>
    <t>01-31.12.2020</t>
  </si>
  <si>
    <t>682086</t>
  </si>
  <si>
    <t>119674</t>
  </si>
  <si>
    <t>217635</t>
  </si>
  <si>
    <t>43450</t>
  </si>
  <si>
    <t>437092</t>
  </si>
  <si>
    <t>246085</t>
  </si>
  <si>
    <t>79708</t>
  </si>
  <si>
    <t>20597</t>
  </si>
  <si>
    <t>464128</t>
  </si>
  <si>
    <t>776895</t>
  </si>
  <si>
    <t>859764</t>
  </si>
  <si>
    <t>108149</t>
  </si>
  <si>
    <t>39522,756115</t>
  </si>
  <si>
    <t>10-25.12.2020</t>
  </si>
  <si>
    <t>397534</t>
  </si>
  <si>
    <t>972740</t>
  </si>
  <si>
    <t>80993</t>
  </si>
  <si>
    <t>909121</t>
  </si>
  <si>
    <t>429072</t>
  </si>
  <si>
    <t>832169</t>
  </si>
  <si>
    <t>523648</t>
  </si>
  <si>
    <t>976388</t>
  </si>
  <si>
    <t>661497</t>
  </si>
  <si>
    <t>77435</t>
  </si>
  <si>
    <t>503081</t>
  </si>
  <si>
    <t>305259</t>
  </si>
  <si>
    <t xml:space="preserve"> "Усадьба Воронова" ТЕХНИЧЕСКОЕ ОБСЛУЖИВАНИЕ ГАЗОВЫХ СЕТЕЙ 2021</t>
  </si>
  <si>
    <t>пре-фикс</t>
  </si>
  <si>
    <t>Долг на 01.01.21</t>
  </si>
  <si>
    <t>1кв.21</t>
  </si>
  <si>
    <t>2кв.21</t>
  </si>
  <si>
    <t>3кв.21</t>
  </si>
  <si>
    <t>4кв.21</t>
  </si>
  <si>
    <t>Кутелия Л.М.</t>
  </si>
  <si>
    <t>Баднина Т.Г.</t>
  </si>
  <si>
    <t>Родькин А.В.</t>
  </si>
  <si>
    <t>Зеленин П.А.</t>
  </si>
  <si>
    <t>525006</t>
  </si>
  <si>
    <t>825921</t>
  </si>
  <si>
    <t>368528</t>
  </si>
  <si>
    <t>52077</t>
  </si>
  <si>
    <t>175555</t>
  </si>
  <si>
    <t>165875</t>
  </si>
  <si>
    <t>478886</t>
  </si>
  <si>
    <t>164841</t>
  </si>
  <si>
    <t>739532</t>
  </si>
  <si>
    <t>32823</t>
  </si>
  <si>
    <t>259354</t>
  </si>
  <si>
    <t>167946</t>
  </si>
  <si>
    <t>28802</t>
  </si>
  <si>
    <t>813304</t>
  </si>
  <si>
    <t>763859</t>
  </si>
  <si>
    <t>531589</t>
  </si>
  <si>
    <t>887814</t>
  </si>
  <si>
    <t>793799</t>
  </si>
  <si>
    <t>305188</t>
  </si>
  <si>
    <t>168745</t>
  </si>
  <si>
    <t>150691</t>
  </si>
  <si>
    <t>120349</t>
  </si>
  <si>
    <t>967988</t>
  </si>
  <si>
    <t>796413</t>
  </si>
  <si>
    <t>509724</t>
  </si>
  <si>
    <t>729871</t>
  </si>
  <si>
    <t>222572</t>
  </si>
  <si>
    <t>183214</t>
  </si>
  <si>
    <t>115569</t>
  </si>
  <si>
    <t>44276</t>
  </si>
  <si>
    <t>220341</t>
  </si>
  <si>
    <t>268892</t>
  </si>
  <si>
    <t>448753</t>
  </si>
  <si>
    <t>198567</t>
  </si>
  <si>
    <t>626571</t>
  </si>
  <si>
    <t>101400</t>
  </si>
  <si>
    <t>666822</t>
  </si>
  <si>
    <t>623415</t>
  </si>
  <si>
    <t>188809</t>
  </si>
  <si>
    <t>224851</t>
  </si>
  <si>
    <t>821772</t>
  </si>
  <si>
    <t>129601</t>
  </si>
  <si>
    <t>487615</t>
  </si>
  <si>
    <t>250495</t>
  </si>
  <si>
    <t>746932</t>
  </si>
  <si>
    <t>881313</t>
  </si>
  <si>
    <t>427374</t>
  </si>
  <si>
    <t>750382</t>
  </si>
  <si>
    <t>270411</t>
  </si>
  <si>
    <t>700292</t>
  </si>
  <si>
    <t>636588</t>
  </si>
  <si>
    <t>212232</t>
  </si>
  <si>
    <t>266114</t>
  </si>
  <si>
    <t>432029</t>
  </si>
  <si>
    <t>227223</t>
  </si>
  <si>
    <t>718844,841378</t>
  </si>
  <si>
    <t>05-19.03.2021</t>
  </si>
  <si>
    <t>209956</t>
  </si>
  <si>
    <t>202846</t>
  </si>
  <si>
    <t>814631</t>
  </si>
  <si>
    <t>426799</t>
  </si>
  <si>
    <t>240381</t>
  </si>
  <si>
    <t>114368</t>
  </si>
  <si>
    <t>834579</t>
  </si>
  <si>
    <t>198567,211595</t>
  </si>
  <si>
    <t>01-29.03.2021</t>
  </si>
  <si>
    <t>782836</t>
  </si>
  <si>
    <t>363691</t>
  </si>
  <si>
    <t>717151</t>
  </si>
  <si>
    <t>61032</t>
  </si>
  <si>
    <t>204789</t>
  </si>
  <si>
    <t>526462</t>
  </si>
  <si>
    <t>341871</t>
  </si>
  <si>
    <t>286999</t>
  </si>
  <si>
    <t>35593</t>
  </si>
  <si>
    <t>238909</t>
  </si>
  <si>
    <t>61220</t>
  </si>
  <si>
    <t>416862</t>
  </si>
  <si>
    <t>208909</t>
  </si>
  <si>
    <t>828029,86098</t>
  </si>
  <si>
    <t>218964</t>
  </si>
  <si>
    <t>880085</t>
  </si>
  <si>
    <t>747036</t>
  </si>
  <si>
    <t>174762</t>
  </si>
  <si>
    <t>759719</t>
  </si>
  <si>
    <t>164423</t>
  </si>
  <si>
    <t>145761</t>
  </si>
  <si>
    <t>121974</t>
  </si>
  <si>
    <t>533629</t>
  </si>
  <si>
    <t>216160</t>
  </si>
  <si>
    <t>293070</t>
  </si>
  <si>
    <t>719069</t>
  </si>
  <si>
    <t>133597</t>
  </si>
  <si>
    <t>858221</t>
  </si>
  <si>
    <t>760583</t>
  </si>
  <si>
    <t>866770</t>
  </si>
  <si>
    <t>729013</t>
  </si>
  <si>
    <t>731589</t>
  </si>
  <si>
    <t>512306</t>
  </si>
  <si>
    <t>515603</t>
  </si>
  <si>
    <t>208955</t>
  </si>
  <si>
    <t>519024</t>
  </si>
  <si>
    <t>507193</t>
  </si>
  <si>
    <t>221175</t>
  </si>
  <si>
    <t>66152</t>
  </si>
  <si>
    <t>464838</t>
  </si>
  <si>
    <t>225858</t>
  </si>
  <si>
    <t>252821</t>
  </si>
  <si>
    <t>520259</t>
  </si>
  <si>
    <t>803589</t>
  </si>
  <si>
    <t>250613</t>
  </si>
  <si>
    <t>04-31.05.2021</t>
  </si>
  <si>
    <t>920723</t>
  </si>
  <si>
    <t>904108</t>
  </si>
  <si>
    <t>219539</t>
  </si>
  <si>
    <t>325221</t>
  </si>
  <si>
    <t>182600</t>
  </si>
  <si>
    <t>880340</t>
  </si>
  <si>
    <t>50016</t>
  </si>
  <si>
    <t>323862</t>
  </si>
  <si>
    <t>985922,663522</t>
  </si>
  <si>
    <t>11-31.05.2021</t>
  </si>
  <si>
    <t>787012</t>
  </si>
  <si>
    <t>332003</t>
  </si>
  <si>
    <t>59121</t>
  </si>
  <si>
    <t>380163,398053</t>
  </si>
  <si>
    <t>360752</t>
  </si>
  <si>
    <t>850515</t>
  </si>
  <si>
    <t>51297</t>
  </si>
  <si>
    <t>947494</t>
  </si>
  <si>
    <t>229951</t>
  </si>
  <si>
    <t>253770</t>
  </si>
  <si>
    <t>32799</t>
  </si>
  <si>
    <t>304033</t>
  </si>
  <si>
    <t>787133</t>
  </si>
  <si>
    <t>922678</t>
  </si>
  <si>
    <t>816162</t>
  </si>
  <si>
    <t>199606</t>
  </si>
  <si>
    <t>128962</t>
  </si>
  <si>
    <t>11826</t>
  </si>
  <si>
    <t>67276</t>
  </si>
  <si>
    <t>732632</t>
  </si>
  <si>
    <t>80104</t>
  </si>
  <si>
    <t>732183</t>
  </si>
  <si>
    <t>19640</t>
  </si>
  <si>
    <t>340487</t>
  </si>
  <si>
    <t>182015</t>
  </si>
  <si>
    <t>641650</t>
  </si>
  <si>
    <t>424</t>
  </si>
  <si>
    <t>641707</t>
  </si>
  <si>
    <t>586490</t>
  </si>
  <si>
    <t>6327</t>
  </si>
  <si>
    <t>64024</t>
  </si>
  <si>
    <t>154156</t>
  </si>
  <si>
    <t>104187</t>
  </si>
  <si>
    <t>767566</t>
  </si>
  <si>
    <t>108891</t>
  </si>
  <si>
    <t>790346</t>
  </si>
  <si>
    <t>248847</t>
  </si>
  <si>
    <t>161506</t>
  </si>
  <si>
    <t>809532</t>
  </si>
  <si>
    <t>103425</t>
  </si>
  <si>
    <t>67560</t>
  </si>
  <si>
    <t>94602</t>
  </si>
  <si>
    <t>86327</t>
  </si>
  <si>
    <t>188839</t>
  </si>
  <si>
    <t>724500</t>
  </si>
  <si>
    <t>638555</t>
  </si>
  <si>
    <t>639133</t>
  </si>
  <si>
    <t>91133</t>
  </si>
  <si>
    <t>620987</t>
  </si>
  <si>
    <t>68906</t>
  </si>
  <si>
    <t>734626</t>
  </si>
  <si>
    <t>53574</t>
  </si>
  <si>
    <t>126629</t>
  </si>
  <si>
    <t>264204</t>
  </si>
  <si>
    <t>698692</t>
  </si>
  <si>
    <t>698881</t>
  </si>
  <si>
    <t>725687</t>
  </si>
  <si>
    <t>693794</t>
  </si>
  <si>
    <t>91929</t>
  </si>
  <si>
    <t>709277</t>
  </si>
  <si>
    <t>519709</t>
  </si>
  <si>
    <t>80257</t>
  </si>
  <si>
    <t>45304</t>
  </si>
  <si>
    <t>47778</t>
  </si>
  <si>
    <t>668600</t>
  </si>
  <si>
    <t>269456</t>
  </si>
  <si>
    <t>139353</t>
  </si>
  <si>
    <t>93771</t>
  </si>
  <si>
    <t>56307</t>
  </si>
  <si>
    <t>655483</t>
  </si>
  <si>
    <t>15179</t>
  </si>
  <si>
    <t>77838</t>
  </si>
  <si>
    <t>113397</t>
  </si>
  <si>
    <t>136670</t>
  </si>
  <si>
    <t>621093</t>
  </si>
  <si>
    <t>180031</t>
  </si>
  <si>
    <t>719328</t>
  </si>
  <si>
    <t>659175</t>
  </si>
  <si>
    <t>21157</t>
  </si>
  <si>
    <t>869769</t>
  </si>
  <si>
    <t>237457</t>
  </si>
  <si>
    <t>396354</t>
  </si>
  <si>
    <t>999140,15179</t>
  </si>
  <si>
    <t>37189</t>
  </si>
  <si>
    <t>107672</t>
  </si>
  <si>
    <t>80550</t>
  </si>
  <si>
    <t>672321</t>
  </si>
  <si>
    <t>101330</t>
  </si>
  <si>
    <t>298802</t>
  </si>
  <si>
    <t>800701</t>
  </si>
  <si>
    <t>313277</t>
  </si>
  <si>
    <t>94533</t>
  </si>
  <si>
    <t>267740</t>
  </si>
  <si>
    <t>636607</t>
  </si>
  <si>
    <t>761161</t>
  </si>
  <si>
    <t>100880</t>
  </si>
  <si>
    <t>335109</t>
  </si>
  <si>
    <t>51035</t>
  </si>
  <si>
    <t>340547</t>
  </si>
  <si>
    <t>103167,87060</t>
  </si>
  <si>
    <t>07-28.09.2021</t>
  </si>
  <si>
    <t>254819</t>
  </si>
  <si>
    <t>06-.09.2021</t>
  </si>
  <si>
    <t>280876</t>
  </si>
  <si>
    <t>105354</t>
  </si>
  <si>
    <t>505537</t>
  </si>
  <si>
    <t>833382</t>
  </si>
  <si>
    <t>37925</t>
  </si>
  <si>
    <t>361380</t>
  </si>
  <si>
    <t>113173</t>
  </si>
  <si>
    <t>232232</t>
  </si>
  <si>
    <t>88229</t>
  </si>
  <si>
    <t>77038</t>
  </si>
  <si>
    <t>259210</t>
  </si>
  <si>
    <t>146494</t>
  </si>
  <si>
    <t>950431</t>
  </si>
  <si>
    <t>338974</t>
  </si>
  <si>
    <t>83510</t>
  </si>
  <si>
    <t>90673</t>
  </si>
  <si>
    <t>398104</t>
  </si>
  <si>
    <t>142338</t>
  </si>
  <si>
    <t>665418</t>
  </si>
  <si>
    <t>975774</t>
  </si>
  <si>
    <t>5653</t>
  </si>
  <si>
    <t>109623</t>
  </si>
  <si>
    <t>04.1021</t>
  </si>
  <si>
    <t>129466</t>
  </si>
  <si>
    <t>70288</t>
  </si>
  <si>
    <t>380068</t>
  </si>
  <si>
    <t>264892</t>
  </si>
  <si>
    <t>172433</t>
  </si>
  <si>
    <t>227502</t>
  </si>
  <si>
    <t>84723</t>
  </si>
  <si>
    <t>78727</t>
  </si>
  <si>
    <t>899992</t>
  </si>
  <si>
    <t>674295</t>
  </si>
  <si>
    <t>90950</t>
  </si>
  <si>
    <t>84400</t>
  </si>
  <si>
    <t>778474</t>
  </si>
  <si>
    <t>206530</t>
  </si>
  <si>
    <t>120496</t>
  </si>
  <si>
    <t>122331</t>
  </si>
  <si>
    <t>47713</t>
  </si>
  <si>
    <t>71274</t>
  </si>
  <si>
    <t>102113</t>
  </si>
  <si>
    <t>149072</t>
  </si>
  <si>
    <t>148820</t>
  </si>
  <si>
    <t xml:space="preserve">114752 </t>
  </si>
  <si>
    <t>753299</t>
  </si>
  <si>
    <t>374049</t>
  </si>
  <si>
    <t>242223</t>
  </si>
  <si>
    <t>859314</t>
  </si>
  <si>
    <t>104432</t>
  </si>
  <si>
    <t>120554</t>
  </si>
  <si>
    <t>748602</t>
  </si>
  <si>
    <t>186587</t>
  </si>
  <si>
    <t>799655</t>
  </si>
  <si>
    <t>43900</t>
  </si>
  <si>
    <t>952719</t>
  </si>
  <si>
    <t>84</t>
  </si>
  <si>
    <t>209631</t>
  </si>
  <si>
    <t xml:space="preserve">351635 </t>
  </si>
  <si>
    <t>6495</t>
  </si>
  <si>
    <t>933953,931791,928861</t>
  </si>
  <si>
    <t>480459</t>
  </si>
  <si>
    <t>280663</t>
  </si>
  <si>
    <t>236163</t>
  </si>
  <si>
    <t>778926</t>
  </si>
  <si>
    <t>3492</t>
  </si>
  <si>
    <t>105929</t>
  </si>
  <si>
    <t>392226</t>
  </si>
  <si>
    <t>806061</t>
  </si>
  <si>
    <t>06-30.12.2021</t>
  </si>
  <si>
    <t>71639,734542</t>
  </si>
  <si>
    <t>08-24.12.2021</t>
  </si>
  <si>
    <t>73776</t>
  </si>
  <si>
    <t>978850,780579</t>
  </si>
  <si>
    <t>50419</t>
  </si>
  <si>
    <t>112072</t>
  </si>
  <si>
    <t>345936</t>
  </si>
  <si>
    <t>104873</t>
  </si>
  <si>
    <t>79945</t>
  </si>
  <si>
    <t>645335</t>
  </si>
  <si>
    <t>106486</t>
  </si>
  <si>
    <t>8134</t>
  </si>
  <si>
    <t>702194</t>
  </si>
  <si>
    <t>106415,115632</t>
  </si>
  <si>
    <t>07-30.12.2021</t>
  </si>
  <si>
    <t>14536</t>
  </si>
  <si>
    <t>48895</t>
  </si>
  <si>
    <t>141258</t>
  </si>
  <si>
    <t>Потапова О.И.</t>
  </si>
  <si>
    <t>382953</t>
  </si>
  <si>
    <t>853551</t>
  </si>
  <si>
    <t>603285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</si>
  <si>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</si>
  <si>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</si>
  <si>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</si>
  <si>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</si>
  <si>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</si>
  <si>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</si>
  <si>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Ребрушкина В.А.</t>
  </si>
  <si>
    <t>Савохин Е.В.</t>
  </si>
  <si>
    <t>429679</t>
  </si>
  <si>
    <t>537844</t>
  </si>
  <si>
    <t>14124</t>
  </si>
  <si>
    <t>137287</t>
  </si>
  <si>
    <t>93338</t>
  </si>
  <si>
    <t>129762</t>
  </si>
  <si>
    <t>639949</t>
  </si>
  <si>
    <t>141549</t>
  </si>
  <si>
    <t>414149</t>
  </si>
  <si>
    <t>876722</t>
  </si>
  <si>
    <t>15875</t>
  </si>
  <si>
    <t>779810</t>
  </si>
  <si>
    <t>316583</t>
  </si>
  <si>
    <t>813360</t>
  </si>
  <si>
    <t>354129</t>
  </si>
  <si>
    <t>98121</t>
  </si>
  <si>
    <t>137289</t>
  </si>
  <si>
    <t>591306</t>
  </si>
  <si>
    <t>108553</t>
  </si>
  <si>
    <t>513349</t>
  </si>
  <si>
    <t>115356</t>
  </si>
  <si>
    <t>38544</t>
  </si>
  <si>
    <t>1612909</t>
  </si>
  <si>
    <t>100449</t>
  </si>
  <si>
    <t>517702</t>
  </si>
  <si>
    <t>138462</t>
  </si>
  <si>
    <t>593372</t>
  </si>
  <si>
    <t>269992</t>
  </si>
  <si>
    <t>132682</t>
  </si>
  <si>
    <t>701427</t>
  </si>
  <si>
    <t>96780</t>
  </si>
  <si>
    <t>143754</t>
  </si>
  <si>
    <t>166440</t>
  </si>
  <si>
    <t>274001</t>
  </si>
  <si>
    <t>160683</t>
  </si>
  <si>
    <t>613865</t>
  </si>
  <si>
    <t>23325</t>
  </si>
  <si>
    <t>329339</t>
  </si>
  <si>
    <t>198039</t>
  </si>
  <si>
    <t>519720</t>
  </si>
  <si>
    <t>520579</t>
  </si>
  <si>
    <t>611410</t>
  </si>
  <si>
    <t>873904</t>
  </si>
  <si>
    <t>44365</t>
  </si>
  <si>
    <t>872507,686869</t>
  </si>
  <si>
    <t>02-28.02.2022</t>
  </si>
  <si>
    <t>189490</t>
  </si>
  <si>
    <t>23245</t>
  </si>
  <si>
    <t>316023</t>
  </si>
  <si>
    <t>781144</t>
  </si>
  <si>
    <t>335776</t>
  </si>
  <si>
    <t>949959</t>
  </si>
  <si>
    <t>800282</t>
  </si>
  <si>
    <t>457513</t>
  </si>
  <si>
    <t>656431</t>
  </si>
  <si>
    <t>15888</t>
  </si>
  <si>
    <t>31126</t>
  </si>
  <si>
    <t>44384</t>
  </si>
  <si>
    <t>108608</t>
  </si>
  <si>
    <t>52743</t>
  </si>
  <si>
    <t>898769</t>
  </si>
  <si>
    <t>162081</t>
  </si>
  <si>
    <t>553427</t>
  </si>
  <si>
    <t>885927</t>
  </si>
  <si>
    <t>870489</t>
  </si>
  <si>
    <t>206358</t>
  </si>
  <si>
    <t>606519</t>
  </si>
  <si>
    <t>596828</t>
  </si>
  <si>
    <t>37784</t>
  </si>
  <si>
    <t>289568</t>
  </si>
  <si>
    <t>253597</t>
  </si>
  <si>
    <t>901097</t>
  </si>
  <si>
    <t>901980</t>
  </si>
  <si>
    <t>147007</t>
  </si>
  <si>
    <t>80862</t>
  </si>
  <si>
    <t>624921</t>
  </si>
  <si>
    <t>90619</t>
  </si>
  <si>
    <t>248288</t>
  </si>
  <si>
    <t>130619</t>
  </si>
  <si>
    <t>599142</t>
  </si>
  <si>
    <t>755107</t>
  </si>
  <si>
    <t>179350</t>
  </si>
  <si>
    <t>46891</t>
  </si>
  <si>
    <t>299410</t>
  </si>
  <si>
    <t>543777</t>
  </si>
  <si>
    <t>116999</t>
  </si>
  <si>
    <t>309719</t>
  </si>
  <si>
    <t>894347</t>
  </si>
  <si>
    <t>472177,704169</t>
  </si>
  <si>
    <t>143625</t>
  </si>
  <si>
    <t>222886</t>
  </si>
  <si>
    <t>195885</t>
  </si>
  <si>
    <t>106083</t>
  </si>
  <si>
    <t>967104</t>
  </si>
  <si>
    <t>805013</t>
  </si>
  <si>
    <t>148409</t>
  </si>
  <si>
    <t>136735,132820</t>
  </si>
  <si>
    <t>01-28.04.2022</t>
  </si>
  <si>
    <t>608856</t>
  </si>
  <si>
    <t>541180</t>
  </si>
  <si>
    <t>726294,724301</t>
  </si>
  <si>
    <t>232279</t>
  </si>
  <si>
    <t>Зеленина Э. Л.</t>
  </si>
  <si>
    <t>319058</t>
  </si>
  <si>
    <t>704506</t>
  </si>
  <si>
    <t>151335</t>
  </si>
  <si>
    <t>119440</t>
  </si>
  <si>
    <t>889594</t>
  </si>
  <si>
    <t>606159</t>
  </si>
  <si>
    <t>348514</t>
  </si>
  <si>
    <t>192099</t>
  </si>
  <si>
    <t>767337</t>
  </si>
  <si>
    <t>858248</t>
  </si>
  <si>
    <t>221300</t>
  </si>
  <si>
    <t>203236</t>
  </si>
  <si>
    <t>889780</t>
  </si>
  <si>
    <t>606529</t>
  </si>
  <si>
    <t>525669</t>
  </si>
  <si>
    <t>306037</t>
  </si>
  <si>
    <t>928034</t>
  </si>
  <si>
    <t>331666</t>
  </si>
  <si>
    <t>699942</t>
  </si>
  <si>
    <t>190445</t>
  </si>
  <si>
    <t>189104</t>
  </si>
  <si>
    <t>189491</t>
  </si>
  <si>
    <t>142655</t>
  </si>
  <si>
    <t>242861</t>
  </si>
  <si>
    <t>842144</t>
  </si>
  <si>
    <t>564945</t>
  </si>
  <si>
    <t>470786</t>
  </si>
  <si>
    <t>10798</t>
  </si>
  <si>
    <t>720716</t>
  </si>
  <si>
    <t>74047</t>
  </si>
  <si>
    <t>882530</t>
  </si>
  <si>
    <t>858620,121089</t>
  </si>
  <si>
    <t>04-31.05.2022</t>
  </si>
  <si>
    <t>117843</t>
  </si>
  <si>
    <t>20884</t>
  </si>
  <si>
    <t>846569</t>
  </si>
  <si>
    <t>867263</t>
  </si>
  <si>
    <t>188884</t>
  </si>
  <si>
    <t>514559</t>
  </si>
  <si>
    <t>524761</t>
  </si>
  <si>
    <t>94094</t>
  </si>
  <si>
    <t>228601</t>
  </si>
  <si>
    <t>694196</t>
  </si>
  <si>
    <t>994493</t>
  </si>
  <si>
    <t>189041</t>
  </si>
  <si>
    <t>677301</t>
  </si>
  <si>
    <t>677784</t>
  </si>
  <si>
    <t>886609</t>
  </si>
  <si>
    <t>41176</t>
  </si>
  <si>
    <t>429146</t>
  </si>
  <si>
    <t>309583</t>
  </si>
  <si>
    <t>738641</t>
  </si>
  <si>
    <t>744160</t>
  </si>
  <si>
    <t>816383,812507</t>
  </si>
  <si>
    <t>166224</t>
  </si>
  <si>
    <t>167709</t>
  </si>
  <si>
    <t>253280,733094</t>
  </si>
  <si>
    <t>03-30.06.2022</t>
  </si>
  <si>
    <t>269728</t>
  </si>
  <si>
    <t>90651</t>
  </si>
  <si>
    <t>691821</t>
  </si>
  <si>
    <t>768003</t>
  </si>
  <si>
    <t>675896</t>
  </si>
  <si>
    <t>800873</t>
  </si>
  <si>
    <t>35625</t>
  </si>
  <si>
    <t>212177</t>
  </si>
  <si>
    <t>502294</t>
  </si>
  <si>
    <t>122921,469537</t>
  </si>
  <si>
    <t>07-18.07.2022</t>
  </si>
  <si>
    <t>705016</t>
  </si>
  <si>
    <t>903467</t>
  </si>
  <si>
    <t>196563</t>
  </si>
  <si>
    <t>610136</t>
  </si>
  <si>
    <t>123668,642054</t>
  </si>
  <si>
    <t>4540</t>
  </si>
  <si>
    <t>691475</t>
  </si>
  <si>
    <t>407214</t>
  </si>
  <si>
    <t>851699</t>
  </si>
  <si>
    <t>75214</t>
  </si>
  <si>
    <t>907881</t>
  </si>
  <si>
    <t>26302</t>
  </si>
  <si>
    <t>711204</t>
  </si>
  <si>
    <t>207456</t>
  </si>
  <si>
    <t>99414</t>
  </si>
  <si>
    <t>334215</t>
  </si>
  <si>
    <t>615424</t>
  </si>
  <si>
    <t>198884</t>
  </si>
  <si>
    <t>262105</t>
  </si>
  <si>
    <t>567372</t>
  </si>
  <si>
    <t>01-26.08.2022</t>
  </si>
  <si>
    <t>203190</t>
  </si>
  <si>
    <t>928984,928678</t>
  </si>
  <si>
    <t>178318,177265</t>
  </si>
  <si>
    <t>855238,852746</t>
  </si>
  <si>
    <t>382255</t>
  </si>
  <si>
    <t>196803,162170</t>
  </si>
  <si>
    <t>05-31.08.2022</t>
  </si>
  <si>
    <t>188647</t>
  </si>
  <si>
    <t>9886</t>
  </si>
  <si>
    <t>2495</t>
  </si>
  <si>
    <t>197607</t>
  </si>
  <si>
    <t>73560</t>
  </si>
  <si>
    <t>598100</t>
  </si>
  <si>
    <t>145591</t>
  </si>
  <si>
    <t>453177</t>
  </si>
  <si>
    <t>274325</t>
  </si>
  <si>
    <t>911317</t>
  </si>
  <si>
    <t>460920</t>
  </si>
  <si>
    <t>154016</t>
  </si>
  <si>
    <t>127600</t>
  </si>
  <si>
    <t>14089</t>
  </si>
  <si>
    <t>267251</t>
  </si>
  <si>
    <t>1922</t>
  </si>
  <si>
    <t>32769</t>
  </si>
  <si>
    <t>27011</t>
  </si>
  <si>
    <t>73078,76353</t>
  </si>
  <si>
    <t>162986</t>
  </si>
  <si>
    <t>87889</t>
  </si>
  <si>
    <t>14580</t>
  </si>
  <si>
    <t>213883</t>
  </si>
  <si>
    <t>22745</t>
  </si>
  <si>
    <t>65429</t>
  </si>
  <si>
    <t>226393</t>
  </si>
  <si>
    <t>90817</t>
  </si>
  <si>
    <t>451377</t>
  </si>
  <si>
    <t>51038,47917</t>
  </si>
  <si>
    <t>922005</t>
  </si>
  <si>
    <t>41707</t>
  </si>
  <si>
    <t>202032</t>
  </si>
  <si>
    <t>801774</t>
  </si>
  <si>
    <t>539908</t>
  </si>
  <si>
    <t>199536</t>
  </si>
  <si>
    <t>76029</t>
  </si>
  <si>
    <t>266245</t>
  </si>
  <si>
    <t>364842,110178</t>
  </si>
  <si>
    <t>03-31.10.2022</t>
  </si>
  <si>
    <t>216</t>
  </si>
  <si>
    <t>121903</t>
  </si>
  <si>
    <t>171833</t>
  </si>
  <si>
    <t>53444</t>
  </si>
  <si>
    <t>316995</t>
  </si>
  <si>
    <t>134740</t>
  </si>
  <si>
    <t>495816</t>
  </si>
  <si>
    <t>136863</t>
  </si>
  <si>
    <t>539764</t>
  </si>
  <si>
    <t>270408</t>
  </si>
  <si>
    <t>272214</t>
  </si>
  <si>
    <t>190779</t>
  </si>
  <si>
    <t>726485</t>
  </si>
  <si>
    <t>351665</t>
  </si>
  <si>
    <t>235426</t>
  </si>
  <si>
    <t>204595</t>
  </si>
  <si>
    <t>82165</t>
  </si>
  <si>
    <t>383371</t>
  </si>
  <si>
    <t>520510</t>
  </si>
  <si>
    <t>135400</t>
  </si>
  <si>
    <t>77609</t>
  </si>
  <si>
    <t>261738</t>
  </si>
  <si>
    <t>957854,322421</t>
  </si>
  <si>
    <t>07-21.11.2022</t>
  </si>
  <si>
    <t>613616</t>
  </si>
  <si>
    <t>377003</t>
  </si>
  <si>
    <t>662924</t>
  </si>
  <si>
    <t>831087</t>
  </si>
  <si>
    <t>461487</t>
  </si>
  <si>
    <t>10310</t>
  </si>
  <si>
    <t>492741</t>
  </si>
  <si>
    <t>646595</t>
  </si>
  <si>
    <t>135619</t>
  </si>
  <si>
    <t>656978</t>
  </si>
  <si>
    <t>298518,303733</t>
  </si>
  <si>
    <t>02-30.12.2022</t>
  </si>
  <si>
    <t>358787</t>
  </si>
  <si>
    <t>54689</t>
  </si>
  <si>
    <t>01-30.12.2022</t>
  </si>
  <si>
    <t>380135</t>
  </si>
  <si>
    <t>153105</t>
  </si>
  <si>
    <t>199594</t>
  </si>
  <si>
    <t>843394</t>
  </si>
  <si>
    <t>451528</t>
  </si>
  <si>
    <t>61282,734146</t>
  </si>
  <si>
    <t>143229,434567</t>
  </si>
  <si>
    <t>98993</t>
  </si>
  <si>
    <t>117290</t>
  </si>
  <si>
    <t>253450</t>
  </si>
  <si>
    <t>592378</t>
  </si>
  <si>
    <t>438232</t>
  </si>
  <si>
    <t>723187</t>
  </si>
  <si>
    <t>338506</t>
  </si>
  <si>
    <t>468765</t>
  </si>
  <si>
    <t>765468</t>
  </si>
  <si>
    <t>639490</t>
  </si>
  <si>
    <t>94</t>
  </si>
  <si>
    <t>67697</t>
  </si>
  <si>
    <t>176534</t>
  </si>
  <si>
    <t>687730</t>
  </si>
  <si>
    <t>190477</t>
  </si>
  <si>
    <t>235430</t>
  </si>
  <si>
    <t>137686</t>
  </si>
  <si>
    <t>862510</t>
  </si>
  <si>
    <t>277808</t>
  </si>
  <si>
    <t xml:space="preserve"> "Усадьба Воронова" ТЕХНИЧЕСКОЕ ОБСЛУЖИВАНИЕ ГАЗОВЫХ СЕТЕЙ 2023</t>
  </si>
  <si>
    <t>Долг на 01.01.23</t>
  </si>
  <si>
    <t>1кв.23</t>
  </si>
  <si>
    <t>2кв.23</t>
  </si>
  <si>
    <t>3кв.23</t>
  </si>
  <si>
    <t>4кв.23</t>
  </si>
  <si>
    <t>Глушкова Ю.Б.</t>
  </si>
  <si>
    <t>Бурдин А.В.+85+86</t>
  </si>
  <si>
    <t>Гойник Т.А.</t>
  </si>
  <si>
    <t>Свод 2023</t>
  </si>
  <si>
    <t>516200</t>
  </si>
  <si>
    <t>7393</t>
  </si>
  <si>
    <t>509108</t>
  </si>
  <si>
    <t>268060</t>
  </si>
  <si>
    <t>725102</t>
  </si>
  <si>
    <t>169404</t>
  </si>
  <si>
    <t>202521</t>
  </si>
  <si>
    <t>792118</t>
  </si>
  <si>
    <t>31344</t>
  </si>
  <si>
    <t>5728</t>
  </si>
  <si>
    <t>234339</t>
  </si>
  <si>
    <t>831718</t>
  </si>
  <si>
    <t>9117,407557</t>
  </si>
  <si>
    <t>09-29.01.2023</t>
  </si>
  <si>
    <t>66362</t>
  </si>
  <si>
    <t>94957</t>
  </si>
  <si>
    <t>220348</t>
  </si>
  <si>
    <t>717639</t>
  </si>
  <si>
    <t>60452</t>
  </si>
  <si>
    <t>758765</t>
  </si>
  <si>
    <t>285643</t>
  </si>
  <si>
    <t>6429</t>
  </si>
  <si>
    <t>203111</t>
  </si>
  <si>
    <t>113411</t>
  </si>
  <si>
    <t>978396</t>
  </si>
  <si>
    <t>210979</t>
  </si>
  <si>
    <t>774797</t>
  </si>
  <si>
    <t>813946</t>
  </si>
  <si>
    <t>806036</t>
  </si>
  <si>
    <t>960320</t>
  </si>
  <si>
    <t>615912</t>
  </si>
  <si>
    <t>40114,165845</t>
  </si>
  <si>
    <t>41495</t>
  </si>
  <si>
    <t>716089</t>
  </si>
  <si>
    <t>877646</t>
  </si>
  <si>
    <t>758161,761416</t>
  </si>
  <si>
    <t>374863</t>
  </si>
  <si>
    <t>448988</t>
  </si>
  <si>
    <t>648110</t>
  </si>
  <si>
    <t>82453</t>
  </si>
  <si>
    <t>989158</t>
  </si>
  <si>
    <t>5677</t>
  </si>
  <si>
    <t>244423</t>
  </si>
  <si>
    <t>734801</t>
  </si>
  <si>
    <t>181960</t>
  </si>
  <si>
    <t>236675</t>
  </si>
  <si>
    <t>257529</t>
  </si>
  <si>
    <t>859806</t>
  </si>
  <si>
    <t>891893</t>
  </si>
  <si>
    <t>235259</t>
  </si>
  <si>
    <t>03-31.03.2023</t>
  </si>
  <si>
    <t>720055</t>
  </si>
  <si>
    <t>589095</t>
  </si>
  <si>
    <t>155954</t>
  </si>
  <si>
    <t>570480</t>
  </si>
  <si>
    <t>246267</t>
  </si>
  <si>
    <t>26006</t>
  </si>
  <si>
    <t>193470</t>
  </si>
  <si>
    <t>564789</t>
  </si>
  <si>
    <t>103142</t>
  </si>
  <si>
    <t>44565</t>
  </si>
  <si>
    <t>840014</t>
  </si>
  <si>
    <t>155916</t>
  </si>
  <si>
    <t>60965</t>
  </si>
  <si>
    <t>716835</t>
  </si>
  <si>
    <t>824169</t>
  </si>
  <si>
    <t>156301</t>
  </si>
  <si>
    <t>992691,640927</t>
  </si>
  <si>
    <t>15-16.03.2023</t>
  </si>
  <si>
    <t>703032</t>
  </si>
  <si>
    <t>939337</t>
  </si>
  <si>
    <t>279583</t>
  </si>
  <si>
    <t>681860</t>
  </si>
  <si>
    <t>75574</t>
  </si>
  <si>
    <t>60141</t>
  </si>
  <si>
    <t>539582</t>
  </si>
  <si>
    <t>350565</t>
  </si>
  <si>
    <t>663727</t>
  </si>
  <si>
    <t>172514,172619</t>
  </si>
  <si>
    <t>411522</t>
  </si>
  <si>
    <t>702806</t>
  </si>
  <si>
    <t>685250</t>
  </si>
  <si>
    <t>91776</t>
  </si>
  <si>
    <t>53734</t>
  </si>
  <si>
    <t>5405</t>
  </si>
  <si>
    <t>546166</t>
  </si>
  <si>
    <t>113352</t>
  </si>
  <si>
    <t>257462</t>
  </si>
  <si>
    <t>170161</t>
  </si>
  <si>
    <t>62272</t>
  </si>
  <si>
    <t>570105</t>
  </si>
  <si>
    <t>846870</t>
  </si>
  <si>
    <t>677453</t>
  </si>
  <si>
    <t>700506</t>
  </si>
  <si>
    <t>985757</t>
  </si>
  <si>
    <t>986286</t>
  </si>
  <si>
    <t>259893</t>
  </si>
  <si>
    <t>847071</t>
  </si>
  <si>
    <t>14</t>
  </si>
  <si>
    <t>665179</t>
  </si>
  <si>
    <t>7847</t>
  </si>
  <si>
    <t>659978</t>
  </si>
  <si>
    <t>85357</t>
  </si>
  <si>
    <t>462560</t>
  </si>
  <si>
    <t>166841</t>
  </si>
  <si>
    <t>759610</t>
  </si>
  <si>
    <t>802032</t>
  </si>
  <si>
    <t>286362</t>
  </si>
  <si>
    <t>21670</t>
  </si>
  <si>
    <t>607722</t>
  </si>
  <si>
    <t>278785</t>
  </si>
  <si>
    <t>835382</t>
  </si>
  <si>
    <t>664455</t>
  </si>
  <si>
    <t>919175</t>
  </si>
  <si>
    <t>721847</t>
  </si>
  <si>
    <t>02-30.06.2023</t>
  </si>
  <si>
    <t>502117,500698</t>
  </si>
  <si>
    <t>290145</t>
  </si>
  <si>
    <t>168250</t>
  </si>
  <si>
    <t>102409</t>
  </si>
  <si>
    <t>134315</t>
  </si>
  <si>
    <t>283203</t>
  </si>
  <si>
    <t>710217</t>
  </si>
  <si>
    <t>345234</t>
  </si>
  <si>
    <t>517814</t>
  </si>
  <si>
    <t>424169</t>
  </si>
  <si>
    <t>699738</t>
  </si>
  <si>
    <t>46574</t>
  </si>
  <si>
    <t>309982</t>
  </si>
  <si>
    <t>230149</t>
  </si>
  <si>
    <t>169517</t>
  </si>
  <si>
    <t>780268</t>
  </si>
  <si>
    <t>621155</t>
  </si>
  <si>
    <t>118838</t>
  </si>
  <si>
    <t>248346</t>
  </si>
  <si>
    <t>140206</t>
  </si>
  <si>
    <t>672015</t>
  </si>
  <si>
    <t>425492</t>
  </si>
  <si>
    <t>724560</t>
  </si>
  <si>
    <t>263576</t>
  </si>
  <si>
    <t>614053,163658,203835</t>
  </si>
  <si>
    <t>07-12.07.2023</t>
  </si>
  <si>
    <t>962899</t>
  </si>
  <si>
    <t>192657</t>
  </si>
  <si>
    <t>910827</t>
  </si>
  <si>
    <t>155402</t>
  </si>
  <si>
    <t>195910</t>
  </si>
  <si>
    <t>703593</t>
  </si>
  <si>
    <t>584253</t>
  </si>
  <si>
    <t>914879</t>
  </si>
  <si>
    <t>25925</t>
  </si>
  <si>
    <t>23390</t>
  </si>
  <si>
    <t>57107</t>
  </si>
  <si>
    <t>221105</t>
  </si>
  <si>
    <t>505435</t>
  </si>
  <si>
    <t>149982</t>
  </si>
  <si>
    <t>19368</t>
  </si>
  <si>
    <t>714177</t>
  </si>
  <si>
    <t>785005</t>
  </si>
  <si>
    <t>802701</t>
  </si>
  <si>
    <t>143344</t>
  </si>
  <si>
    <t>146127</t>
  </si>
  <si>
    <t>618842</t>
  </si>
  <si>
    <t>874193,103101</t>
  </si>
  <si>
    <t>160548</t>
  </si>
  <si>
    <t>75568</t>
  </si>
  <si>
    <t>786166</t>
  </si>
  <si>
    <t>557965</t>
  </si>
  <si>
    <t>875099</t>
  </si>
  <si>
    <t>124874</t>
  </si>
  <si>
    <t>617030</t>
  </si>
  <si>
    <t>379104</t>
  </si>
  <si>
    <t>271224</t>
  </si>
  <si>
    <t>269847</t>
  </si>
  <si>
    <t>122337</t>
  </si>
  <si>
    <t>54865</t>
  </si>
  <si>
    <t>98067</t>
  </si>
  <si>
    <t>33826</t>
  </si>
  <si>
    <t>930850</t>
  </si>
  <si>
    <t>57409</t>
  </si>
  <si>
    <t>169755</t>
  </si>
  <si>
    <t>262318</t>
  </si>
  <si>
    <t>729310</t>
  </si>
  <si>
    <t>825520</t>
  </si>
  <si>
    <t>139016</t>
  </si>
  <si>
    <t>146834</t>
  </si>
  <si>
    <t>208612</t>
  </si>
  <si>
    <t>812652</t>
  </si>
  <si>
    <t>977028</t>
  </si>
  <si>
    <t>493028</t>
  </si>
  <si>
    <t>600031</t>
  </si>
  <si>
    <t>599024</t>
  </si>
  <si>
    <t>124614</t>
  </si>
  <si>
    <t>230847</t>
  </si>
  <si>
    <t>128973</t>
  </si>
  <si>
    <t>204339</t>
  </si>
  <si>
    <t>339181</t>
  </si>
  <si>
    <t>73188</t>
  </si>
  <si>
    <t>493142</t>
  </si>
  <si>
    <t>411648</t>
  </si>
  <si>
    <t>173846</t>
  </si>
  <si>
    <t>437471</t>
  </si>
  <si>
    <t>560513</t>
  </si>
  <si>
    <t>02-30.10.2023</t>
  </si>
  <si>
    <t>273045</t>
  </si>
  <si>
    <t>936479</t>
  </si>
  <si>
    <t>301752</t>
  </si>
  <si>
    <t>224852</t>
  </si>
  <si>
    <t>919785</t>
  </si>
  <si>
    <t>614808</t>
  </si>
  <si>
    <t>152482</t>
  </si>
  <si>
    <t>383430</t>
  </si>
  <si>
    <t>241873</t>
  </si>
  <si>
    <t>846729</t>
  </si>
  <si>
    <t>624377</t>
  </si>
  <si>
    <t>214299</t>
  </si>
  <si>
    <t>142547</t>
  </si>
  <si>
    <t>176382</t>
  </si>
  <si>
    <t>901628</t>
  </si>
  <si>
    <t>35451</t>
  </si>
  <si>
    <t>59267</t>
  </si>
  <si>
    <t>270675</t>
  </si>
  <si>
    <t>938794</t>
  </si>
  <si>
    <t>224656</t>
  </si>
  <si>
    <t>104193</t>
  </si>
  <si>
    <t>158865</t>
  </si>
  <si>
    <t>140193</t>
  </si>
  <si>
    <t>168418</t>
  </si>
  <si>
    <t>588472</t>
  </si>
  <si>
    <t>651690</t>
  </si>
  <si>
    <t>884177</t>
  </si>
  <si>
    <t>854456</t>
  </si>
  <si>
    <t>148163</t>
  </si>
  <si>
    <t>971</t>
  </si>
  <si>
    <t>951054</t>
  </si>
  <si>
    <t>33882</t>
  </si>
  <si>
    <t>28278</t>
  </si>
  <si>
    <t>879477</t>
  </si>
  <si>
    <t>729644</t>
  </si>
  <si>
    <t>537528</t>
  </si>
  <si>
    <t>107822</t>
  </si>
  <si>
    <t>773560</t>
  </si>
  <si>
    <t>237450</t>
  </si>
  <si>
    <t>132495</t>
  </si>
  <si>
    <t>687291</t>
  </si>
  <si>
    <t>686135</t>
  </si>
  <si>
    <t>147314</t>
  </si>
  <si>
    <t>96061</t>
  </si>
  <si>
    <t>11565</t>
  </si>
  <si>
    <t>365665</t>
  </si>
  <si>
    <t>703576,703080</t>
  </si>
  <si>
    <t>220763</t>
  </si>
  <si>
    <t>767455,137915</t>
  </si>
  <si>
    <t>04-22.12.2023</t>
  </si>
  <si>
    <t>103486</t>
  </si>
  <si>
    <t>226716</t>
  </si>
  <si>
    <t>387231</t>
  </si>
  <si>
    <t>864606,857026</t>
  </si>
  <si>
    <t>947042</t>
  </si>
  <si>
    <t>187371,111364</t>
  </si>
  <si>
    <t>08-29.12.2023</t>
  </si>
  <si>
    <t>863332</t>
  </si>
  <si>
    <t>91649,90160</t>
  </si>
  <si>
    <t>241985,226849</t>
  </si>
  <si>
    <t>04-25.12.2023</t>
  </si>
  <si>
    <t>858072</t>
  </si>
  <si>
    <t>693123</t>
  </si>
  <si>
    <t xml:space="preserve"> "Усадьба Воронова" ТЕХНИЧЕСКОЕ ОБСЛУЖИВАНИЕ ГАЗОВЫХ СЕТЕЙ 2024</t>
  </si>
  <si>
    <t>Долг на 01.01.24</t>
  </si>
  <si>
    <t>1кв.24</t>
  </si>
  <si>
    <t>2кв.24</t>
  </si>
  <si>
    <t>3кв.24</t>
  </si>
  <si>
    <t>4кв.24</t>
  </si>
  <si>
    <t>Волохо В.Н.</t>
  </si>
  <si>
    <t>Третьяк Ю.М.</t>
  </si>
  <si>
    <t>Абашин В.А.</t>
  </si>
  <si>
    <t>Свод 2024</t>
  </si>
  <si>
    <t>991906</t>
  </si>
  <si>
    <t>727129</t>
  </si>
  <si>
    <t>501902</t>
  </si>
  <si>
    <t>517199</t>
  </si>
  <si>
    <t>271363</t>
  </si>
  <si>
    <t>623037</t>
  </si>
  <si>
    <t>459822</t>
  </si>
  <si>
    <t>59923</t>
  </si>
  <si>
    <t>952126</t>
  </si>
  <si>
    <t>214560</t>
  </si>
  <si>
    <t>208074</t>
  </si>
  <si>
    <t>349351</t>
  </si>
  <si>
    <t>377651,379540</t>
  </si>
  <si>
    <t>154773</t>
  </si>
  <si>
    <t>267172</t>
  </si>
  <si>
    <t>951796</t>
  </si>
  <si>
    <t>50147</t>
  </si>
  <si>
    <t>10323</t>
  </si>
  <si>
    <t>139321,144747</t>
  </si>
  <si>
    <t>117860</t>
  </si>
  <si>
    <t>161795</t>
  </si>
  <si>
    <t>483625</t>
  </si>
  <si>
    <t>598651</t>
  </si>
  <si>
    <t>156649</t>
  </si>
  <si>
    <t>283882</t>
  </si>
  <si>
    <t>726001,304144</t>
  </si>
  <si>
    <t>08-27.02.2024</t>
  </si>
  <si>
    <t>57093</t>
  </si>
  <si>
    <t>85945</t>
  </si>
  <si>
    <t>608166</t>
  </si>
  <si>
    <t>181311</t>
  </si>
  <si>
    <t>930487</t>
  </si>
  <si>
    <t>229725</t>
  </si>
  <si>
    <t>879567,356590</t>
  </si>
  <si>
    <t>811737</t>
  </si>
  <si>
    <t>601617</t>
  </si>
  <si>
    <t>02-29.02.2024</t>
  </si>
  <si>
    <t>641054</t>
  </si>
  <si>
    <t>275500</t>
  </si>
  <si>
    <t>502401</t>
  </si>
  <si>
    <t>557562,104054</t>
  </si>
  <si>
    <t>112115</t>
  </si>
  <si>
    <t>154708</t>
  </si>
  <si>
    <t>126382</t>
  </si>
  <si>
    <t>578213</t>
  </si>
  <si>
    <t>698239</t>
  </si>
  <si>
    <t>533342</t>
  </si>
  <si>
    <t>964894</t>
  </si>
  <si>
    <t>699017</t>
  </si>
  <si>
    <t>631542</t>
  </si>
  <si>
    <t>255572</t>
  </si>
  <si>
    <t>126717</t>
  </si>
  <si>
    <t>3178</t>
  </si>
  <si>
    <t>750865</t>
  </si>
  <si>
    <t>90187</t>
  </si>
  <si>
    <t>859585</t>
  </si>
  <si>
    <t>187514</t>
  </si>
  <si>
    <t>3990</t>
  </si>
  <si>
    <t>15004</t>
  </si>
  <si>
    <t>520114</t>
  </si>
  <si>
    <t>874275</t>
  </si>
  <si>
    <t>561483</t>
  </si>
  <si>
    <t>497095</t>
  </si>
  <si>
    <t>152225</t>
  </si>
  <si>
    <t>228370</t>
  </si>
  <si>
    <t>265448</t>
  </si>
  <si>
    <t>499162</t>
  </si>
  <si>
    <t>686517</t>
  </si>
  <si>
    <t>74739</t>
  </si>
  <si>
    <t>816031</t>
  </si>
  <si>
    <t>136899</t>
  </si>
  <si>
    <t>716921</t>
  </si>
  <si>
    <t>606154</t>
  </si>
  <si>
    <t>50461</t>
  </si>
  <si>
    <t>826791</t>
  </si>
  <si>
    <t>37013</t>
  </si>
  <si>
    <t>Волохо В,Н,</t>
  </si>
  <si>
    <t>116059</t>
  </si>
  <si>
    <t>254098</t>
  </si>
  <si>
    <t>106709</t>
  </si>
  <si>
    <t>20565</t>
  </si>
  <si>
    <t>01-25.04.2024</t>
  </si>
  <si>
    <t>581968</t>
  </si>
  <si>
    <t>991228</t>
  </si>
  <si>
    <t>834662</t>
  </si>
  <si>
    <t>145664</t>
  </si>
  <si>
    <t>980877</t>
  </si>
  <si>
    <t>110420</t>
  </si>
  <si>
    <t>116548</t>
  </si>
  <si>
    <t>44275</t>
  </si>
  <si>
    <t>956230</t>
  </si>
  <si>
    <t>140961</t>
  </si>
  <si>
    <t>314298</t>
  </si>
  <si>
    <t>960975</t>
  </si>
  <si>
    <t>259453</t>
  </si>
  <si>
    <t>859228</t>
  </si>
  <si>
    <t>704497</t>
  </si>
  <si>
    <t>37118</t>
  </si>
  <si>
    <t>319231</t>
  </si>
  <si>
    <t>84001</t>
  </si>
  <si>
    <t>745313</t>
  </si>
  <si>
    <t>305696</t>
  </si>
  <si>
    <t>943272</t>
  </si>
  <si>
    <t>8159</t>
  </si>
  <si>
    <t>557012</t>
  </si>
  <si>
    <t>842643</t>
  </si>
  <si>
    <t>4024</t>
  </si>
  <si>
    <t>708954</t>
  </si>
  <si>
    <t>967805</t>
  </si>
  <si>
    <t>983685</t>
  </si>
  <si>
    <t>197622</t>
  </si>
  <si>
    <t>86641</t>
  </si>
  <si>
    <t>980910</t>
  </si>
  <si>
    <t>745050</t>
  </si>
  <si>
    <t>799275</t>
  </si>
  <si>
    <t>869748</t>
  </si>
  <si>
    <t>378144</t>
  </si>
  <si>
    <t>303051</t>
  </si>
  <si>
    <t>929196</t>
  </si>
  <si>
    <t>176011</t>
  </si>
  <si>
    <t>37234</t>
  </si>
  <si>
    <t>323148</t>
  </si>
  <si>
    <t>50185</t>
  </si>
  <si>
    <t>323880</t>
  </si>
  <si>
    <t>435056</t>
  </si>
  <si>
    <t>94195</t>
  </si>
  <si>
    <t>479558</t>
  </si>
  <si>
    <t>718963</t>
  </si>
  <si>
    <t>127172</t>
  </si>
  <si>
    <t>889212</t>
  </si>
  <si>
    <t>19941,819556</t>
  </si>
  <si>
    <t>05-27.06.2024</t>
  </si>
  <si>
    <t>643129</t>
  </si>
  <si>
    <t>270383</t>
  </si>
  <si>
    <t>990220</t>
  </si>
  <si>
    <t>152436</t>
  </si>
  <si>
    <t>638284</t>
  </si>
  <si>
    <t>822986,820368</t>
  </si>
  <si>
    <t>132166</t>
  </si>
  <si>
    <t>966761</t>
  </si>
  <si>
    <t>588704</t>
  </si>
  <si>
    <t>616735</t>
  </si>
  <si>
    <t>944991</t>
  </si>
  <si>
    <t>946703</t>
  </si>
  <si>
    <t>101799</t>
  </si>
  <si>
    <t>432705</t>
  </si>
  <si>
    <t>485000</t>
  </si>
  <si>
    <t>135406</t>
  </si>
  <si>
    <t>107263</t>
  </si>
  <si>
    <t>574122</t>
  </si>
  <si>
    <t>Волохов В.Н.</t>
  </si>
  <si>
    <t>574343</t>
  </si>
  <si>
    <t>271489</t>
  </si>
  <si>
    <t>835317</t>
  </si>
  <si>
    <t>550555,677293</t>
  </si>
  <si>
    <t>01-31.07.2024</t>
  </si>
  <si>
    <t>118939</t>
  </si>
  <si>
    <t>692157</t>
  </si>
  <si>
    <t>294278</t>
  </si>
  <si>
    <t>316558</t>
  </si>
  <si>
    <t>539928</t>
  </si>
  <si>
    <t>582609</t>
  </si>
  <si>
    <t>116815</t>
  </si>
  <si>
    <t>180347</t>
  </si>
  <si>
    <t>642</t>
  </si>
  <si>
    <t>324559</t>
  </si>
  <si>
    <t>621747</t>
  </si>
  <si>
    <t>355641</t>
  </si>
  <si>
    <t>833944</t>
  </si>
  <si>
    <t>590271</t>
  </si>
  <si>
    <t>551376</t>
  </si>
  <si>
    <t>255978</t>
  </si>
  <si>
    <t>577170</t>
  </si>
  <si>
    <t>Петрова А.В.</t>
  </si>
  <si>
    <t>628773</t>
  </si>
  <si>
    <t>634343</t>
  </si>
  <si>
    <t>201242</t>
  </si>
  <si>
    <t>579782</t>
  </si>
  <si>
    <t>236326</t>
  </si>
  <si>
    <t>298921</t>
  </si>
  <si>
    <t>670744</t>
  </si>
  <si>
    <t>546677</t>
  </si>
  <si>
    <t>749859,765789</t>
  </si>
  <si>
    <t>83908</t>
  </si>
  <si>
    <t>587233</t>
  </si>
  <si>
    <t>344824</t>
  </si>
  <si>
    <t>84245</t>
  </si>
  <si>
    <t>796177</t>
  </si>
  <si>
    <t>667653</t>
  </si>
  <si>
    <t>991212</t>
  </si>
  <si>
    <t>607121</t>
  </si>
  <si>
    <t>805170</t>
  </si>
  <si>
    <t>145993</t>
  </si>
  <si>
    <t>324647</t>
  </si>
  <si>
    <t>722816</t>
  </si>
  <si>
    <t>627486</t>
  </si>
  <si>
    <t>397321</t>
  </si>
  <si>
    <t>435932</t>
  </si>
  <si>
    <t>276202</t>
  </si>
  <si>
    <t>365948</t>
  </si>
  <si>
    <t>568125</t>
  </si>
  <si>
    <t>318417</t>
  </si>
  <si>
    <t>597898</t>
  </si>
  <si>
    <t>897850</t>
  </si>
  <si>
    <t>319158</t>
  </si>
  <si>
    <t>119667</t>
  </si>
  <si>
    <t>160078</t>
  </si>
  <si>
    <t>741732</t>
  </si>
  <si>
    <t>89828</t>
  </si>
  <si>
    <t>951907</t>
  </si>
  <si>
    <t>811080,807300</t>
  </si>
  <si>
    <t>963972</t>
  </si>
  <si>
    <t>820888</t>
  </si>
  <si>
    <t>506154</t>
  </si>
  <si>
    <t>251924</t>
  </si>
  <si>
    <t>250055</t>
  </si>
  <si>
    <t>748153</t>
  </si>
  <si>
    <t>464234,235500,766664</t>
  </si>
  <si>
    <t>567016</t>
  </si>
  <si>
    <t>143452</t>
  </si>
  <si>
    <t>527568</t>
  </si>
  <si>
    <t>384873</t>
  </si>
  <si>
    <t>260820</t>
  </si>
  <si>
    <t>684864</t>
  </si>
  <si>
    <t>22098</t>
  </si>
  <si>
    <t>599746</t>
  </si>
  <si>
    <t>830192</t>
  </si>
  <si>
    <t>963637</t>
  </si>
  <si>
    <t>993818</t>
  </si>
  <si>
    <t>471247</t>
  </si>
  <si>
    <t>923626</t>
  </si>
  <si>
    <t>144211</t>
  </si>
  <si>
    <t>88914</t>
  </si>
  <si>
    <t>223090</t>
  </si>
  <si>
    <t>366146</t>
  </si>
  <si>
    <t>575633</t>
  </si>
  <si>
    <t>119446</t>
  </si>
  <si>
    <t>905367</t>
  </si>
  <si>
    <t>126603</t>
  </si>
  <si>
    <t>76885</t>
  </si>
  <si>
    <t>470230</t>
  </si>
  <si>
    <t>755153</t>
  </si>
  <si>
    <t>220813</t>
  </si>
  <si>
    <t>209666</t>
  </si>
  <si>
    <t>444810</t>
  </si>
  <si>
    <t>156983</t>
  </si>
  <si>
    <t>275605</t>
  </si>
  <si>
    <t>948669</t>
  </si>
  <si>
    <t>267220</t>
  </si>
  <si>
    <t>491954</t>
  </si>
  <si>
    <t>100715</t>
  </si>
  <si>
    <t>2182</t>
  </si>
  <si>
    <t>887311</t>
  </si>
  <si>
    <t>502114</t>
  </si>
  <si>
    <t>418496</t>
  </si>
  <si>
    <t>455454</t>
  </si>
  <si>
    <t>347140</t>
  </si>
  <si>
    <t>460975</t>
  </si>
  <si>
    <t>807955</t>
  </si>
  <si>
    <t>344888</t>
  </si>
  <si>
    <t>630682,630093</t>
  </si>
  <si>
    <t>540765</t>
  </si>
  <si>
    <t>424664</t>
  </si>
  <si>
    <t>571438</t>
  </si>
  <si>
    <t>644122</t>
  </si>
  <si>
    <t>686519</t>
  </si>
  <si>
    <t>788454</t>
  </si>
  <si>
    <t>806</t>
  </si>
  <si>
    <t>662374,597681</t>
  </si>
  <si>
    <t>12-28.12.2024</t>
  </si>
  <si>
    <t>846574</t>
  </si>
  <si>
    <t>37608</t>
  </si>
  <si>
    <t>596847</t>
  </si>
  <si>
    <t>747373</t>
  </si>
  <si>
    <t>809304</t>
  </si>
  <si>
    <t>602206</t>
  </si>
  <si>
    <t>792190</t>
  </si>
  <si>
    <t xml:space="preserve"> "Усадьба Воронова" ТЕХНИЧЕСКОЕ ОБСЛУЖИВАНИЕ ГАЗОВЫХ СЕТЕЙ 2025</t>
  </si>
  <si>
    <t>Долг на 01.01.25</t>
  </si>
  <si>
    <t>1кв.25</t>
  </si>
  <si>
    <t>2кв.25</t>
  </si>
  <si>
    <t>3кв.25</t>
  </si>
  <si>
    <t>4кв.25</t>
  </si>
  <si>
    <t>Терехина О.В.</t>
  </si>
  <si>
    <t>Чебаков А.Ю.</t>
  </si>
  <si>
    <t>Вартанов И.Е.</t>
  </si>
  <si>
    <t>Степанова Л.О.</t>
  </si>
  <si>
    <t>Свод 2025</t>
  </si>
  <si>
    <t>126632</t>
  </si>
  <si>
    <t>269968</t>
  </si>
  <si>
    <t>131983</t>
  </si>
  <si>
    <t>85864</t>
  </si>
  <si>
    <t>09-31.01.2025</t>
  </si>
  <si>
    <t>202051</t>
  </si>
  <si>
    <t>124962</t>
  </si>
  <si>
    <t>308140</t>
  </si>
  <si>
    <t>909117</t>
  </si>
  <si>
    <t>193242</t>
  </si>
  <si>
    <t>11384</t>
  </si>
  <si>
    <t>525815</t>
  </si>
  <si>
    <t>842847</t>
  </si>
  <si>
    <t>30156</t>
  </si>
  <si>
    <t>737804</t>
  </si>
  <si>
    <t>952944</t>
  </si>
  <si>
    <t>334426</t>
  </si>
  <si>
    <t>196389</t>
  </si>
  <si>
    <t>Яворовская С.О.</t>
  </si>
  <si>
    <t>633969</t>
  </si>
  <si>
    <t>882058</t>
  </si>
  <si>
    <t>23264</t>
  </si>
  <si>
    <t>402326</t>
  </si>
  <si>
    <t>533995</t>
  </si>
  <si>
    <t>157717</t>
  </si>
  <si>
    <t>62486</t>
  </si>
  <si>
    <t>162281</t>
  </si>
  <si>
    <t>337501</t>
  </si>
  <si>
    <t>228498</t>
  </si>
  <si>
    <t>448016</t>
  </si>
  <si>
    <t>327655</t>
  </si>
  <si>
    <t>166840</t>
  </si>
  <si>
    <t>145137</t>
  </si>
  <si>
    <t>214697</t>
  </si>
  <si>
    <t>781017</t>
  </si>
  <si>
    <t>2722</t>
  </si>
  <si>
    <t>688232</t>
  </si>
  <si>
    <t>355372</t>
  </si>
  <si>
    <t>96891</t>
  </si>
  <si>
    <t>269891</t>
  </si>
  <si>
    <t>400808</t>
  </si>
  <si>
    <t>4503</t>
  </si>
  <si>
    <t>813111</t>
  </si>
  <si>
    <t>661542</t>
  </si>
  <si>
    <t>7.2.2.5</t>
  </si>
  <si>
    <t>366740</t>
  </si>
  <si>
    <t>891920</t>
  </si>
  <si>
    <t>618688</t>
  </si>
  <si>
    <t>375718</t>
  </si>
  <si>
    <t>353993</t>
  </si>
  <si>
    <t>378136</t>
  </si>
  <si>
    <t>209281</t>
  </si>
  <si>
    <t>257799</t>
  </si>
  <si>
    <t>523724</t>
  </si>
  <si>
    <t>247079</t>
  </si>
  <si>
    <t>107118</t>
  </si>
  <si>
    <t>240382</t>
  </si>
  <si>
    <t>378803</t>
  </si>
  <si>
    <t>148943</t>
  </si>
  <si>
    <t>146206</t>
  </si>
  <si>
    <t>501773</t>
  </si>
  <si>
    <t>04-28.03.2025</t>
  </si>
  <si>
    <t>317518</t>
  </si>
  <si>
    <t>865916</t>
  </si>
  <si>
    <t>139860</t>
  </si>
  <si>
    <t>372800</t>
  </si>
  <si>
    <t>70370</t>
  </si>
  <si>
    <t>373870</t>
  </si>
  <si>
    <t>555747</t>
  </si>
  <si>
    <t>332969</t>
  </si>
  <si>
    <t>365456</t>
  </si>
  <si>
    <t>674824</t>
  </si>
  <si>
    <t>688284</t>
  </si>
  <si>
    <t>329783</t>
  </si>
  <si>
    <t>780547</t>
  </si>
  <si>
    <t>591883</t>
  </si>
  <si>
    <t>887894</t>
  </si>
  <si>
    <t>72975</t>
  </si>
  <si>
    <t>643997</t>
  </si>
  <si>
    <t>830126</t>
  </si>
  <si>
    <t>694975</t>
  </si>
  <si>
    <t>608352</t>
  </si>
  <si>
    <t>885682</t>
  </si>
  <si>
    <t>597519</t>
  </si>
  <si>
    <t>253038</t>
  </si>
  <si>
    <t>541864</t>
  </si>
  <si>
    <t>113657</t>
  </si>
  <si>
    <t>718762</t>
  </si>
  <si>
    <t>487648</t>
  </si>
  <si>
    <t>147851</t>
  </si>
  <si>
    <t>65133</t>
  </si>
  <si>
    <t>164053</t>
  </si>
  <si>
    <t>93120</t>
  </si>
  <si>
    <t>267728</t>
  </si>
  <si>
    <t>808669</t>
  </si>
  <si>
    <t>436536</t>
  </si>
  <si>
    <t>394490</t>
  </si>
  <si>
    <t>312057</t>
  </si>
  <si>
    <t>43961</t>
  </si>
  <si>
    <t>713426</t>
  </si>
  <si>
    <t>105022</t>
  </si>
  <si>
    <t>878641</t>
  </si>
  <si>
    <t>247338</t>
  </si>
  <si>
    <t>217325</t>
  </si>
  <si>
    <t>330578</t>
  </si>
  <si>
    <t>633787</t>
  </si>
  <si>
    <t>482655</t>
  </si>
  <si>
    <t>71314</t>
  </si>
  <si>
    <t>696275</t>
  </si>
  <si>
    <t>988260</t>
  </si>
  <si>
    <t>982350</t>
  </si>
  <si>
    <t>49220</t>
  </si>
  <si>
    <t>508938</t>
  </si>
  <si>
    <t>234931</t>
  </si>
  <si>
    <t>148377</t>
  </si>
  <si>
    <t>57979</t>
  </si>
  <si>
    <t>459501</t>
  </si>
  <si>
    <t>6326</t>
  </si>
  <si>
    <t>762069</t>
  </si>
  <si>
    <t>100236</t>
  </si>
  <si>
    <t>51832</t>
  </si>
  <si>
    <t>935055</t>
  </si>
  <si>
    <t>582802</t>
  </si>
  <si>
    <t>783945</t>
  </si>
  <si>
    <t>903285</t>
  </si>
  <si>
    <t>93515</t>
  </si>
  <si>
    <t>557956</t>
  </si>
  <si>
    <t>61830</t>
  </si>
  <si>
    <t>778667</t>
  </si>
  <si>
    <t>4885</t>
  </si>
  <si>
    <t>383223</t>
  </si>
  <si>
    <t>189134</t>
  </si>
  <si>
    <t>631585</t>
  </si>
  <si>
    <t>166974</t>
  </si>
  <si>
    <t>704029</t>
  </si>
  <si>
    <t>676629</t>
  </si>
  <si>
    <t>583949</t>
  </si>
  <si>
    <t>618817</t>
  </si>
  <si>
    <t>959318</t>
  </si>
  <si>
    <t>642704</t>
  </si>
  <si>
    <t>975943</t>
  </si>
  <si>
    <t>632122</t>
  </si>
  <si>
    <t>478284</t>
  </si>
  <si>
    <t>411757</t>
  </si>
  <si>
    <t>491115</t>
  </si>
  <si>
    <t>444376</t>
  </si>
  <si>
    <t>340387</t>
  </si>
  <si>
    <t>163829</t>
  </si>
  <si>
    <t>№ 205818</t>
  </si>
  <si>
    <t>140733</t>
  </si>
  <si>
    <t>26191,5571</t>
  </si>
  <si>
    <t>858070</t>
  </si>
  <si>
    <t>94739</t>
  </si>
  <si>
    <t>67964</t>
  </si>
  <si>
    <t>536785</t>
  </si>
  <si>
    <t>977150</t>
  </si>
  <si>
    <t>179495</t>
  </si>
  <si>
    <t>90420</t>
  </si>
  <si>
    <t>478614,214566</t>
  </si>
  <si>
    <t>04-31.07.2025</t>
  </si>
  <si>
    <t>235094,235530</t>
  </si>
  <si>
    <t>916544</t>
  </si>
  <si>
    <t>220141</t>
  </si>
  <si>
    <t>533920</t>
  </si>
  <si>
    <t>378439</t>
  </si>
  <si>
    <t>514590</t>
  </si>
  <si>
    <t>287557</t>
  </si>
  <si>
    <t>432308, 363549</t>
  </si>
  <si>
    <t>01.08.2025, 29.08.25</t>
  </si>
  <si>
    <t>205818, 234741</t>
  </si>
  <si>
    <t>07.08.2025, 26.08.25</t>
  </si>
  <si>
    <t>322745</t>
  </si>
  <si>
    <t>894128</t>
  </si>
  <si>
    <t>157428, 816746</t>
  </si>
  <si>
    <t>№ 4213</t>
  </si>
  <si>
    <t>388480</t>
  </si>
  <si>
    <t>855812</t>
  </si>
  <si>
    <t>106255</t>
  </si>
  <si>
    <t>816300</t>
  </si>
  <si>
    <t xml:space="preserve"> 714037</t>
  </si>
  <si>
    <t>352611</t>
  </si>
  <si>
    <t>476415</t>
  </si>
  <si>
    <t>№ 767000</t>
  </si>
  <si>
    <t>975397</t>
  </si>
  <si>
    <t>225032</t>
  </si>
  <si>
    <t>946208</t>
  </si>
  <si>
    <t>226455</t>
  </si>
  <si>
    <t>520796</t>
  </si>
  <si>
    <t>398502</t>
  </si>
  <si>
    <t>902061</t>
  </si>
  <si>
    <t>783223</t>
  </si>
  <si>
    <t>421495</t>
  </si>
  <si>
    <t>509220</t>
  </si>
  <si>
    <t>197077</t>
  </si>
  <si>
    <t>308069</t>
  </si>
  <si>
    <t>152527</t>
  </si>
  <si>
    <t>128159</t>
  </si>
  <si>
    <t>706584</t>
  </si>
  <si>
    <t>32517</t>
  </si>
  <si>
    <t>447362</t>
  </si>
  <si>
    <t>601113</t>
  </si>
  <si>
    <t>217261</t>
  </si>
  <si>
    <t>834305</t>
  </si>
  <si>
    <t>167446</t>
  </si>
  <si>
    <t>656512</t>
  </si>
  <si>
    <t>271259</t>
  </si>
  <si>
    <t>430032</t>
  </si>
  <si>
    <t>456580</t>
  </si>
  <si>
    <t>476620</t>
  </si>
  <si>
    <t>439042</t>
  </si>
  <si>
    <t>403646</t>
  </si>
  <si>
    <t>710671</t>
  </si>
  <si>
    <t>959076</t>
  </si>
  <si>
    <t>418302</t>
  </si>
  <si>
    <t>42429</t>
  </si>
  <si>
    <t>165645</t>
  </si>
  <si>
    <t>990579</t>
  </si>
  <si>
    <t>738946</t>
  </si>
  <si>
    <t>565042</t>
  </si>
  <si>
    <t>188423</t>
  </si>
  <si>
    <t>438695</t>
  </si>
  <si>
    <t>843487</t>
  </si>
  <si>
    <t>164608</t>
  </si>
  <si>
    <t>131458, 35797</t>
  </si>
  <si>
    <t>03.10.2025, 16.10.25</t>
  </si>
  <si>
    <t>478439</t>
  </si>
  <si>
    <t>603034, 162047</t>
  </si>
  <si>
    <t>06.10.2025, 30.10.25</t>
  </si>
  <si>
    <t>129226</t>
  </si>
  <si>
    <t>549541</t>
  </si>
  <si>
    <t>93183</t>
  </si>
  <si>
    <t>707599, 536942</t>
  </si>
  <si>
    <t>10.10.2025, 31.10.25</t>
  </si>
  <si>
    <t>450334</t>
  </si>
  <si>
    <t>692074</t>
  </si>
  <si>
    <t>90034</t>
  </si>
  <si>
    <t>289983</t>
  </si>
  <si>
    <t>738513</t>
  </si>
  <si>
    <t>307129</t>
  </si>
  <si>
    <t>124084</t>
  </si>
  <si>
    <t>447566</t>
  </si>
  <si>
    <t>474785</t>
  </si>
  <si>
    <t>606471</t>
  </si>
  <si>
    <t>177855</t>
  </si>
  <si>
    <t>77309</t>
  </si>
  <si>
    <t>106356</t>
  </si>
  <si>
    <t>81662</t>
  </si>
  <si>
    <t>218755</t>
  </si>
  <si>
    <t>105053</t>
  </si>
  <si>
    <t>522191</t>
  </si>
  <si>
    <t>908638</t>
  </si>
  <si>
    <t>371076</t>
  </si>
  <si>
    <t>876519</t>
  </si>
  <si>
    <t>251606</t>
  </si>
  <si>
    <t>33563</t>
  </si>
  <si>
    <t>960090</t>
  </si>
  <si>
    <t>786447</t>
  </si>
  <si>
    <t>334241</t>
  </si>
  <si>
    <t>610650</t>
  </si>
  <si>
    <t>526018</t>
  </si>
  <si>
    <t>515477</t>
  </si>
  <si>
    <t>34395</t>
  </si>
  <si>
    <t>438141</t>
  </si>
  <si>
    <t>13167</t>
  </si>
  <si>
    <t>586177</t>
  </si>
  <si>
    <t>25691</t>
  </si>
  <si>
    <t>380346</t>
  </si>
  <si>
    <t>753915</t>
  </si>
  <si>
    <t>312662</t>
  </si>
  <si>
    <t>144159</t>
  </si>
  <si>
    <t>301951, 429065</t>
  </si>
  <si>
    <t>01.12.2025, 26.12.25</t>
  </si>
  <si>
    <t>500115</t>
  </si>
  <si>
    <t>980422</t>
  </si>
  <si>
    <t>587444</t>
  </si>
  <si>
    <t>74045</t>
  </si>
  <si>
    <t>Долг на 01.01.26</t>
  </si>
  <si>
    <t>1кв.26</t>
  </si>
  <si>
    <t>2кв.26</t>
  </si>
  <si>
    <t>3кв.26</t>
  </si>
  <si>
    <t>4кв.26</t>
  </si>
  <si>
    <t>Свод 2026</t>
  </si>
  <si>
    <t>26508</t>
  </si>
  <si>
    <t>742044</t>
  </si>
  <si>
    <t>542854</t>
  </si>
  <si>
    <t>147635</t>
  </si>
  <si>
    <t>318610</t>
  </si>
  <si>
    <t>911084</t>
  </si>
  <si>
    <t>935341</t>
  </si>
  <si>
    <t>136364</t>
  </si>
  <si>
    <t>921371</t>
  </si>
  <si>
    <t>180352</t>
  </si>
  <si>
    <t>186102</t>
  </si>
  <si>
    <t>195913</t>
  </si>
  <si>
    <t>165238</t>
  </si>
  <si>
    <t>183776</t>
  </si>
  <si>
    <t>12491</t>
  </si>
  <si>
    <t>350631</t>
  </si>
  <si>
    <t>225326</t>
  </si>
  <si>
    <t>908041</t>
  </si>
  <si>
    <t>402074</t>
  </si>
  <si>
    <t>Кровякова М.В.</t>
  </si>
  <si>
    <t>901</t>
  </si>
  <si>
    <t xml:space="preserve"> "Усадьба Воронова" ТЕХНИЧЕСКОЕ ОБСЛУЖИВАНИЕ ГАЗОВЫХ СЕТЕЙ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</si>
</sst>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#,##0.00&quot;р.&quot;"/>
    <numFmt numFmtId="168" formatCode="_-* #,##0.00\ _р_у_б_._-;\-* #,##0.00\ _р_у_б_._-;_-* &quot;-&quot;??\ _р_у_б_._-;_-@_-"/>
    <numFmt numFmtId="169" formatCode="#,##0.00\ _₽"/>
  </numFmts>
  <fonts count="18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</cellStyleXfs>
  <cellXfs count="149">
    <xf numFmtId="0" fontId="0" fillId="0" borderId="0" xfId="0"/>
    <xf numFmtId="49" fontId="0" fillId="0" borderId="0" xfId="0" applyNumberFormat="1"/>
    <xf numFmtId="0" fontId="9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69" fontId="0" fillId="0" borderId="0" xfId="0" applyNumberFormat="1"/>
    <xf numFmtId="0" fontId="9" fillId="3" borderId="1" xfId="0" applyFont="1" applyFill="1" applyBorder="1"/>
    <xf numFmtId="0" fontId="9" fillId="4" borderId="1" xfId="0" applyFont="1" applyFill="1" applyBorder="1"/>
    <xf numFmtId="0" fontId="10" fillId="0" borderId="1" xfId="0" applyFont="1" applyBorder="1"/>
    <xf numFmtId="166" fontId="9" fillId="0" borderId="1" xfId="0" applyNumberFormat="1" applyFont="1" applyBorder="1"/>
    <xf numFmtId="166" fontId="9" fillId="0" borderId="1" xfId="126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0" xfId="0" applyAlignment="1">
      <alignment wrapText="1"/>
    </xf>
    <xf numFmtId="0" fontId="1" fillId="2" borderId="1" xfId="112" applyFont="1" applyFill="1" applyBorder="1" applyAlignment="1">
      <alignment horizontal="center" vertical="center" wrapText="1"/>
    </xf>
    <xf numFmtId="0" fontId="1" fillId="2" borderId="1" xfId="31" applyFont="1" applyFill="1" applyBorder="1" applyAlignment="1">
      <alignment horizontal="center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9" fillId="2" borderId="1" xfId="123" applyFont="1" applyFill="1" applyBorder="1" applyAlignment="1">
      <alignment horizontal="center" vertical="center" wrapText="1"/>
    </xf>
    <xf numFmtId="0" fontId="1" fillId="2" borderId="1" xfId="123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165" fontId="12" fillId="0" borderId="1" xfId="0" applyNumberFormat="1" applyFont="1" applyBorder="1"/>
    <xf numFmtId="49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wrapText="1"/>
    </xf>
    <xf numFmtId="0" fontId="13" fillId="0" borderId="0" xfId="0" applyFont="1"/>
    <xf numFmtId="2" fontId="12" fillId="0" borderId="1" xfId="0" applyNumberFormat="1" applyFont="1" applyBorder="1"/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9" fillId="0" borderId="1" xfId="126" applyNumberFormat="1" applyFont="1" applyBorder="1" applyAlignment="1">
      <alignment horizontal="center" vertical="center"/>
    </xf>
    <xf numFmtId="169" fontId="12" fillId="0" borderId="1" xfId="126" applyNumberFormat="1" applyFont="1" applyFill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/>
    </xf>
    <xf numFmtId="169" fontId="9" fillId="0" borderId="5" xfId="0" applyNumberFormat="1" applyFont="1" applyBorder="1" applyAlignment="1">
      <alignment horizontal="center" vertical="center"/>
    </xf>
    <xf numFmtId="169" fontId="9" fillId="0" borderId="1" xfId="126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17" fontId="14" fillId="0" borderId="0" xfId="1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7" fontId="1" fillId="0" borderId="2" xfId="1" applyNumberFormat="1" applyFont="1" applyBorder="1" applyAlignment="1" applyProtection="1">
      <alignment horizontal="center" vertical="center"/>
      <protection locked="0"/>
    </xf>
    <xf numFmtId="17" fontId="3" fillId="0" borderId="2" xfId="1" applyNumberFormat="1" applyFont="1" applyBorder="1" applyAlignment="1" applyProtection="1">
      <alignment horizontal="center" vertical="center"/>
      <protection locked="0"/>
    </xf>
    <xf numFmtId="2" fontId="2" fillId="8" borderId="1" xfId="129" applyNumberFormat="1" applyFont="1" applyFill="1" applyBorder="1" applyAlignment="1">
      <alignment horizontal="center" vertical="center"/>
    </xf>
    <xf numFmtId="2" fontId="2" fillId="7" borderId="1" xfId="126" applyNumberFormat="1" applyFont="1" applyFill="1" applyBorder="1" applyAlignment="1">
      <alignment horizontal="center" vertical="center"/>
    </xf>
    <xf numFmtId="166" fontId="12" fillId="0" borderId="2" xfId="0" applyNumberFormat="1" applyFont="1" applyBorder="1" applyAlignment="1">
      <alignment horizontal="center" vertical="center"/>
    </xf>
    <xf numFmtId="166" fontId="12" fillId="0" borderId="1" xfId="126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66" fontId="10" fillId="0" borderId="1" xfId="0" applyNumberFormat="1" applyFont="1" applyBorder="1"/>
    <xf numFmtId="166" fontId="10" fillId="0" borderId="1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2" fontId="1" fillId="0" borderId="1" xfId="0" applyNumberFormat="1" applyFont="1" applyBorder="1" applyAlignment="1">
      <alignment horizontal="center" vertical="center"/>
    </xf>
    <xf numFmtId="4" fontId="0" fillId="0" borderId="12" xfId="0" applyNumberFormat="1" applyBorder="1"/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2" fontId="2" fillId="8" borderId="2" xfId="129" applyNumberFormat="1" applyFont="1" applyFill="1" applyBorder="1" applyAlignment="1">
      <alignment horizontal="center" vertical="center"/>
    </xf>
    <xf numFmtId="2" fontId="2" fillId="7" borderId="2" xfId="126" applyNumberFormat="1" applyFont="1" applyFill="1" applyBorder="1" applyAlignment="1">
      <alignment horizontal="center" vertical="center"/>
    </xf>
    <xf numFmtId="166" fontId="9" fillId="0" borderId="2" xfId="126" applyFont="1" applyBorder="1" applyAlignment="1">
      <alignment horizontal="center" vertical="center"/>
    </xf>
    <xf numFmtId="166" fontId="12" fillId="0" borderId="2" xfId="126" applyFont="1" applyBorder="1" applyAlignment="1">
      <alignment horizontal="center" vertical="center"/>
    </xf>
    <xf numFmtId="0" fontId="0" fillId="0" borderId="1" xfId="0" applyBorder="1"/>
    <xf numFmtId="14" fontId="12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7" fontId="6" fillId="0" borderId="2" xfId="1" applyNumberFormat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" fontId="2" fillId="8" borderId="1" xfId="129" applyNumberFormat="1" applyFont="1" applyFill="1" applyBorder="1" applyAlignment="1">
      <alignment horizontal="right" vertical="center" indent="2"/>
    </xf>
    <xf numFmtId="4" fontId="2" fillId="7" borderId="1" xfId="126" applyNumberFormat="1" applyFont="1" applyFill="1" applyBorder="1" applyAlignment="1">
      <alignment horizontal="right" vertical="center" indent="2"/>
    </xf>
    <xf numFmtId="4" fontId="12" fillId="0" borderId="2" xfId="0" applyNumberFormat="1" applyFont="1" applyBorder="1" applyAlignment="1">
      <alignment horizontal="right" vertical="center" indent="2"/>
    </xf>
    <xf numFmtId="4" fontId="12" fillId="0" borderId="1" xfId="0" applyNumberFormat="1" applyFont="1" applyBorder="1" applyAlignment="1">
      <alignment horizontal="right" vertical="center" indent="2"/>
    </xf>
    <xf numFmtId="4" fontId="9" fillId="0" borderId="0" xfId="0" applyNumberFormat="1" applyFont="1" applyAlignment="1">
      <alignment horizontal="right" vertical="center" indent="2"/>
    </xf>
    <xf numFmtId="0" fontId="9" fillId="2" borderId="1" xfId="123" applyFont="1" applyFill="1" applyBorder="1" applyAlignment="1">
      <alignment horizontal="left" vertical="center" wrapText="1"/>
    </xf>
    <xf numFmtId="0" fontId="1" fillId="2" borderId="1" xfId="112" applyFont="1" applyFill="1" applyBorder="1" applyAlignment="1">
      <alignment horizontal="left" vertical="center" wrapText="1"/>
    </xf>
    <xf numFmtId="0" fontId="1" fillId="2" borderId="1" xfId="123" applyFont="1" applyFill="1" applyBorder="1" applyAlignment="1">
      <alignment horizontal="left" vertical="center" wrapText="1"/>
    </xf>
    <xf numFmtId="0" fontId="1" fillId="2" borderId="1" xfId="3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14" fontId="0" fillId="0" borderId="1" xfId="0" applyNumberFormat="1" applyBorder="1"/>
    <xf numFmtId="0" fontId="12" fillId="7" borderId="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6" fillId="0" borderId="0" xfId="1"/>
    <xf numFmtId="14" fontId="12" fillId="2" borderId="0" xfId="0" applyNumberFormat="1" applyFont="1" applyFill="1" applyAlignment="1">
      <alignment horizontal="center" vertical="center"/>
    </xf>
    <xf numFmtId="14" fontId="0" fillId="0" borderId="0" xfId="0" applyNumberFormat="1"/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7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</cellXfs>
  <cellStyles count="141">
    <cellStyle name="Гиперссылка" xfId="1" builtinId="8"/>
    <cellStyle name="Гиперссылка 2" xfId="2" xr:uid="{00000000-0005-0000-0000-000001000000}"/>
    <cellStyle name="Обычный" xfId="0" builtinId="0"/>
    <cellStyle name="Обычный 2" xfId="3" xr:uid="{00000000-0005-0000-0000-000003000000}"/>
    <cellStyle name="Обычный 2 10" xfId="4" xr:uid="{00000000-0005-0000-0000-000004000000}"/>
    <cellStyle name="Обычный 2 10 2" xfId="5" xr:uid="{00000000-0005-0000-0000-000005000000}"/>
    <cellStyle name="Обычный 2 10 2 2" xfId="6" xr:uid="{00000000-0005-0000-0000-000006000000}"/>
    <cellStyle name="Обычный 2 10 2 2 2" xfId="7" xr:uid="{00000000-0005-0000-0000-000007000000}"/>
    <cellStyle name="Обычный 2 10 2 2 3" xfId="8" xr:uid="{00000000-0005-0000-0000-000008000000}"/>
    <cellStyle name="Обычный 2 10 2 3" xfId="9" xr:uid="{00000000-0005-0000-0000-000009000000}"/>
    <cellStyle name="Обычный 2 10 2 4" xfId="10" xr:uid="{00000000-0005-0000-0000-00000A000000}"/>
    <cellStyle name="Обычный 2 10 3" xfId="11" xr:uid="{00000000-0005-0000-0000-00000B000000}"/>
    <cellStyle name="Обычный 2 10 3 2" xfId="12" xr:uid="{00000000-0005-0000-0000-00000C000000}"/>
    <cellStyle name="Обычный 2 10 3 3" xfId="13" xr:uid="{00000000-0005-0000-0000-00000D000000}"/>
    <cellStyle name="Обычный 2 10 4" xfId="14" xr:uid="{00000000-0005-0000-0000-00000E000000}"/>
    <cellStyle name="Обычный 2 10 5" xfId="15" xr:uid="{00000000-0005-0000-0000-00000F000000}"/>
    <cellStyle name="Обычный 2 10 6" xfId="16" xr:uid="{00000000-0005-0000-0000-000010000000}"/>
    <cellStyle name="Обычный 2 11" xfId="17" xr:uid="{00000000-0005-0000-0000-000011000000}"/>
    <cellStyle name="Обычный 2 11 2" xfId="18" xr:uid="{00000000-0005-0000-0000-000012000000}"/>
    <cellStyle name="Обычный 2 11 2 2" xfId="19" xr:uid="{00000000-0005-0000-0000-000013000000}"/>
    <cellStyle name="Обычный 2 11 2 3" xfId="20" xr:uid="{00000000-0005-0000-0000-000014000000}"/>
    <cellStyle name="Обычный 2 11 3" xfId="21" xr:uid="{00000000-0005-0000-0000-000015000000}"/>
    <cellStyle name="Обычный 2 11 4" xfId="22" xr:uid="{00000000-0005-0000-0000-000016000000}"/>
    <cellStyle name="Обычный 2 12" xfId="23" xr:uid="{00000000-0005-0000-0000-000017000000}"/>
    <cellStyle name="Обычный 2 12 2" xfId="24" xr:uid="{00000000-0005-0000-0000-000018000000}"/>
    <cellStyle name="Обычный 2 12 3" xfId="25" xr:uid="{00000000-0005-0000-0000-000019000000}"/>
    <cellStyle name="Обычный 2 13" xfId="26" xr:uid="{00000000-0005-0000-0000-00001A000000}"/>
    <cellStyle name="Обычный 2 13 2" xfId="27" xr:uid="{00000000-0005-0000-0000-00001B000000}"/>
    <cellStyle name="Обычный 2 14" xfId="28" xr:uid="{00000000-0005-0000-0000-00001C000000}"/>
    <cellStyle name="Обычный 2 15" xfId="29" xr:uid="{00000000-0005-0000-0000-00001D000000}"/>
    <cellStyle name="Обычный 2 2" xfId="30" xr:uid="{00000000-0005-0000-0000-00001E000000}"/>
    <cellStyle name="Обычный 2 3" xfId="31" xr:uid="{00000000-0005-0000-0000-00001F000000}"/>
    <cellStyle name="Обычный 2 4" xfId="32" xr:uid="{00000000-0005-0000-0000-000020000000}"/>
    <cellStyle name="Обычный 2 4 2" xfId="33" xr:uid="{00000000-0005-0000-0000-000021000000}"/>
    <cellStyle name="Обычный 2 4 2 2" xfId="34" xr:uid="{00000000-0005-0000-0000-000022000000}"/>
    <cellStyle name="Обычный 2 4 2 2 2" xfId="35" xr:uid="{00000000-0005-0000-0000-000023000000}"/>
    <cellStyle name="Обычный 2 4 2 2 3" xfId="36" xr:uid="{00000000-0005-0000-0000-000024000000}"/>
    <cellStyle name="Обычный 2 4 2 3" xfId="37" xr:uid="{00000000-0005-0000-0000-000025000000}"/>
    <cellStyle name="Обычный 2 4 2 4" xfId="38" xr:uid="{00000000-0005-0000-0000-000026000000}"/>
    <cellStyle name="Обычный 2 4 3" xfId="39" xr:uid="{00000000-0005-0000-0000-000027000000}"/>
    <cellStyle name="Обычный 2 4 3 2" xfId="40" xr:uid="{00000000-0005-0000-0000-000028000000}"/>
    <cellStyle name="Обычный 2 4 3 3" xfId="41" xr:uid="{00000000-0005-0000-0000-000029000000}"/>
    <cellStyle name="Обычный 2 4 4" xfId="42" xr:uid="{00000000-0005-0000-0000-00002A000000}"/>
    <cellStyle name="Обычный 2 4 5" xfId="43" xr:uid="{00000000-0005-0000-0000-00002B000000}"/>
    <cellStyle name="Обычный 2 4 6" xfId="44" xr:uid="{00000000-0005-0000-0000-00002C000000}"/>
    <cellStyle name="Обычный 2 5" xfId="45" xr:uid="{00000000-0005-0000-0000-00002D000000}"/>
    <cellStyle name="Обычный 2 5 2" xfId="46" xr:uid="{00000000-0005-0000-0000-00002E000000}"/>
    <cellStyle name="Обычный 2 5 2 2" xfId="47" xr:uid="{00000000-0005-0000-0000-00002F000000}"/>
    <cellStyle name="Обычный 2 5 2 2 2" xfId="48" xr:uid="{00000000-0005-0000-0000-000030000000}"/>
    <cellStyle name="Обычный 2 5 2 2 3" xfId="49" xr:uid="{00000000-0005-0000-0000-000031000000}"/>
    <cellStyle name="Обычный 2 5 2 3" xfId="50" xr:uid="{00000000-0005-0000-0000-000032000000}"/>
    <cellStyle name="Обычный 2 5 2 4" xfId="51" xr:uid="{00000000-0005-0000-0000-000033000000}"/>
    <cellStyle name="Обычный 2 5 3" xfId="52" xr:uid="{00000000-0005-0000-0000-000034000000}"/>
    <cellStyle name="Обычный 2 5 3 2" xfId="53" xr:uid="{00000000-0005-0000-0000-000035000000}"/>
    <cellStyle name="Обычный 2 5 3 3" xfId="54" xr:uid="{00000000-0005-0000-0000-000036000000}"/>
    <cellStyle name="Обычный 2 5 4" xfId="55" xr:uid="{00000000-0005-0000-0000-000037000000}"/>
    <cellStyle name="Обычный 2 5 5" xfId="56" xr:uid="{00000000-0005-0000-0000-000038000000}"/>
    <cellStyle name="Обычный 2 5 6" xfId="57" xr:uid="{00000000-0005-0000-0000-000039000000}"/>
    <cellStyle name="Обычный 2 6" xfId="58" xr:uid="{00000000-0005-0000-0000-00003A000000}"/>
    <cellStyle name="Обычный 2 6 2" xfId="59" xr:uid="{00000000-0005-0000-0000-00003B000000}"/>
    <cellStyle name="Обычный 2 6 2 2" xfId="60" xr:uid="{00000000-0005-0000-0000-00003C000000}"/>
    <cellStyle name="Обычный 2 6 2 2 2" xfId="61" xr:uid="{00000000-0005-0000-0000-00003D000000}"/>
    <cellStyle name="Обычный 2 6 2 2 3" xfId="62" xr:uid="{00000000-0005-0000-0000-00003E000000}"/>
    <cellStyle name="Обычный 2 6 2 3" xfId="63" xr:uid="{00000000-0005-0000-0000-00003F000000}"/>
    <cellStyle name="Обычный 2 6 2 4" xfId="64" xr:uid="{00000000-0005-0000-0000-000040000000}"/>
    <cellStyle name="Обычный 2 6 3" xfId="65" xr:uid="{00000000-0005-0000-0000-000041000000}"/>
    <cellStyle name="Обычный 2 6 3 2" xfId="66" xr:uid="{00000000-0005-0000-0000-000042000000}"/>
    <cellStyle name="Обычный 2 6 3 3" xfId="67" xr:uid="{00000000-0005-0000-0000-000043000000}"/>
    <cellStyle name="Обычный 2 6 4" xfId="68" xr:uid="{00000000-0005-0000-0000-000044000000}"/>
    <cellStyle name="Обычный 2 6 5" xfId="69" xr:uid="{00000000-0005-0000-0000-000045000000}"/>
    <cellStyle name="Обычный 2 6 6" xfId="70" xr:uid="{00000000-0005-0000-0000-000046000000}"/>
    <cellStyle name="Обычный 2 7" xfId="71" xr:uid="{00000000-0005-0000-0000-000047000000}"/>
    <cellStyle name="Обычный 2 7 2" xfId="72" xr:uid="{00000000-0005-0000-0000-000048000000}"/>
    <cellStyle name="Обычный 2 7 2 2" xfId="73" xr:uid="{00000000-0005-0000-0000-000049000000}"/>
    <cellStyle name="Обычный 2 7 2 2 2" xfId="74" xr:uid="{00000000-0005-0000-0000-00004A000000}"/>
    <cellStyle name="Обычный 2 7 2 2 3" xfId="75" xr:uid="{00000000-0005-0000-0000-00004B000000}"/>
    <cellStyle name="Обычный 2 7 2 3" xfId="76" xr:uid="{00000000-0005-0000-0000-00004C000000}"/>
    <cellStyle name="Обычный 2 7 2 4" xfId="77" xr:uid="{00000000-0005-0000-0000-00004D000000}"/>
    <cellStyle name="Обычный 2 7 3" xfId="78" xr:uid="{00000000-0005-0000-0000-00004E000000}"/>
    <cellStyle name="Обычный 2 7 3 2" xfId="79" xr:uid="{00000000-0005-0000-0000-00004F000000}"/>
    <cellStyle name="Обычный 2 7 3 3" xfId="80" xr:uid="{00000000-0005-0000-0000-000050000000}"/>
    <cellStyle name="Обычный 2 7 4" xfId="81" xr:uid="{00000000-0005-0000-0000-000051000000}"/>
    <cellStyle name="Обычный 2 7 5" xfId="82" xr:uid="{00000000-0005-0000-0000-000052000000}"/>
    <cellStyle name="Обычный 2 7 6" xfId="83" xr:uid="{00000000-0005-0000-0000-000053000000}"/>
    <cellStyle name="Обычный 2 8" xfId="84" xr:uid="{00000000-0005-0000-0000-000054000000}"/>
    <cellStyle name="Обычный 2 8 2" xfId="85" xr:uid="{00000000-0005-0000-0000-000055000000}"/>
    <cellStyle name="Обычный 2 8 2 2" xfId="86" xr:uid="{00000000-0005-0000-0000-000056000000}"/>
    <cellStyle name="Обычный 2 8 2 2 2" xfId="87" xr:uid="{00000000-0005-0000-0000-000057000000}"/>
    <cellStyle name="Обычный 2 8 2 2 3" xfId="88" xr:uid="{00000000-0005-0000-0000-000058000000}"/>
    <cellStyle name="Обычный 2 8 2 3" xfId="89" xr:uid="{00000000-0005-0000-0000-000059000000}"/>
    <cellStyle name="Обычный 2 8 2 4" xfId="90" xr:uid="{00000000-0005-0000-0000-00005A000000}"/>
    <cellStyle name="Обычный 2 8 3" xfId="91" xr:uid="{00000000-0005-0000-0000-00005B000000}"/>
    <cellStyle name="Обычный 2 8 3 2" xfId="92" xr:uid="{00000000-0005-0000-0000-00005C000000}"/>
    <cellStyle name="Обычный 2 8 3 3" xfId="93" xr:uid="{00000000-0005-0000-0000-00005D000000}"/>
    <cellStyle name="Обычный 2 8 4" xfId="94" xr:uid="{00000000-0005-0000-0000-00005E000000}"/>
    <cellStyle name="Обычный 2 8 5" xfId="95" xr:uid="{00000000-0005-0000-0000-00005F000000}"/>
    <cellStyle name="Обычный 2 8 6" xfId="96" xr:uid="{00000000-0005-0000-0000-000060000000}"/>
    <cellStyle name="Обычный 2 9" xfId="97" xr:uid="{00000000-0005-0000-0000-000061000000}"/>
    <cellStyle name="Обычный 2 9 2" xfId="98" xr:uid="{00000000-0005-0000-0000-000062000000}"/>
    <cellStyle name="Обычный 2 9 2 2" xfId="99" xr:uid="{00000000-0005-0000-0000-000063000000}"/>
    <cellStyle name="Обычный 2 9 2 2 2" xfId="100" xr:uid="{00000000-0005-0000-0000-000064000000}"/>
    <cellStyle name="Обычный 2 9 2 2 3" xfId="101" xr:uid="{00000000-0005-0000-0000-000065000000}"/>
    <cellStyle name="Обычный 2 9 2 3" xfId="102" xr:uid="{00000000-0005-0000-0000-000066000000}"/>
    <cellStyle name="Обычный 2 9 2 4" xfId="103" xr:uid="{00000000-0005-0000-0000-000067000000}"/>
    <cellStyle name="Обычный 2 9 3" xfId="104" xr:uid="{00000000-0005-0000-0000-000068000000}"/>
    <cellStyle name="Обычный 2 9 3 2" xfId="105" xr:uid="{00000000-0005-0000-0000-000069000000}"/>
    <cellStyle name="Обычный 2 9 3 3" xfId="106" xr:uid="{00000000-0005-0000-0000-00006A000000}"/>
    <cellStyle name="Обычный 2 9 4" xfId="107" xr:uid="{00000000-0005-0000-0000-00006B000000}"/>
    <cellStyle name="Обычный 2 9 5" xfId="108" xr:uid="{00000000-0005-0000-0000-00006C000000}"/>
    <cellStyle name="Обычный 2 9 6" xfId="109" xr:uid="{00000000-0005-0000-0000-00006D000000}"/>
    <cellStyle name="Обычный 3" xfId="110" xr:uid="{00000000-0005-0000-0000-00006E000000}"/>
    <cellStyle name="Обычный 3 2" xfId="111" xr:uid="{00000000-0005-0000-0000-00006F000000}"/>
    <cellStyle name="Обычный 3 3" xfId="112" xr:uid="{00000000-0005-0000-0000-000070000000}"/>
    <cellStyle name="Обычный 4" xfId="113" xr:uid="{00000000-0005-0000-0000-000071000000}"/>
    <cellStyle name="Обычный 5" xfId="114" xr:uid="{00000000-0005-0000-0000-000072000000}"/>
    <cellStyle name="Обычный 5 2" xfId="115" xr:uid="{00000000-0005-0000-0000-000073000000}"/>
    <cellStyle name="Обычный 5 2 2" xfId="116" xr:uid="{00000000-0005-0000-0000-000074000000}"/>
    <cellStyle name="Обычный 5 2 3" xfId="117" xr:uid="{00000000-0005-0000-0000-000075000000}"/>
    <cellStyle name="Обычный 5 3" xfId="118" xr:uid="{00000000-0005-0000-0000-000076000000}"/>
    <cellStyle name="Обычный 5 4" xfId="119" xr:uid="{00000000-0005-0000-0000-000077000000}"/>
    <cellStyle name="Обычный 6" xfId="120" xr:uid="{00000000-0005-0000-0000-000078000000}"/>
    <cellStyle name="Обычный 6 2" xfId="121" xr:uid="{00000000-0005-0000-0000-000079000000}"/>
    <cellStyle name="Обычный 6 3" xfId="122" xr:uid="{00000000-0005-0000-0000-00007A000000}"/>
    <cellStyle name="Обычный 7" xfId="123" xr:uid="{00000000-0005-0000-0000-00007B000000}"/>
    <cellStyle name="Обычный 7 2" xfId="124" xr:uid="{00000000-0005-0000-0000-00007C000000}"/>
    <cellStyle name="Процентный 2" xfId="125" xr:uid="{00000000-0005-0000-0000-00007D000000}"/>
    <cellStyle name="Финансовый" xfId="126" builtinId="3"/>
    <cellStyle name="Финансовый 2" xfId="127" xr:uid="{00000000-0005-0000-0000-00007F000000}"/>
    <cellStyle name="Финансовый 3" xfId="128" xr:uid="{00000000-0005-0000-0000-000080000000}"/>
    <cellStyle name="Финансовый 4" xfId="129" xr:uid="{00000000-0005-0000-0000-000081000000}"/>
    <cellStyle name="Финансовый 4 2" xfId="130" xr:uid="{00000000-0005-0000-0000-000082000000}"/>
    <cellStyle name="Финансовый 4 3" xfId="131" xr:uid="{00000000-0005-0000-0000-000083000000}"/>
    <cellStyle name="Финансовый 4 3 2" xfId="132" xr:uid="{00000000-0005-0000-0000-000084000000}"/>
    <cellStyle name="Финансовый 4 3 3" xfId="133" xr:uid="{00000000-0005-0000-0000-000085000000}"/>
    <cellStyle name="Финансовый 4 4" xfId="134" xr:uid="{00000000-0005-0000-0000-000086000000}"/>
    <cellStyle name="Финансовый 4 5" xfId="135" xr:uid="{00000000-0005-0000-0000-000087000000}"/>
    <cellStyle name="Финансовый 5" xfId="136" xr:uid="{00000000-0005-0000-0000-000088000000}"/>
    <cellStyle name="Финансовый 5 2" xfId="137" xr:uid="{00000000-0005-0000-0000-000089000000}"/>
    <cellStyle name="Финансовый 5 3" xfId="138" xr:uid="{00000000-0005-0000-0000-00008A000000}"/>
    <cellStyle name="Финансовый 6" xfId="139" xr:uid="{00000000-0005-0000-0000-00008B000000}"/>
    <cellStyle name="Финансовый 7" xfId="140" xr:uid="{00000000-0005-0000-0000-00008C000000}"/>
  </cellStyles>
  <dxfs count="14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3" t="s">
        <v>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4">
        <v>43097</v>
      </c>
    </row>
    <row r="3" spans="1:23" x14ac:dyDescent="0.25">
      <c r="B3" s="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11</v>
      </c>
      <c r="F8" s="76" t="s">
        <v>12</v>
      </c>
      <c r="G8" s="74" t="s">
        <v>13</v>
      </c>
      <c r="H8" s="74" t="s">
        <v>14</v>
      </c>
      <c r="I8" s="77">
        <v>42736</v>
      </c>
      <c r="J8" s="77">
        <v>42767</v>
      </c>
      <c r="K8" s="77">
        <v>42795</v>
      </c>
      <c r="L8" s="74" t="s">
        <v>15</v>
      </c>
      <c r="M8" s="77">
        <v>42826</v>
      </c>
      <c r="N8" s="77">
        <v>42856</v>
      </c>
      <c r="O8" s="77">
        <v>42887</v>
      </c>
      <c r="P8" s="78" t="s">
        <v>16</v>
      </c>
      <c r="Q8" s="77">
        <v>42917</v>
      </c>
      <c r="R8" s="77">
        <v>42948</v>
      </c>
      <c r="S8" s="77">
        <v>42979</v>
      </c>
      <c r="T8" s="78" t="s">
        <v>17</v>
      </c>
      <c r="U8" s="77">
        <v>43009</v>
      </c>
      <c r="V8" s="77">
        <v>43040</v>
      </c>
      <c r="W8" s="77">
        <v>43070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v>-840</v>
      </c>
      <c r="F9" s="80">
        <f>G9+E9-H9-L9-P9-T9</f>
        <v>-520</v>
      </c>
      <c r="G9" s="81">
        <f>янв.17!F4+фев.17!F4+мар.17!F4+апр.17!F4+'май. 17'!F4+'июн. 17'!F4+июл.17!F4+авг.17!F4+сен.17!F4+окт.17!F4+ноя.17!F4+дек.17!F4</f>
        <v>2000</v>
      </c>
      <c r="H9" s="81">
        <f t="shared" ref="H9:H24" si="0">I9+J9+K9</f>
        <v>420</v>
      </c>
      <c r="I9" s="12">
        <f>янв.17!E4</f>
        <v>140</v>
      </c>
      <c r="J9" s="12">
        <f>фев.17!E4</f>
        <v>140</v>
      </c>
      <c r="K9" s="12">
        <f>мар.17!E4</f>
        <v>140</v>
      </c>
      <c r="L9" s="82">
        <f t="shared" ref="L9:L24" si="1">M9+N9+O9</f>
        <v>420</v>
      </c>
      <c r="M9" s="12">
        <f>апр.17!E4</f>
        <v>140</v>
      </c>
      <c r="N9" s="12">
        <f>'май. 17'!E4</f>
        <v>140</v>
      </c>
      <c r="O9" s="12">
        <f>'июн. 17'!E4</f>
        <v>140</v>
      </c>
      <c r="P9" s="82">
        <f t="shared" ref="P9:P24" si="2">Q9+R9+S9</f>
        <v>420</v>
      </c>
      <c r="Q9" s="12">
        <f>июл.17!E4</f>
        <v>140</v>
      </c>
      <c r="R9" s="12">
        <f>авг.17!E4</f>
        <v>140</v>
      </c>
      <c r="S9" s="12">
        <f>сен.17!E4</f>
        <v>140</v>
      </c>
      <c r="T9" s="82">
        <f t="shared" ref="T9:T24" si="3">U9+V9+W9</f>
        <v>420</v>
      </c>
      <c r="U9" s="12">
        <f>окт.17!E4</f>
        <v>140</v>
      </c>
      <c r="V9" s="12">
        <f>ноя.17!E4</f>
        <v>140</v>
      </c>
      <c r="W9" s="12">
        <f>дек.17!E4</f>
        <v>140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v>-840</v>
      </c>
      <c r="F10" s="80">
        <f t="shared" ref="F10:F73" si="4">G10+E10-H10-L10-P10-T10</f>
        <v>-2520</v>
      </c>
      <c r="G10" s="81">
        <f>янв.17!F5+фев.17!F5+мар.17!F5+апр.17!F5+'май. 17'!F5+'июн. 17'!F5+июл.17!F5+авг.17!F5+сен.17!F5+окт.17!F5+ноя.17!F5+дек.17!F5</f>
        <v>0</v>
      </c>
      <c r="H10" s="81">
        <f t="shared" si="0"/>
        <v>420</v>
      </c>
      <c r="I10" s="12">
        <f>янв.17!E5</f>
        <v>140</v>
      </c>
      <c r="J10" s="12">
        <f>фев.17!E5</f>
        <v>140</v>
      </c>
      <c r="K10" s="12">
        <f>мар.17!E5</f>
        <v>140</v>
      </c>
      <c r="L10" s="82">
        <f t="shared" si="1"/>
        <v>420</v>
      </c>
      <c r="M10" s="12">
        <f>апр.17!E5</f>
        <v>140</v>
      </c>
      <c r="N10" s="12">
        <f>'май. 17'!E5</f>
        <v>140</v>
      </c>
      <c r="O10" s="12">
        <f>'июн. 17'!E5</f>
        <v>140</v>
      </c>
      <c r="P10" s="82">
        <f t="shared" si="2"/>
        <v>420</v>
      </c>
      <c r="Q10" s="12">
        <f>июл.17!E5</f>
        <v>140</v>
      </c>
      <c r="R10" s="12">
        <f>авг.17!E5</f>
        <v>140</v>
      </c>
      <c r="S10" s="12">
        <f>сен.17!E5</f>
        <v>140</v>
      </c>
      <c r="T10" s="82">
        <f t="shared" si="3"/>
        <v>420</v>
      </c>
      <c r="U10" s="12">
        <f>окт.17!E5</f>
        <v>140</v>
      </c>
      <c r="V10" s="12">
        <f>ноя.17!E5</f>
        <v>140</v>
      </c>
      <c r="W10" s="12">
        <f>дек.17!E5</f>
        <v>140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v>-840</v>
      </c>
      <c r="F11" s="80">
        <f t="shared" si="4"/>
        <v>1380</v>
      </c>
      <c r="G11" s="81">
        <f>янв.17!F6+фев.17!F6+мар.17!F6+апр.17!F6+'май. 17'!F6+'июн. 17'!F6+июл.17!F6+авг.17!F6+сен.17!F6+окт.17!F6+ноя.17!F6+дек.17!F6</f>
        <v>3900</v>
      </c>
      <c r="H11" s="81">
        <f t="shared" si="0"/>
        <v>420</v>
      </c>
      <c r="I11" s="12">
        <f>янв.17!E6</f>
        <v>140</v>
      </c>
      <c r="J11" s="12">
        <f>фев.17!E6</f>
        <v>140</v>
      </c>
      <c r="K11" s="12">
        <f>мар.17!E6</f>
        <v>140</v>
      </c>
      <c r="L11" s="82">
        <f t="shared" si="1"/>
        <v>420</v>
      </c>
      <c r="M11" s="12">
        <f>апр.17!E6</f>
        <v>140</v>
      </c>
      <c r="N11" s="12">
        <f>'май. 17'!E6</f>
        <v>140</v>
      </c>
      <c r="O11" s="12">
        <f>'июн. 17'!E6</f>
        <v>140</v>
      </c>
      <c r="P11" s="82">
        <f t="shared" si="2"/>
        <v>420</v>
      </c>
      <c r="Q11" s="12">
        <f>июл.17!E6</f>
        <v>140</v>
      </c>
      <c r="R11" s="12">
        <f>авг.17!E6</f>
        <v>140</v>
      </c>
      <c r="S11" s="12">
        <f>сен.17!E6</f>
        <v>140</v>
      </c>
      <c r="T11" s="82">
        <f t="shared" si="3"/>
        <v>420</v>
      </c>
      <c r="U11" s="12">
        <f>окт.17!E6</f>
        <v>140</v>
      </c>
      <c r="V11" s="12">
        <f>ноя.17!E6</f>
        <v>140</v>
      </c>
      <c r="W11" s="12">
        <f>дек.17!E6</f>
        <v>140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v>-840</v>
      </c>
      <c r="F12" s="80">
        <f t="shared" si="4"/>
        <v>-2520</v>
      </c>
      <c r="G12" s="81">
        <f>янв.17!F7+фев.17!F7+мар.17!F7+апр.17!F7+'май. 17'!F7+'июн. 17'!F7+июл.17!F7+авг.17!F7+сен.17!F7+окт.17!F7+ноя.17!F7+дек.17!F7</f>
        <v>0</v>
      </c>
      <c r="H12" s="81">
        <f t="shared" si="0"/>
        <v>420</v>
      </c>
      <c r="I12" s="12">
        <f>янв.17!E7</f>
        <v>140</v>
      </c>
      <c r="J12" s="12">
        <f>фев.17!E7</f>
        <v>140</v>
      </c>
      <c r="K12" s="12">
        <f>мар.17!E7</f>
        <v>140</v>
      </c>
      <c r="L12" s="82">
        <f t="shared" si="1"/>
        <v>420</v>
      </c>
      <c r="M12" s="12">
        <f>апр.17!E7</f>
        <v>140</v>
      </c>
      <c r="N12" s="12">
        <f>'май. 17'!E7</f>
        <v>140</v>
      </c>
      <c r="O12" s="12">
        <f>'июн. 17'!E7</f>
        <v>140</v>
      </c>
      <c r="P12" s="82">
        <f t="shared" si="2"/>
        <v>420</v>
      </c>
      <c r="Q12" s="12">
        <f>июл.17!E7</f>
        <v>140</v>
      </c>
      <c r="R12" s="12">
        <f>авг.17!E7</f>
        <v>140</v>
      </c>
      <c r="S12" s="12">
        <f>сен.17!E7</f>
        <v>140</v>
      </c>
      <c r="T12" s="82">
        <f t="shared" si="3"/>
        <v>420</v>
      </c>
      <c r="U12" s="12">
        <f>окт.17!E7</f>
        <v>140</v>
      </c>
      <c r="V12" s="12">
        <f>ноя.17!E7</f>
        <v>140</v>
      </c>
      <c r="W12" s="12">
        <f>дек.17!E7</f>
        <v>140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v>-840</v>
      </c>
      <c r="F13" s="80">
        <f t="shared" si="4"/>
        <v>-560</v>
      </c>
      <c r="G13" s="81">
        <f>янв.17!F8+фев.17!F8+мар.17!F8+апр.17!F8+'май. 17'!F8+'июн. 17'!F8+июл.17!F8+авг.17!F8+сен.17!F8+окт.17!F8+ноя.17!F8+дек.17!F8</f>
        <v>1960</v>
      </c>
      <c r="H13" s="81">
        <f t="shared" si="0"/>
        <v>420</v>
      </c>
      <c r="I13" s="12">
        <f>янв.17!E8</f>
        <v>140</v>
      </c>
      <c r="J13" s="12">
        <f>фев.17!E8</f>
        <v>140</v>
      </c>
      <c r="K13" s="12">
        <f>мар.17!E8</f>
        <v>140</v>
      </c>
      <c r="L13" s="82">
        <f t="shared" si="1"/>
        <v>420</v>
      </c>
      <c r="M13" s="12">
        <f>апр.17!E8</f>
        <v>140</v>
      </c>
      <c r="N13" s="12">
        <f>'май. 17'!E8</f>
        <v>140</v>
      </c>
      <c r="O13" s="12">
        <f>'июн. 17'!E8</f>
        <v>140</v>
      </c>
      <c r="P13" s="82">
        <f t="shared" si="2"/>
        <v>420</v>
      </c>
      <c r="Q13" s="12">
        <f>июл.17!E8</f>
        <v>140</v>
      </c>
      <c r="R13" s="12">
        <f>авг.17!E8</f>
        <v>140</v>
      </c>
      <c r="S13" s="12">
        <f>сен.17!E8</f>
        <v>140</v>
      </c>
      <c r="T13" s="82">
        <f t="shared" si="3"/>
        <v>420</v>
      </c>
      <c r="U13" s="12">
        <f>окт.17!E8</f>
        <v>140</v>
      </c>
      <c r="V13" s="12">
        <f>ноя.17!E8</f>
        <v>140</v>
      </c>
      <c r="W13" s="12">
        <f>дек.17!E8</f>
        <v>140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v>-840</v>
      </c>
      <c r="F14" s="80">
        <f t="shared" si="4"/>
        <v>-560</v>
      </c>
      <c r="G14" s="81">
        <f>янв.17!F9+фев.17!F9+мар.17!F9+апр.17!F9+'май. 17'!F9+'июн. 17'!F9+июл.17!F9+авг.17!F9+сен.17!F9+окт.17!F9+ноя.17!F9+дек.17!F9</f>
        <v>1960</v>
      </c>
      <c r="H14" s="81">
        <f t="shared" si="0"/>
        <v>420</v>
      </c>
      <c r="I14" s="12">
        <f>янв.17!E9</f>
        <v>140</v>
      </c>
      <c r="J14" s="12">
        <f>фев.17!E9</f>
        <v>140</v>
      </c>
      <c r="K14" s="12">
        <f>мар.17!E9</f>
        <v>140</v>
      </c>
      <c r="L14" s="82">
        <f t="shared" si="1"/>
        <v>420</v>
      </c>
      <c r="M14" s="12">
        <f>апр.17!E9</f>
        <v>140</v>
      </c>
      <c r="N14" s="12">
        <f>'май. 17'!E9</f>
        <v>140</v>
      </c>
      <c r="O14" s="12">
        <f>'июн. 17'!E9</f>
        <v>140</v>
      </c>
      <c r="P14" s="82">
        <f t="shared" si="2"/>
        <v>420</v>
      </c>
      <c r="Q14" s="12">
        <f>июл.17!E9</f>
        <v>140</v>
      </c>
      <c r="R14" s="12">
        <f>авг.17!E9</f>
        <v>140</v>
      </c>
      <c r="S14" s="12">
        <f>сен.17!E9</f>
        <v>140</v>
      </c>
      <c r="T14" s="82">
        <f t="shared" si="3"/>
        <v>420</v>
      </c>
      <c r="U14" s="12">
        <f>окт.17!E9</f>
        <v>140</v>
      </c>
      <c r="V14" s="12">
        <f>ноя.17!E9</f>
        <v>140</v>
      </c>
      <c r="W14" s="12">
        <f>дек.17!E9</f>
        <v>140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v>560</v>
      </c>
      <c r="F15" s="80">
        <f t="shared" si="4"/>
        <v>0</v>
      </c>
      <c r="G15" s="81">
        <f>янв.17!F10+фев.17!F10+мар.17!F10+апр.17!F10+'май. 17'!F10+'июн. 17'!F10+июл.17!F10+авг.17!F10+сен.17!F10+окт.17!F10+ноя.17!F10+дек.17!F10</f>
        <v>1120</v>
      </c>
      <c r="H15" s="81">
        <f t="shared" si="0"/>
        <v>420</v>
      </c>
      <c r="I15" s="12">
        <f>янв.17!E10</f>
        <v>140</v>
      </c>
      <c r="J15" s="12">
        <f>фев.17!E10</f>
        <v>140</v>
      </c>
      <c r="K15" s="12">
        <f>мар.17!E10</f>
        <v>140</v>
      </c>
      <c r="L15" s="82">
        <f t="shared" si="1"/>
        <v>420</v>
      </c>
      <c r="M15" s="12">
        <f>апр.17!E10</f>
        <v>140</v>
      </c>
      <c r="N15" s="12">
        <f>'май. 17'!E10</f>
        <v>140</v>
      </c>
      <c r="O15" s="12">
        <f>'июн. 17'!E10</f>
        <v>140</v>
      </c>
      <c r="P15" s="82">
        <f t="shared" si="2"/>
        <v>420</v>
      </c>
      <c r="Q15" s="12">
        <f>июл.17!E10</f>
        <v>140</v>
      </c>
      <c r="R15" s="12">
        <f>авг.17!E10</f>
        <v>140</v>
      </c>
      <c r="S15" s="12">
        <f>сен.17!E10</f>
        <v>140</v>
      </c>
      <c r="T15" s="82">
        <f t="shared" si="3"/>
        <v>420</v>
      </c>
      <c r="U15" s="12">
        <f>окт.17!E10</f>
        <v>140</v>
      </c>
      <c r="V15" s="12">
        <f>ноя.17!E10</f>
        <v>140</v>
      </c>
      <c r="W15" s="12">
        <f>дек.17!E10</f>
        <v>140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v>-840</v>
      </c>
      <c r="F16" s="80">
        <f t="shared" si="4"/>
        <v>-2520</v>
      </c>
      <c r="G16" s="81">
        <f>янв.17!F11+фев.17!F11+мар.17!F11+апр.17!F11+'май. 17'!F11+'июн. 17'!F11+июл.17!F11+авг.17!F11+сен.17!F11+окт.17!F11+ноя.17!F11+дек.17!F11</f>
        <v>0</v>
      </c>
      <c r="H16" s="81">
        <f t="shared" si="0"/>
        <v>420</v>
      </c>
      <c r="I16" s="12">
        <f>янв.17!E11</f>
        <v>140</v>
      </c>
      <c r="J16" s="12">
        <f>фев.17!E11</f>
        <v>140</v>
      </c>
      <c r="K16" s="12">
        <f>мар.17!E11</f>
        <v>140</v>
      </c>
      <c r="L16" s="82">
        <f t="shared" si="1"/>
        <v>420</v>
      </c>
      <c r="M16" s="12">
        <f>апр.17!E11</f>
        <v>140</v>
      </c>
      <c r="N16" s="12">
        <f>'май. 17'!E11</f>
        <v>140</v>
      </c>
      <c r="O16" s="12">
        <f>'июн. 17'!E11</f>
        <v>140</v>
      </c>
      <c r="P16" s="82">
        <f t="shared" si="2"/>
        <v>420</v>
      </c>
      <c r="Q16" s="12">
        <f>июл.17!E11</f>
        <v>140</v>
      </c>
      <c r="R16" s="12">
        <f>авг.17!E11</f>
        <v>140</v>
      </c>
      <c r="S16" s="12">
        <f>сен.17!E11</f>
        <v>140</v>
      </c>
      <c r="T16" s="82">
        <f t="shared" si="3"/>
        <v>420</v>
      </c>
      <c r="U16" s="12">
        <f>окт.17!E11</f>
        <v>140</v>
      </c>
      <c r="V16" s="12">
        <f>ноя.17!E11</f>
        <v>140</v>
      </c>
      <c r="W16" s="12">
        <f>дек.17!E11</f>
        <v>140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v>-840</v>
      </c>
      <c r="F17" s="80">
        <f t="shared" si="4"/>
        <v>-420</v>
      </c>
      <c r="G17" s="81">
        <f>янв.17!F12+фев.17!F12+мар.17!F12+апр.17!F12+'май. 17'!F12+'июн. 17'!F12+июл.17!F12+авг.17!F12+сен.17!F12+окт.17!F12+ноя.17!F12+дек.17!F12</f>
        <v>2100</v>
      </c>
      <c r="H17" s="81">
        <f t="shared" si="0"/>
        <v>420</v>
      </c>
      <c r="I17" s="12">
        <f>янв.17!E12</f>
        <v>140</v>
      </c>
      <c r="J17" s="12">
        <f>фев.17!E12</f>
        <v>140</v>
      </c>
      <c r="K17" s="12">
        <f>мар.17!E12</f>
        <v>140</v>
      </c>
      <c r="L17" s="82">
        <f t="shared" si="1"/>
        <v>420</v>
      </c>
      <c r="M17" s="12">
        <f>апр.17!E12</f>
        <v>140</v>
      </c>
      <c r="N17" s="12">
        <f>'май. 17'!E12</f>
        <v>140</v>
      </c>
      <c r="O17" s="12">
        <f>'июн. 17'!E12</f>
        <v>140</v>
      </c>
      <c r="P17" s="82">
        <f t="shared" si="2"/>
        <v>420</v>
      </c>
      <c r="Q17" s="12">
        <f>июл.17!E12</f>
        <v>140</v>
      </c>
      <c r="R17" s="12">
        <f>авг.17!E12</f>
        <v>140</v>
      </c>
      <c r="S17" s="12">
        <f>сен.17!E12</f>
        <v>140</v>
      </c>
      <c r="T17" s="82">
        <f t="shared" si="3"/>
        <v>420</v>
      </c>
      <c r="U17" s="12">
        <f>окт.17!E12</f>
        <v>140</v>
      </c>
      <c r="V17" s="12">
        <f>ноя.17!E12</f>
        <v>140</v>
      </c>
      <c r="W17" s="12">
        <f>дек.17!E12</f>
        <v>140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v>-840</v>
      </c>
      <c r="F18" s="80">
        <f t="shared" si="4"/>
        <v>-2520</v>
      </c>
      <c r="G18" s="81">
        <f>янв.17!F13+фев.17!F13+мар.17!F13+апр.17!F13+'май. 17'!F13+'июн. 17'!F13+июл.17!F13+авг.17!F13+сен.17!F13+окт.17!F13+ноя.17!F13+дек.17!F13</f>
        <v>0</v>
      </c>
      <c r="H18" s="81">
        <f t="shared" si="0"/>
        <v>420</v>
      </c>
      <c r="I18" s="12">
        <f>янв.17!E13</f>
        <v>140</v>
      </c>
      <c r="J18" s="12">
        <f>фев.17!E13</f>
        <v>140</v>
      </c>
      <c r="K18" s="12">
        <f>мар.17!E13</f>
        <v>140</v>
      </c>
      <c r="L18" s="82">
        <f t="shared" si="1"/>
        <v>420</v>
      </c>
      <c r="M18" s="12">
        <f>апр.17!E13</f>
        <v>140</v>
      </c>
      <c r="N18" s="12">
        <f>'май. 17'!E13</f>
        <v>140</v>
      </c>
      <c r="O18" s="12">
        <f>'июн. 17'!E13</f>
        <v>140</v>
      </c>
      <c r="P18" s="82">
        <f t="shared" si="2"/>
        <v>420</v>
      </c>
      <c r="Q18" s="12">
        <f>июл.17!E13</f>
        <v>140</v>
      </c>
      <c r="R18" s="12">
        <f>авг.17!E13</f>
        <v>140</v>
      </c>
      <c r="S18" s="12">
        <f>сен.17!E13</f>
        <v>140</v>
      </c>
      <c r="T18" s="82">
        <f t="shared" si="3"/>
        <v>420</v>
      </c>
      <c r="U18" s="12">
        <f>окт.17!E13</f>
        <v>140</v>
      </c>
      <c r="V18" s="12">
        <f>ноя.17!E13</f>
        <v>140</v>
      </c>
      <c r="W18" s="12">
        <f>дек.17!E13</f>
        <v>140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v>-840</v>
      </c>
      <c r="F19" s="80">
        <f t="shared" si="4"/>
        <v>0</v>
      </c>
      <c r="G19" s="81">
        <f>янв.17!F14+фев.17!F14+мар.17!F14+апр.17!F14+'май. 17'!F14+'июн. 17'!F14+июл.17!F14+авг.17!F14+сен.17!F14+окт.17!F14+ноя.17!F14+дек.17!F14</f>
        <v>2520</v>
      </c>
      <c r="H19" s="81">
        <f t="shared" si="0"/>
        <v>420</v>
      </c>
      <c r="I19" s="12">
        <f>янв.17!E14</f>
        <v>140</v>
      </c>
      <c r="J19" s="12">
        <f>фев.17!E14</f>
        <v>140</v>
      </c>
      <c r="K19" s="12">
        <f>мар.17!E14</f>
        <v>140</v>
      </c>
      <c r="L19" s="82">
        <f t="shared" si="1"/>
        <v>420</v>
      </c>
      <c r="M19" s="12">
        <f>апр.17!E14</f>
        <v>140</v>
      </c>
      <c r="N19" s="12">
        <f>'май. 17'!E14</f>
        <v>140</v>
      </c>
      <c r="O19" s="12">
        <f>'июн. 17'!E14</f>
        <v>140</v>
      </c>
      <c r="P19" s="82">
        <f t="shared" si="2"/>
        <v>420</v>
      </c>
      <c r="Q19" s="12">
        <f>июл.17!E14</f>
        <v>140</v>
      </c>
      <c r="R19" s="12">
        <f>авг.17!E14</f>
        <v>140</v>
      </c>
      <c r="S19" s="12">
        <f>сен.17!E14</f>
        <v>140</v>
      </c>
      <c r="T19" s="82">
        <f t="shared" si="3"/>
        <v>420</v>
      </c>
      <c r="U19" s="12">
        <f>окт.17!E14</f>
        <v>140</v>
      </c>
      <c r="V19" s="12">
        <f>ноя.17!E14</f>
        <v>140</v>
      </c>
      <c r="W19" s="12">
        <f>дек.17!E14</f>
        <v>140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v>0</v>
      </c>
      <c r="F20" s="80">
        <f t="shared" si="4"/>
        <v>-280</v>
      </c>
      <c r="G20" s="81">
        <f>янв.17!F15+фев.17!F15+мар.17!F15+апр.17!F15+'май. 17'!F15+'июн. 17'!F15+июл.17!F15+авг.17!F15+сен.17!F15+окт.17!F15+ноя.17!F15+дек.17!F15</f>
        <v>1400</v>
      </c>
      <c r="H20" s="81">
        <f t="shared" si="0"/>
        <v>420</v>
      </c>
      <c r="I20" s="12">
        <f>янв.17!E15</f>
        <v>140</v>
      </c>
      <c r="J20" s="12">
        <f>фев.17!E15</f>
        <v>140</v>
      </c>
      <c r="K20" s="12">
        <f>мар.17!E15</f>
        <v>140</v>
      </c>
      <c r="L20" s="82">
        <f t="shared" si="1"/>
        <v>420</v>
      </c>
      <c r="M20" s="12">
        <f>апр.17!E15</f>
        <v>140</v>
      </c>
      <c r="N20" s="12">
        <f>'май. 17'!E15</f>
        <v>140</v>
      </c>
      <c r="O20" s="12">
        <f>'июн. 17'!E15</f>
        <v>140</v>
      </c>
      <c r="P20" s="82">
        <f t="shared" si="2"/>
        <v>420</v>
      </c>
      <c r="Q20" s="12">
        <f>июл.17!E15</f>
        <v>140</v>
      </c>
      <c r="R20" s="12">
        <f>авг.17!E15</f>
        <v>140</v>
      </c>
      <c r="S20" s="12">
        <f>сен.17!E15</f>
        <v>140</v>
      </c>
      <c r="T20" s="82">
        <f t="shared" si="3"/>
        <v>420</v>
      </c>
      <c r="U20" s="12">
        <f>окт.17!E15</f>
        <v>140</v>
      </c>
      <c r="V20" s="12">
        <f>ноя.17!E15</f>
        <v>140</v>
      </c>
      <c r="W20" s="12">
        <f>дек.17!E15</f>
        <v>140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v>60</v>
      </c>
      <c r="F21" s="80">
        <f t="shared" si="4"/>
        <v>0</v>
      </c>
      <c r="G21" s="81">
        <f>янв.17!F16+фев.17!F16+мар.17!F16+апр.17!F16+'май. 17'!F16+'июн. 17'!F16+июл.17!F16+авг.17!F16+сен.17!F16+окт.17!F16+ноя.17!F16+дек.17!F16</f>
        <v>1620</v>
      </c>
      <c r="H21" s="81">
        <f t="shared" si="0"/>
        <v>420</v>
      </c>
      <c r="I21" s="12">
        <f>янв.17!E16</f>
        <v>140</v>
      </c>
      <c r="J21" s="12">
        <f>фев.17!E16</f>
        <v>140</v>
      </c>
      <c r="K21" s="12">
        <f>мар.17!E16</f>
        <v>140</v>
      </c>
      <c r="L21" s="82">
        <f t="shared" si="1"/>
        <v>420</v>
      </c>
      <c r="M21" s="12">
        <f>апр.17!E16</f>
        <v>140</v>
      </c>
      <c r="N21" s="12">
        <f>'май. 17'!E16</f>
        <v>140</v>
      </c>
      <c r="O21" s="12">
        <f>'июн. 17'!E16</f>
        <v>140</v>
      </c>
      <c r="P21" s="82">
        <f t="shared" si="2"/>
        <v>420</v>
      </c>
      <c r="Q21" s="12">
        <f>июл.17!E16</f>
        <v>140</v>
      </c>
      <c r="R21" s="12">
        <f>авг.17!E16</f>
        <v>140</v>
      </c>
      <c r="S21" s="12">
        <f>сен.17!E16</f>
        <v>140</v>
      </c>
      <c r="T21" s="82">
        <f t="shared" si="3"/>
        <v>420</v>
      </c>
      <c r="U21" s="12">
        <f>окт.17!E16</f>
        <v>140</v>
      </c>
      <c r="V21" s="12">
        <f>ноя.17!E16</f>
        <v>140</v>
      </c>
      <c r="W21" s="12">
        <f>дек.17!E16</f>
        <v>140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v>-840</v>
      </c>
      <c r="F22" s="80">
        <f t="shared" si="4"/>
        <v>-140</v>
      </c>
      <c r="G22" s="81">
        <f>янв.17!F17+фев.17!F17+мар.17!F17+апр.17!F17+'май. 17'!F17+'июн. 17'!F17+июл.17!F17+авг.17!F17+сен.17!F17+окт.17!F17+ноя.17!F17+дек.17!F17</f>
        <v>2380</v>
      </c>
      <c r="H22" s="81">
        <f t="shared" si="0"/>
        <v>420</v>
      </c>
      <c r="I22" s="12">
        <f>янв.17!E17</f>
        <v>140</v>
      </c>
      <c r="J22" s="12">
        <f>фев.17!E17</f>
        <v>140</v>
      </c>
      <c r="K22" s="12">
        <f>мар.17!E17</f>
        <v>140</v>
      </c>
      <c r="L22" s="82">
        <f t="shared" si="1"/>
        <v>420</v>
      </c>
      <c r="M22" s="12">
        <f>апр.17!E17</f>
        <v>140</v>
      </c>
      <c r="N22" s="12">
        <f>'май. 17'!E17</f>
        <v>140</v>
      </c>
      <c r="O22" s="12">
        <f>'июн. 17'!E17</f>
        <v>140</v>
      </c>
      <c r="P22" s="82">
        <f t="shared" si="2"/>
        <v>420</v>
      </c>
      <c r="Q22" s="12">
        <f>июл.17!E17</f>
        <v>140</v>
      </c>
      <c r="R22" s="12">
        <f>авг.17!E17</f>
        <v>140</v>
      </c>
      <c r="S22" s="12">
        <f>сен.17!E17</f>
        <v>140</v>
      </c>
      <c r="T22" s="82">
        <f t="shared" si="3"/>
        <v>420</v>
      </c>
      <c r="U22" s="12">
        <f>окт.17!E17</f>
        <v>140</v>
      </c>
      <c r="V22" s="12">
        <f>ноя.17!E17</f>
        <v>140</v>
      </c>
      <c r="W22" s="12">
        <f>дек.17!E17</f>
        <v>140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v>-840</v>
      </c>
      <c r="F23" s="80">
        <f t="shared" si="4"/>
        <v>-2520</v>
      </c>
      <c r="G23" s="81">
        <f>янв.17!F18+фев.17!F18+мар.17!F18+апр.17!F18+'май. 17'!F18+'июн. 17'!F18+июл.17!F18+авг.17!F18+сен.17!F18+окт.17!F18+ноя.17!F18+дек.17!F18</f>
        <v>0</v>
      </c>
      <c r="H23" s="81">
        <f t="shared" si="0"/>
        <v>420</v>
      </c>
      <c r="I23" s="12">
        <f>янв.17!E18</f>
        <v>140</v>
      </c>
      <c r="J23" s="12">
        <f>фев.17!E18</f>
        <v>140</v>
      </c>
      <c r="K23" s="12">
        <f>мар.17!E18</f>
        <v>140</v>
      </c>
      <c r="L23" s="82">
        <f t="shared" si="1"/>
        <v>420</v>
      </c>
      <c r="M23" s="12">
        <f>апр.17!E18</f>
        <v>140</v>
      </c>
      <c r="N23" s="12">
        <f>'май. 17'!E18</f>
        <v>140</v>
      </c>
      <c r="O23" s="12">
        <f>'июн. 17'!E18</f>
        <v>140</v>
      </c>
      <c r="P23" s="82">
        <f t="shared" si="2"/>
        <v>420</v>
      </c>
      <c r="Q23" s="12">
        <f>июл.17!E18</f>
        <v>140</v>
      </c>
      <c r="R23" s="12">
        <f>авг.17!E18</f>
        <v>140</v>
      </c>
      <c r="S23" s="12">
        <f>сен.17!E18</f>
        <v>140</v>
      </c>
      <c r="T23" s="82">
        <f t="shared" si="3"/>
        <v>420</v>
      </c>
      <c r="U23" s="12">
        <f>окт.17!E18</f>
        <v>140</v>
      </c>
      <c r="V23" s="12">
        <f>ноя.17!E18</f>
        <v>140</v>
      </c>
      <c r="W23" s="12">
        <f>дек.17!E18</f>
        <v>140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v>-840</v>
      </c>
      <c r="F24" s="80">
        <f t="shared" si="4"/>
        <v>-2520</v>
      </c>
      <c r="G24" s="81">
        <f>янв.17!F19+фев.17!F19+мар.17!F19+апр.17!F19+'май. 17'!F19+'июн. 17'!F19+июл.17!F19+авг.17!F19+сен.17!F19+окт.17!F19+ноя.17!F19+дек.17!F19</f>
        <v>0</v>
      </c>
      <c r="H24" s="81">
        <f t="shared" si="0"/>
        <v>420</v>
      </c>
      <c r="I24" s="12">
        <f>янв.17!E19</f>
        <v>140</v>
      </c>
      <c r="J24" s="12">
        <f>фев.17!E19</f>
        <v>140</v>
      </c>
      <c r="K24" s="12">
        <f>мар.17!E19</f>
        <v>140</v>
      </c>
      <c r="L24" s="82">
        <f t="shared" si="1"/>
        <v>420</v>
      </c>
      <c r="M24" s="12">
        <f>апр.17!E19</f>
        <v>140</v>
      </c>
      <c r="N24" s="12">
        <f>'май. 17'!E19</f>
        <v>140</v>
      </c>
      <c r="O24" s="12">
        <f>'июн. 17'!E19</f>
        <v>140</v>
      </c>
      <c r="P24" s="82">
        <f t="shared" si="2"/>
        <v>420</v>
      </c>
      <c r="Q24" s="12">
        <f>июл.17!E19</f>
        <v>140</v>
      </c>
      <c r="R24" s="12">
        <f>авг.17!E19</f>
        <v>140</v>
      </c>
      <c r="S24" s="12">
        <f>сен.17!E19</f>
        <v>140</v>
      </c>
      <c r="T24" s="82">
        <f t="shared" si="3"/>
        <v>420</v>
      </c>
      <c r="U24" s="12">
        <f>окт.17!E19</f>
        <v>140</v>
      </c>
      <c r="V24" s="12">
        <f>ноя.17!E19</f>
        <v>140</v>
      </c>
      <c r="W24" s="12">
        <f>дек.17!E19</f>
        <v>140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v>-840</v>
      </c>
      <c r="F25" s="80">
        <f t="shared" si="4"/>
        <v>-2520</v>
      </c>
      <c r="G25" s="81">
        <f>янв.17!F20+фев.17!F20+мар.17!F20+апр.17!F20+'май. 17'!F20+'июн. 17'!F20+июл.17!F20+авг.17!F20+сен.17!F20+окт.17!F20+ноя.17!F20+дек.17!F20</f>
        <v>0</v>
      </c>
      <c r="H25" s="81">
        <f t="shared" ref="H25:H32" si="5">I25+J25+K25</f>
        <v>420</v>
      </c>
      <c r="I25" s="12">
        <f>янв.17!E20</f>
        <v>140</v>
      </c>
      <c r="J25" s="12">
        <f>фев.17!E20</f>
        <v>140</v>
      </c>
      <c r="K25" s="12">
        <f>мар.17!E20</f>
        <v>140</v>
      </c>
      <c r="L25" s="82">
        <f t="shared" ref="L25:L32" si="6">M25+N25+O25</f>
        <v>420</v>
      </c>
      <c r="M25" s="12">
        <f>апр.17!E20</f>
        <v>140</v>
      </c>
      <c r="N25" s="12">
        <f>'май. 17'!E20</f>
        <v>140</v>
      </c>
      <c r="O25" s="12">
        <f>'июн. 17'!E20</f>
        <v>140</v>
      </c>
      <c r="P25" s="82">
        <f t="shared" ref="P25:P32" si="7">Q25+R25+S25</f>
        <v>420</v>
      </c>
      <c r="Q25" s="12">
        <f>июл.17!E20</f>
        <v>140</v>
      </c>
      <c r="R25" s="12">
        <f>авг.17!E20</f>
        <v>140</v>
      </c>
      <c r="S25" s="12">
        <f>сен.17!E20</f>
        <v>140</v>
      </c>
      <c r="T25" s="82">
        <f t="shared" ref="T25:T32" si="8">U25+V25+W25</f>
        <v>420</v>
      </c>
      <c r="U25" s="12">
        <f>окт.17!E20</f>
        <v>140</v>
      </c>
      <c r="V25" s="12">
        <f>ноя.17!E20</f>
        <v>140</v>
      </c>
      <c r="W25" s="12">
        <f>дек.17!E20</f>
        <v>140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v>-280</v>
      </c>
      <c r="F26" s="80">
        <f t="shared" si="4"/>
        <v>560</v>
      </c>
      <c r="G26" s="81">
        <f>янв.17!F21+фев.17!F21+мар.17!F21+апр.17!F21+'май. 17'!F21+'июн. 17'!F21+июл.17!F21+авг.17!F21+сен.17!F21+окт.17!F21+ноя.17!F21+дек.17!F21</f>
        <v>2520</v>
      </c>
      <c r="H26" s="81">
        <f t="shared" si="5"/>
        <v>420</v>
      </c>
      <c r="I26" s="12">
        <f>янв.17!E21</f>
        <v>140</v>
      </c>
      <c r="J26" s="12">
        <f>фев.17!E21</f>
        <v>140</v>
      </c>
      <c r="K26" s="12">
        <f>мар.17!E21</f>
        <v>140</v>
      </c>
      <c r="L26" s="82">
        <f t="shared" si="6"/>
        <v>420</v>
      </c>
      <c r="M26" s="12">
        <f>апр.17!E21</f>
        <v>140</v>
      </c>
      <c r="N26" s="12">
        <f>'май. 17'!E21</f>
        <v>140</v>
      </c>
      <c r="O26" s="12">
        <f>'июн. 17'!E21</f>
        <v>140</v>
      </c>
      <c r="P26" s="82">
        <f t="shared" si="7"/>
        <v>420</v>
      </c>
      <c r="Q26" s="12">
        <f>июл.17!E21</f>
        <v>140</v>
      </c>
      <c r="R26" s="12">
        <f>авг.17!E21</f>
        <v>140</v>
      </c>
      <c r="S26" s="12">
        <f>сен.17!E21</f>
        <v>140</v>
      </c>
      <c r="T26" s="82">
        <f t="shared" si="8"/>
        <v>420</v>
      </c>
      <c r="U26" s="12">
        <f>окт.17!E21</f>
        <v>140</v>
      </c>
      <c r="V26" s="12">
        <f>ноя.17!E21</f>
        <v>140</v>
      </c>
      <c r="W26" s="12">
        <f>дек.17!E21</f>
        <v>140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v>-840</v>
      </c>
      <c r="F27" s="80">
        <f t="shared" si="4"/>
        <v>-2520</v>
      </c>
      <c r="G27" s="81">
        <f>янв.17!F22+фев.17!F22+мар.17!F22+апр.17!F22+'май. 17'!F22+'июн. 17'!F22+июл.17!F22+авг.17!F22+сен.17!F22+окт.17!F22+ноя.17!F22+дек.17!F22</f>
        <v>0</v>
      </c>
      <c r="H27" s="81">
        <f t="shared" si="5"/>
        <v>420</v>
      </c>
      <c r="I27" s="12">
        <f>янв.17!E22</f>
        <v>140</v>
      </c>
      <c r="J27" s="12">
        <f>фев.17!E22</f>
        <v>140</v>
      </c>
      <c r="K27" s="12">
        <f>мар.17!E22</f>
        <v>140</v>
      </c>
      <c r="L27" s="82">
        <f t="shared" si="6"/>
        <v>420</v>
      </c>
      <c r="M27" s="12">
        <f>апр.17!E22</f>
        <v>140</v>
      </c>
      <c r="N27" s="12">
        <f>'май. 17'!E22</f>
        <v>140</v>
      </c>
      <c r="O27" s="12">
        <f>'июн. 17'!E22</f>
        <v>140</v>
      </c>
      <c r="P27" s="82">
        <f t="shared" si="7"/>
        <v>420</v>
      </c>
      <c r="Q27" s="12">
        <f>июл.17!E22</f>
        <v>140</v>
      </c>
      <c r="R27" s="12">
        <f>авг.17!E22</f>
        <v>140</v>
      </c>
      <c r="S27" s="12">
        <f>сен.17!E22</f>
        <v>140</v>
      </c>
      <c r="T27" s="82">
        <f t="shared" si="8"/>
        <v>420</v>
      </c>
      <c r="U27" s="12">
        <f>окт.17!E22</f>
        <v>140</v>
      </c>
      <c r="V27" s="12">
        <f>ноя.17!E22</f>
        <v>140</v>
      </c>
      <c r="W27" s="12">
        <f>дек.17!E22</f>
        <v>140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v>-840</v>
      </c>
      <c r="F28" s="80">
        <f t="shared" si="4"/>
        <v>-2520</v>
      </c>
      <c r="G28" s="81">
        <f>янв.17!F23+фев.17!F23+мар.17!F23+апр.17!F23+'май. 17'!F23+'июн. 17'!F23+июл.17!F23+авг.17!F23+сен.17!F23+окт.17!F23+ноя.17!F23+дек.17!F23</f>
        <v>0</v>
      </c>
      <c r="H28" s="81">
        <f t="shared" si="5"/>
        <v>420</v>
      </c>
      <c r="I28" s="12">
        <f>янв.17!E23</f>
        <v>140</v>
      </c>
      <c r="J28" s="12">
        <f>фев.17!E23</f>
        <v>140</v>
      </c>
      <c r="K28" s="12">
        <f>мар.17!E23</f>
        <v>140</v>
      </c>
      <c r="L28" s="82">
        <f t="shared" si="6"/>
        <v>420</v>
      </c>
      <c r="M28" s="12">
        <f>апр.17!E23</f>
        <v>140</v>
      </c>
      <c r="N28" s="12">
        <f>'май. 17'!E23</f>
        <v>140</v>
      </c>
      <c r="O28" s="12">
        <f>'июн. 17'!E23</f>
        <v>140</v>
      </c>
      <c r="P28" s="82">
        <f t="shared" si="7"/>
        <v>420</v>
      </c>
      <c r="Q28" s="12">
        <f>июл.17!E23</f>
        <v>140</v>
      </c>
      <c r="R28" s="12">
        <f>авг.17!E23</f>
        <v>140</v>
      </c>
      <c r="S28" s="12">
        <f>сен.17!E23</f>
        <v>140</v>
      </c>
      <c r="T28" s="82">
        <f t="shared" si="8"/>
        <v>420</v>
      </c>
      <c r="U28" s="12">
        <f>окт.17!E23</f>
        <v>140</v>
      </c>
      <c r="V28" s="12">
        <f>ноя.17!E23</f>
        <v>140</v>
      </c>
      <c r="W28" s="12">
        <f>дек.17!E23</f>
        <v>140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v>-560</v>
      </c>
      <c r="F29" s="80">
        <f t="shared" si="4"/>
        <v>-560</v>
      </c>
      <c r="G29" s="81">
        <f>янв.17!F24+фев.17!F24+мар.17!F24+апр.17!F24+'май. 17'!F24+'июн. 17'!F24+июл.17!F24+авг.17!F24+сен.17!F24+окт.17!F24+ноя.17!F24+дек.17!F24</f>
        <v>0</v>
      </c>
      <c r="H29" s="81">
        <f t="shared" si="5"/>
        <v>0</v>
      </c>
      <c r="I29" s="12">
        <f>янв.17!E24</f>
        <v>0</v>
      </c>
      <c r="J29" s="12">
        <f>фев.17!E24</f>
        <v>0</v>
      </c>
      <c r="K29" s="12">
        <f>мар.17!E24</f>
        <v>0</v>
      </c>
      <c r="L29" s="82">
        <f t="shared" si="6"/>
        <v>0</v>
      </c>
      <c r="M29" s="12">
        <f>апр.17!E24</f>
        <v>0</v>
      </c>
      <c r="N29" s="12">
        <f>'май. 17'!E24</f>
        <v>0</v>
      </c>
      <c r="O29" s="12">
        <f>'июн. 17'!E24</f>
        <v>0</v>
      </c>
      <c r="P29" s="82">
        <f t="shared" si="7"/>
        <v>0</v>
      </c>
      <c r="Q29" s="12">
        <f>июл.17!E24</f>
        <v>0</v>
      </c>
      <c r="R29" s="12">
        <f>авг.17!E24</f>
        <v>0</v>
      </c>
      <c r="S29" s="12">
        <f>сен.17!E24</f>
        <v>0</v>
      </c>
      <c r="T29" s="82">
        <f t="shared" si="8"/>
        <v>0</v>
      </c>
      <c r="U29" s="12">
        <f>окт.17!E24</f>
        <v>0</v>
      </c>
      <c r="V29" s="12">
        <f>ноя.17!E24</f>
        <v>0</v>
      </c>
      <c r="W29" s="12">
        <f>дек.17!E24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v>-840</v>
      </c>
      <c r="F30" s="80">
        <f t="shared" si="4"/>
        <v>-2520</v>
      </c>
      <c r="G30" s="81">
        <f>янв.17!F25+фев.17!F25+мар.17!F25+апр.17!F25+'май. 17'!F25+'июн. 17'!F25+июл.17!F25+авг.17!F25+сен.17!F25+окт.17!F25+ноя.17!F25+дек.17!F25</f>
        <v>0</v>
      </c>
      <c r="H30" s="81">
        <f t="shared" si="5"/>
        <v>420</v>
      </c>
      <c r="I30" s="12">
        <f>янв.17!E25</f>
        <v>140</v>
      </c>
      <c r="J30" s="12">
        <f>фев.17!E25</f>
        <v>140</v>
      </c>
      <c r="K30" s="12">
        <f>мар.17!E25</f>
        <v>140</v>
      </c>
      <c r="L30" s="82">
        <f t="shared" si="6"/>
        <v>420</v>
      </c>
      <c r="M30" s="12">
        <f>апр.17!E25</f>
        <v>140</v>
      </c>
      <c r="N30" s="12">
        <f>'май. 17'!E25</f>
        <v>140</v>
      </c>
      <c r="O30" s="12">
        <f>'июн. 17'!E25</f>
        <v>140</v>
      </c>
      <c r="P30" s="82">
        <f t="shared" si="7"/>
        <v>420</v>
      </c>
      <c r="Q30" s="12">
        <f>июл.17!E25</f>
        <v>140</v>
      </c>
      <c r="R30" s="12">
        <f>авг.17!E25</f>
        <v>140</v>
      </c>
      <c r="S30" s="12">
        <f>сен.17!E25</f>
        <v>140</v>
      </c>
      <c r="T30" s="82">
        <f t="shared" si="8"/>
        <v>420</v>
      </c>
      <c r="U30" s="12">
        <f>окт.17!E25</f>
        <v>140</v>
      </c>
      <c r="V30" s="12">
        <f>ноя.17!E25</f>
        <v>140</v>
      </c>
      <c r="W30" s="12">
        <f>дек.17!E25</f>
        <v>140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v>-840</v>
      </c>
      <c r="F31" s="80">
        <f t="shared" si="4"/>
        <v>-280</v>
      </c>
      <c r="G31" s="81">
        <f>янв.17!F26+фев.17!F26+мар.17!F26+апр.17!F26+'май. 17'!F26+'июн. 17'!F26+июл.17!F26+авг.17!F26+сен.17!F26+окт.17!F26+ноя.17!F26+дек.17!F26</f>
        <v>2240</v>
      </c>
      <c r="H31" s="81">
        <f t="shared" si="5"/>
        <v>420</v>
      </c>
      <c r="I31" s="12">
        <f>янв.17!E26</f>
        <v>140</v>
      </c>
      <c r="J31" s="12">
        <f>фев.17!E26</f>
        <v>140</v>
      </c>
      <c r="K31" s="12">
        <f>мар.17!E26</f>
        <v>140</v>
      </c>
      <c r="L31" s="82">
        <f t="shared" si="6"/>
        <v>420</v>
      </c>
      <c r="M31" s="12">
        <f>апр.17!E26</f>
        <v>140</v>
      </c>
      <c r="N31" s="12">
        <f>'май. 17'!E26</f>
        <v>140</v>
      </c>
      <c r="O31" s="12">
        <f>'июн. 17'!E26</f>
        <v>140</v>
      </c>
      <c r="P31" s="82">
        <f t="shared" si="7"/>
        <v>420</v>
      </c>
      <c r="Q31" s="12">
        <f>июл.17!E26</f>
        <v>140</v>
      </c>
      <c r="R31" s="12">
        <f>авг.17!E26</f>
        <v>140</v>
      </c>
      <c r="S31" s="12">
        <f>сен.17!E26</f>
        <v>140</v>
      </c>
      <c r="T31" s="82">
        <f t="shared" si="8"/>
        <v>420</v>
      </c>
      <c r="U31" s="12">
        <f>окт.17!E26</f>
        <v>140</v>
      </c>
      <c r="V31" s="12">
        <f>ноя.17!E26</f>
        <v>140</v>
      </c>
      <c r="W31" s="12">
        <f>дек.17!E26</f>
        <v>140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v>-840</v>
      </c>
      <c r="F32" s="80">
        <f t="shared" si="4"/>
        <v>-2520</v>
      </c>
      <c r="G32" s="81">
        <f>янв.17!F27+фев.17!F27+мар.17!F27+апр.17!F27+'май. 17'!F27+'июн. 17'!F27+июл.17!F27+авг.17!F27+сен.17!F27+окт.17!F27+ноя.17!F27+дек.17!F27</f>
        <v>0</v>
      </c>
      <c r="H32" s="81">
        <f t="shared" si="5"/>
        <v>420</v>
      </c>
      <c r="I32" s="12">
        <f>янв.17!E27</f>
        <v>140</v>
      </c>
      <c r="J32" s="12">
        <f>фев.17!E27</f>
        <v>140</v>
      </c>
      <c r="K32" s="12">
        <f>мар.17!E27</f>
        <v>140</v>
      </c>
      <c r="L32" s="82">
        <f t="shared" si="6"/>
        <v>420</v>
      </c>
      <c r="M32" s="12">
        <f>апр.17!E27</f>
        <v>140</v>
      </c>
      <c r="N32" s="12">
        <f>'май. 17'!E27</f>
        <v>140</v>
      </c>
      <c r="O32" s="12">
        <f>'июн. 17'!E27</f>
        <v>140</v>
      </c>
      <c r="P32" s="82">
        <f t="shared" si="7"/>
        <v>420</v>
      </c>
      <c r="Q32" s="12">
        <f>июл.17!E27</f>
        <v>140</v>
      </c>
      <c r="R32" s="12">
        <f>авг.17!E27</f>
        <v>140</v>
      </c>
      <c r="S32" s="12">
        <f>сен.17!E27</f>
        <v>140</v>
      </c>
      <c r="T32" s="82">
        <f t="shared" si="8"/>
        <v>420</v>
      </c>
      <c r="U32" s="12">
        <f>окт.17!E27</f>
        <v>140</v>
      </c>
      <c r="V32" s="12">
        <f>ноя.17!E27</f>
        <v>140</v>
      </c>
      <c r="W32" s="12">
        <f>дек.17!E27</f>
        <v>140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v>-840</v>
      </c>
      <c r="F33" s="80">
        <f t="shared" si="4"/>
        <v>-2520</v>
      </c>
      <c r="G33" s="81">
        <f>янв.17!F28+фев.17!F28+мар.17!F28+апр.17!F28+'май. 17'!F28+'июн. 17'!F28+июл.17!F28+авг.17!F28+сен.17!F28+окт.17!F28+ноя.17!F28+дек.17!F28</f>
        <v>0</v>
      </c>
      <c r="H33" s="83">
        <f t="shared" ref="H33:H73" si="9">I33+J33+K33</f>
        <v>420</v>
      </c>
      <c r="I33" s="12">
        <f>янв.17!E28</f>
        <v>140</v>
      </c>
      <c r="J33" s="12">
        <f>фев.17!E28</f>
        <v>140</v>
      </c>
      <c r="K33" s="12">
        <f>мар.17!E28</f>
        <v>140</v>
      </c>
      <c r="L33" s="82">
        <f t="shared" ref="L33:L73" si="10">M33+N33+O33</f>
        <v>420</v>
      </c>
      <c r="M33" s="12">
        <f>апр.17!E28</f>
        <v>140</v>
      </c>
      <c r="N33" s="12">
        <f>'май. 17'!E28</f>
        <v>140</v>
      </c>
      <c r="O33" s="12">
        <f>'июн. 17'!E28</f>
        <v>140</v>
      </c>
      <c r="P33" s="82">
        <f t="shared" ref="P33:P73" si="11">Q33+R33+S33</f>
        <v>420</v>
      </c>
      <c r="Q33" s="12">
        <f>июл.17!E28</f>
        <v>140</v>
      </c>
      <c r="R33" s="12">
        <f>авг.17!E28</f>
        <v>140</v>
      </c>
      <c r="S33" s="12">
        <f>сен.17!E28</f>
        <v>140</v>
      </c>
      <c r="T33" s="82">
        <f t="shared" ref="T33:T73" si="12">U33+V33+W33</f>
        <v>420</v>
      </c>
      <c r="U33" s="12">
        <f>окт.17!E28</f>
        <v>140</v>
      </c>
      <c r="V33" s="12">
        <f>ноя.17!E28</f>
        <v>140</v>
      </c>
      <c r="W33" s="12">
        <f>дек.17!E28</f>
        <v>140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v>-840</v>
      </c>
      <c r="F34" s="80">
        <f t="shared" si="4"/>
        <v>-2520</v>
      </c>
      <c r="G34" s="81">
        <f>янв.17!F29+фев.17!F29+мар.17!F29+апр.17!F29+'май. 17'!F29+'июн. 17'!F29+июл.17!F29+авг.17!F29+сен.17!F29+окт.17!F29+ноя.17!F29+дек.17!F29</f>
        <v>0</v>
      </c>
      <c r="H34" s="83">
        <f t="shared" si="9"/>
        <v>420</v>
      </c>
      <c r="I34" s="12">
        <f>янв.17!E29</f>
        <v>140</v>
      </c>
      <c r="J34" s="12">
        <f>фев.17!E29</f>
        <v>140</v>
      </c>
      <c r="K34" s="12">
        <f>мар.17!E29</f>
        <v>140</v>
      </c>
      <c r="L34" s="82">
        <f t="shared" si="10"/>
        <v>420</v>
      </c>
      <c r="M34" s="12">
        <f>апр.17!E29</f>
        <v>140</v>
      </c>
      <c r="N34" s="12">
        <f>'май. 17'!E29</f>
        <v>140</v>
      </c>
      <c r="O34" s="12">
        <f>'июн. 17'!E29</f>
        <v>140</v>
      </c>
      <c r="P34" s="82">
        <f t="shared" si="11"/>
        <v>420</v>
      </c>
      <c r="Q34" s="12">
        <f>июл.17!E29</f>
        <v>140</v>
      </c>
      <c r="R34" s="12">
        <f>авг.17!E29</f>
        <v>140</v>
      </c>
      <c r="S34" s="12">
        <f>сен.17!E29</f>
        <v>140</v>
      </c>
      <c r="T34" s="82">
        <f t="shared" si="12"/>
        <v>420</v>
      </c>
      <c r="U34" s="12">
        <f>окт.17!E29</f>
        <v>140</v>
      </c>
      <c r="V34" s="12">
        <f>ноя.17!E29</f>
        <v>140</v>
      </c>
      <c r="W34" s="12">
        <f>дек.17!E29</f>
        <v>140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v>-840</v>
      </c>
      <c r="F35" s="80">
        <f t="shared" si="4"/>
        <v>2480</v>
      </c>
      <c r="G35" s="81">
        <f>янв.17!F30+фев.17!F30+мар.17!F30+апр.17!F30+'май. 17'!F30+'июн. 17'!F30+июл.17!F30+авг.17!F30+сен.17!F30+окт.17!F30+ноя.17!F30+дек.17!F30</f>
        <v>5000</v>
      </c>
      <c r="H35" s="83">
        <f t="shared" si="9"/>
        <v>420</v>
      </c>
      <c r="I35" s="12">
        <f>янв.17!E30</f>
        <v>140</v>
      </c>
      <c r="J35" s="12">
        <f>фев.17!E30</f>
        <v>140</v>
      </c>
      <c r="K35" s="12">
        <f>мар.17!E30</f>
        <v>140</v>
      </c>
      <c r="L35" s="82">
        <f t="shared" si="10"/>
        <v>420</v>
      </c>
      <c r="M35" s="12">
        <f>апр.17!E30</f>
        <v>140</v>
      </c>
      <c r="N35" s="12">
        <f>'май. 17'!E30</f>
        <v>140</v>
      </c>
      <c r="O35" s="12">
        <f>'июн. 17'!E30</f>
        <v>140</v>
      </c>
      <c r="P35" s="82">
        <f t="shared" si="11"/>
        <v>420</v>
      </c>
      <c r="Q35" s="12">
        <f>июл.17!E30</f>
        <v>140</v>
      </c>
      <c r="R35" s="12">
        <f>авг.17!E30</f>
        <v>140</v>
      </c>
      <c r="S35" s="12">
        <f>сен.17!E30</f>
        <v>140</v>
      </c>
      <c r="T35" s="82">
        <f t="shared" si="12"/>
        <v>420</v>
      </c>
      <c r="U35" s="12">
        <f>окт.17!E30</f>
        <v>140</v>
      </c>
      <c r="V35" s="12">
        <f>ноя.17!E30</f>
        <v>140</v>
      </c>
      <c r="W35" s="12">
        <f>дек.17!E30</f>
        <v>140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v>140</v>
      </c>
      <c r="F36" s="80">
        <f t="shared" si="4"/>
        <v>960</v>
      </c>
      <c r="G36" s="81">
        <f>янв.17!F31+фев.17!F31+мар.17!F31+апр.17!F31+'май. 17'!F31+'июн. 17'!F31+июл.17!F31+авг.17!F31+сен.17!F31+окт.17!F31+ноя.17!F31+дек.17!F31</f>
        <v>2500</v>
      </c>
      <c r="H36" s="83">
        <f t="shared" si="9"/>
        <v>420</v>
      </c>
      <c r="I36" s="12">
        <f>янв.17!E31</f>
        <v>140</v>
      </c>
      <c r="J36" s="12">
        <f>фев.17!E31</f>
        <v>140</v>
      </c>
      <c r="K36" s="12">
        <f>мар.17!E31</f>
        <v>140</v>
      </c>
      <c r="L36" s="82">
        <f t="shared" si="10"/>
        <v>420</v>
      </c>
      <c r="M36" s="12">
        <f>апр.17!E31</f>
        <v>140</v>
      </c>
      <c r="N36" s="12">
        <f>'май. 17'!E31</f>
        <v>140</v>
      </c>
      <c r="O36" s="12">
        <f>'июн. 17'!E31</f>
        <v>140</v>
      </c>
      <c r="P36" s="82">
        <f t="shared" si="11"/>
        <v>420</v>
      </c>
      <c r="Q36" s="12">
        <f>июл.17!E31</f>
        <v>140</v>
      </c>
      <c r="R36" s="12">
        <f>авг.17!E31</f>
        <v>140</v>
      </c>
      <c r="S36" s="12">
        <f>сен.17!E31</f>
        <v>140</v>
      </c>
      <c r="T36" s="82">
        <f t="shared" si="12"/>
        <v>420</v>
      </c>
      <c r="U36" s="12">
        <f>окт.17!E31</f>
        <v>140</v>
      </c>
      <c r="V36" s="12">
        <f>ноя.17!E31</f>
        <v>140</v>
      </c>
      <c r="W36" s="12">
        <f>дек.17!E31</f>
        <v>140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v>-840</v>
      </c>
      <c r="F37" s="80">
        <f t="shared" si="4"/>
        <v>-2520</v>
      </c>
      <c r="G37" s="81">
        <f>янв.17!F32+фев.17!F32+мар.17!F32+апр.17!F32+'май. 17'!F32+'июн. 17'!F32+июл.17!F32+авг.17!F32+сен.17!F32+окт.17!F32+ноя.17!F32+дек.17!F32</f>
        <v>0</v>
      </c>
      <c r="H37" s="83">
        <f t="shared" si="9"/>
        <v>420</v>
      </c>
      <c r="I37" s="12">
        <f>янв.17!E32</f>
        <v>140</v>
      </c>
      <c r="J37" s="12">
        <f>фев.17!E32</f>
        <v>140</v>
      </c>
      <c r="K37" s="12">
        <f>мар.17!E32</f>
        <v>140</v>
      </c>
      <c r="L37" s="82">
        <f t="shared" si="10"/>
        <v>420</v>
      </c>
      <c r="M37" s="12">
        <f>апр.17!E32</f>
        <v>140</v>
      </c>
      <c r="N37" s="12">
        <f>'май. 17'!E32</f>
        <v>140</v>
      </c>
      <c r="O37" s="12">
        <f>'июн. 17'!E32</f>
        <v>140</v>
      </c>
      <c r="P37" s="82">
        <f t="shared" si="11"/>
        <v>420</v>
      </c>
      <c r="Q37" s="12">
        <f>июл.17!E32</f>
        <v>140</v>
      </c>
      <c r="R37" s="12">
        <f>авг.17!E32</f>
        <v>140</v>
      </c>
      <c r="S37" s="12">
        <f>сен.17!E32</f>
        <v>140</v>
      </c>
      <c r="T37" s="82">
        <f t="shared" si="12"/>
        <v>420</v>
      </c>
      <c r="U37" s="12">
        <f>окт.17!E32</f>
        <v>140</v>
      </c>
      <c r="V37" s="12">
        <f>ноя.17!E32</f>
        <v>140</v>
      </c>
      <c r="W37" s="12">
        <f>дек.17!E32</f>
        <v>140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v>-840</v>
      </c>
      <c r="F38" s="80">
        <f t="shared" si="4"/>
        <v>-2520</v>
      </c>
      <c r="G38" s="81">
        <f>янв.17!F33+фев.17!F33+мар.17!F33+апр.17!F33+'май. 17'!F33+'июн. 17'!F33+июл.17!F33+авг.17!F33+сен.17!F33+окт.17!F33+ноя.17!F33+дек.17!F33</f>
        <v>0</v>
      </c>
      <c r="H38" s="83">
        <f t="shared" si="9"/>
        <v>420</v>
      </c>
      <c r="I38" s="12">
        <f>янв.17!E33</f>
        <v>140</v>
      </c>
      <c r="J38" s="12">
        <f>фев.17!E33</f>
        <v>140</v>
      </c>
      <c r="K38" s="12">
        <f>мар.17!E33</f>
        <v>140</v>
      </c>
      <c r="L38" s="82">
        <f t="shared" si="10"/>
        <v>420</v>
      </c>
      <c r="M38" s="12">
        <f>апр.17!E33</f>
        <v>140</v>
      </c>
      <c r="N38" s="12">
        <f>'май. 17'!E33</f>
        <v>140</v>
      </c>
      <c r="O38" s="12">
        <f>'июн. 17'!E33</f>
        <v>140</v>
      </c>
      <c r="P38" s="82">
        <f t="shared" si="11"/>
        <v>420</v>
      </c>
      <c r="Q38" s="12">
        <f>июл.17!E33</f>
        <v>140</v>
      </c>
      <c r="R38" s="12">
        <f>авг.17!E33</f>
        <v>140</v>
      </c>
      <c r="S38" s="12">
        <f>сен.17!E33</f>
        <v>140</v>
      </c>
      <c r="T38" s="82">
        <f t="shared" si="12"/>
        <v>420</v>
      </c>
      <c r="U38" s="12">
        <f>окт.17!E33</f>
        <v>140</v>
      </c>
      <c r="V38" s="12">
        <f>ноя.17!E33</f>
        <v>140</v>
      </c>
      <c r="W38" s="12">
        <f>дек.17!E33</f>
        <v>140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v>-840</v>
      </c>
      <c r="F39" s="80">
        <f t="shared" si="4"/>
        <v>1320</v>
      </c>
      <c r="G39" s="81">
        <f>янв.17!F34+фев.17!F34+мар.17!F34+апр.17!F34+'май. 17'!F34+'июн. 17'!F34+июл.17!F34+авг.17!F34+сен.17!F34+окт.17!F34+ноя.17!F34+дек.17!F34</f>
        <v>3840</v>
      </c>
      <c r="H39" s="83">
        <f t="shared" si="9"/>
        <v>420</v>
      </c>
      <c r="I39" s="12">
        <f>янв.17!E34</f>
        <v>140</v>
      </c>
      <c r="J39" s="12">
        <f>фев.17!E34</f>
        <v>140</v>
      </c>
      <c r="K39" s="12">
        <f>мар.17!E34</f>
        <v>140</v>
      </c>
      <c r="L39" s="82">
        <f t="shared" si="10"/>
        <v>420</v>
      </c>
      <c r="M39" s="12">
        <f>апр.17!E34</f>
        <v>140</v>
      </c>
      <c r="N39" s="12">
        <f>'май. 17'!E34</f>
        <v>140</v>
      </c>
      <c r="O39" s="12">
        <f>'июн. 17'!E34</f>
        <v>140</v>
      </c>
      <c r="P39" s="82">
        <f t="shared" si="11"/>
        <v>420</v>
      </c>
      <c r="Q39" s="12">
        <f>июл.17!E34</f>
        <v>140</v>
      </c>
      <c r="R39" s="12">
        <f>авг.17!E34</f>
        <v>140</v>
      </c>
      <c r="S39" s="12">
        <f>сен.17!E34</f>
        <v>140</v>
      </c>
      <c r="T39" s="82">
        <f t="shared" si="12"/>
        <v>420</v>
      </c>
      <c r="U39" s="12">
        <f>окт.17!E34</f>
        <v>140</v>
      </c>
      <c r="V39" s="12">
        <f>ноя.17!E34</f>
        <v>140</v>
      </c>
      <c r="W39" s="12">
        <f>дек.17!E34</f>
        <v>140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v>-840</v>
      </c>
      <c r="F40" s="80">
        <f t="shared" si="4"/>
        <v>480</v>
      </c>
      <c r="G40" s="81">
        <f>янв.17!F35+фев.17!F35+мар.17!F35+апр.17!F35+'май. 17'!F35+'июн. 17'!F35+июл.17!F35+авг.17!F35+сен.17!F35+окт.17!F35+ноя.17!F35+дек.17!F35</f>
        <v>3000</v>
      </c>
      <c r="H40" s="83">
        <f t="shared" si="9"/>
        <v>420</v>
      </c>
      <c r="I40" s="12">
        <f>янв.17!E35</f>
        <v>140</v>
      </c>
      <c r="J40" s="12">
        <f>фев.17!E35</f>
        <v>140</v>
      </c>
      <c r="K40" s="12">
        <f>мар.17!E35</f>
        <v>140</v>
      </c>
      <c r="L40" s="82">
        <f t="shared" si="10"/>
        <v>420</v>
      </c>
      <c r="M40" s="12">
        <f>апр.17!E35</f>
        <v>140</v>
      </c>
      <c r="N40" s="12">
        <f>'май. 17'!E35</f>
        <v>140</v>
      </c>
      <c r="O40" s="12">
        <f>'июн. 17'!E35</f>
        <v>140</v>
      </c>
      <c r="P40" s="82">
        <f t="shared" si="11"/>
        <v>420</v>
      </c>
      <c r="Q40" s="12">
        <f>июл.17!E35</f>
        <v>140</v>
      </c>
      <c r="R40" s="12">
        <f>авг.17!E35</f>
        <v>140</v>
      </c>
      <c r="S40" s="12">
        <f>сен.17!E35</f>
        <v>140</v>
      </c>
      <c r="T40" s="82">
        <f t="shared" si="12"/>
        <v>420</v>
      </c>
      <c r="U40" s="12">
        <f>окт.17!E35</f>
        <v>140</v>
      </c>
      <c r="V40" s="12">
        <f>ноя.17!E35</f>
        <v>140</v>
      </c>
      <c r="W40" s="12">
        <f>дек.17!E35</f>
        <v>140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v>-140</v>
      </c>
      <c r="F41" s="80">
        <f t="shared" si="4"/>
        <v>-420</v>
      </c>
      <c r="G41" s="81">
        <f>янв.17!F36+фев.17!F36+мар.17!F36+апр.17!F36+'май. 17'!F36+'июн. 17'!F36+июл.17!F36+авг.17!F36+сен.17!F36+окт.17!F36+ноя.17!F36+дек.17!F36</f>
        <v>1400</v>
      </c>
      <c r="H41" s="83">
        <f t="shared" si="9"/>
        <v>420</v>
      </c>
      <c r="I41" s="12">
        <f>янв.17!E36</f>
        <v>140</v>
      </c>
      <c r="J41" s="12">
        <f>фев.17!E36</f>
        <v>140</v>
      </c>
      <c r="K41" s="12">
        <f>мар.17!E36</f>
        <v>140</v>
      </c>
      <c r="L41" s="82">
        <f t="shared" si="10"/>
        <v>420</v>
      </c>
      <c r="M41" s="12">
        <f>апр.17!E36</f>
        <v>140</v>
      </c>
      <c r="N41" s="12">
        <f>'май. 17'!E36</f>
        <v>140</v>
      </c>
      <c r="O41" s="12">
        <f>'июн. 17'!E36</f>
        <v>140</v>
      </c>
      <c r="P41" s="82">
        <f t="shared" si="11"/>
        <v>420</v>
      </c>
      <c r="Q41" s="12">
        <f>июл.17!E36</f>
        <v>140</v>
      </c>
      <c r="R41" s="12">
        <f>авг.17!E36</f>
        <v>140</v>
      </c>
      <c r="S41" s="12">
        <f>сен.17!E36</f>
        <v>140</v>
      </c>
      <c r="T41" s="82">
        <f t="shared" si="12"/>
        <v>420</v>
      </c>
      <c r="U41" s="12">
        <f>окт.17!E36</f>
        <v>140</v>
      </c>
      <c r="V41" s="12">
        <f>ноя.17!E36</f>
        <v>140</v>
      </c>
      <c r="W41" s="12">
        <f>дек.17!E36</f>
        <v>140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v>-840</v>
      </c>
      <c r="F42" s="80">
        <f t="shared" si="4"/>
        <v>0</v>
      </c>
      <c r="G42" s="81">
        <f>янв.17!F37+фев.17!F37+мар.17!F37+апр.17!F37+'май. 17'!F37+'июн. 17'!F37+июл.17!F37+авг.17!F37+сен.17!F37+окт.17!F37+ноя.17!F37+дек.17!F37</f>
        <v>2520</v>
      </c>
      <c r="H42" s="83">
        <f t="shared" si="9"/>
        <v>420</v>
      </c>
      <c r="I42" s="12">
        <f>янв.17!E37</f>
        <v>140</v>
      </c>
      <c r="J42" s="12">
        <f>фев.17!E37</f>
        <v>140</v>
      </c>
      <c r="K42" s="12">
        <f>мар.17!E37</f>
        <v>140</v>
      </c>
      <c r="L42" s="82">
        <f t="shared" si="10"/>
        <v>420</v>
      </c>
      <c r="M42" s="12">
        <f>апр.17!E37</f>
        <v>140</v>
      </c>
      <c r="N42" s="12">
        <f>'май. 17'!E37</f>
        <v>140</v>
      </c>
      <c r="O42" s="12">
        <f>'июн. 17'!E37</f>
        <v>140</v>
      </c>
      <c r="P42" s="82">
        <f t="shared" si="11"/>
        <v>420</v>
      </c>
      <c r="Q42" s="12">
        <f>июл.17!E37</f>
        <v>140</v>
      </c>
      <c r="R42" s="12">
        <f>авг.17!E37</f>
        <v>140</v>
      </c>
      <c r="S42" s="12">
        <f>сен.17!E37</f>
        <v>140</v>
      </c>
      <c r="T42" s="82">
        <f t="shared" si="12"/>
        <v>420</v>
      </c>
      <c r="U42" s="12">
        <f>окт.17!E37</f>
        <v>140</v>
      </c>
      <c r="V42" s="12">
        <f>ноя.17!E37</f>
        <v>140</v>
      </c>
      <c r="W42" s="12">
        <f>дек.17!E37</f>
        <v>140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v>-840</v>
      </c>
      <c r="F43" s="80">
        <f t="shared" si="4"/>
        <v>-2520</v>
      </c>
      <c r="G43" s="81">
        <f>янв.17!F38+фев.17!F38+мар.17!F38+апр.17!F38+'май. 17'!F38+'июн. 17'!F38+июл.17!F38+авг.17!F38+сен.17!F38+окт.17!F38+ноя.17!F38+дек.17!F38</f>
        <v>0</v>
      </c>
      <c r="H43" s="83">
        <f t="shared" si="9"/>
        <v>420</v>
      </c>
      <c r="I43" s="12">
        <f>янв.17!E38</f>
        <v>140</v>
      </c>
      <c r="J43" s="12">
        <f>фев.17!E38</f>
        <v>140</v>
      </c>
      <c r="K43" s="12">
        <f>мар.17!E38</f>
        <v>140</v>
      </c>
      <c r="L43" s="82">
        <f t="shared" si="10"/>
        <v>420</v>
      </c>
      <c r="M43" s="12">
        <f>апр.17!E38</f>
        <v>140</v>
      </c>
      <c r="N43" s="12">
        <f>'май. 17'!E38</f>
        <v>140</v>
      </c>
      <c r="O43" s="12">
        <f>'июн. 17'!E38</f>
        <v>140</v>
      </c>
      <c r="P43" s="82">
        <f t="shared" si="11"/>
        <v>420</v>
      </c>
      <c r="Q43" s="12">
        <f>июл.17!E38</f>
        <v>140</v>
      </c>
      <c r="R43" s="12">
        <f>авг.17!E38</f>
        <v>140</v>
      </c>
      <c r="S43" s="12">
        <f>сен.17!E38</f>
        <v>140</v>
      </c>
      <c r="T43" s="82">
        <f t="shared" si="12"/>
        <v>420</v>
      </c>
      <c r="U43" s="12">
        <f>окт.17!E38</f>
        <v>140</v>
      </c>
      <c r="V43" s="12">
        <f>ноя.17!E38</f>
        <v>140</v>
      </c>
      <c r="W43" s="12">
        <f>дек.17!E38</f>
        <v>140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v>0</v>
      </c>
      <c r="F44" s="80">
        <f t="shared" si="4"/>
        <v>0</v>
      </c>
      <c r="G44" s="81">
        <f>янв.17!F39+фев.17!F39+мар.17!F39+апр.17!F39+'май. 17'!F39+'июн. 17'!F39+июл.17!F39+авг.17!F39+сен.17!F39+окт.17!F39+ноя.17!F39+дек.17!F39</f>
        <v>1680</v>
      </c>
      <c r="H44" s="83">
        <f t="shared" si="9"/>
        <v>420</v>
      </c>
      <c r="I44" s="12">
        <f>янв.17!E39</f>
        <v>140</v>
      </c>
      <c r="J44" s="12">
        <f>фев.17!E39</f>
        <v>140</v>
      </c>
      <c r="K44" s="12">
        <f>мар.17!E39</f>
        <v>140</v>
      </c>
      <c r="L44" s="82">
        <f t="shared" si="10"/>
        <v>420</v>
      </c>
      <c r="M44" s="12">
        <f>апр.17!E39</f>
        <v>140</v>
      </c>
      <c r="N44" s="12">
        <f>'май. 17'!E39</f>
        <v>140</v>
      </c>
      <c r="O44" s="12">
        <f>'июн. 17'!E39</f>
        <v>140</v>
      </c>
      <c r="P44" s="82">
        <f t="shared" si="11"/>
        <v>420</v>
      </c>
      <c r="Q44" s="12">
        <f>июл.17!E39</f>
        <v>140</v>
      </c>
      <c r="R44" s="12">
        <f>авг.17!E39</f>
        <v>140</v>
      </c>
      <c r="S44" s="12">
        <f>сен.17!E39</f>
        <v>140</v>
      </c>
      <c r="T44" s="82">
        <f t="shared" si="12"/>
        <v>420</v>
      </c>
      <c r="U44" s="12">
        <f>окт.17!E39</f>
        <v>140</v>
      </c>
      <c r="V44" s="12">
        <f>ноя.17!E39</f>
        <v>140</v>
      </c>
      <c r="W44" s="12">
        <f>дек.17!E39</f>
        <v>140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v>-840</v>
      </c>
      <c r="F45" s="80">
        <f t="shared" si="4"/>
        <v>-2520</v>
      </c>
      <c r="G45" s="81">
        <f>янв.17!F40+фев.17!F40+мар.17!F40+апр.17!F40+'май. 17'!F40+'июн. 17'!F40+июл.17!F40+авг.17!F40+сен.17!F40+окт.17!F40+ноя.17!F40+дек.17!F40</f>
        <v>0</v>
      </c>
      <c r="H45" s="83">
        <f t="shared" si="9"/>
        <v>420</v>
      </c>
      <c r="I45" s="12">
        <f>янв.17!E40</f>
        <v>140</v>
      </c>
      <c r="J45" s="12">
        <f>фев.17!E40</f>
        <v>140</v>
      </c>
      <c r="K45" s="12">
        <f>мар.17!E40</f>
        <v>140</v>
      </c>
      <c r="L45" s="82">
        <f t="shared" si="10"/>
        <v>420</v>
      </c>
      <c r="M45" s="12">
        <f>апр.17!E40</f>
        <v>140</v>
      </c>
      <c r="N45" s="12">
        <f>'май. 17'!E40</f>
        <v>140</v>
      </c>
      <c r="O45" s="12">
        <f>'июн. 17'!E40</f>
        <v>140</v>
      </c>
      <c r="P45" s="82">
        <f t="shared" si="11"/>
        <v>420</v>
      </c>
      <c r="Q45" s="12">
        <f>июл.17!E40</f>
        <v>140</v>
      </c>
      <c r="R45" s="12">
        <f>авг.17!E40</f>
        <v>140</v>
      </c>
      <c r="S45" s="12">
        <f>сен.17!E40</f>
        <v>140</v>
      </c>
      <c r="T45" s="82">
        <f t="shared" si="12"/>
        <v>420</v>
      </c>
      <c r="U45" s="12">
        <f>окт.17!E40</f>
        <v>140</v>
      </c>
      <c r="V45" s="12">
        <f>ноя.17!E40</f>
        <v>140</v>
      </c>
      <c r="W45" s="12">
        <f>дек.17!E40</f>
        <v>140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v>-840</v>
      </c>
      <c r="F46" s="80">
        <f t="shared" si="4"/>
        <v>-2520</v>
      </c>
      <c r="G46" s="81">
        <f>янв.17!F41+фев.17!F41+мар.17!F41+апр.17!F41+'май. 17'!F41+'июн. 17'!F41+июл.17!F41+авг.17!F41+сен.17!F41+окт.17!F41+ноя.17!F41+дек.17!F41</f>
        <v>0</v>
      </c>
      <c r="H46" s="83">
        <f t="shared" si="9"/>
        <v>420</v>
      </c>
      <c r="I46" s="12">
        <f>янв.17!E41</f>
        <v>140</v>
      </c>
      <c r="J46" s="12">
        <f>фев.17!E41</f>
        <v>140</v>
      </c>
      <c r="K46" s="12">
        <f>мар.17!E41</f>
        <v>140</v>
      </c>
      <c r="L46" s="82">
        <f t="shared" si="10"/>
        <v>420</v>
      </c>
      <c r="M46" s="12">
        <f>апр.17!E41</f>
        <v>140</v>
      </c>
      <c r="N46" s="12">
        <f>'май. 17'!E41</f>
        <v>140</v>
      </c>
      <c r="O46" s="12">
        <f>'июн. 17'!E41</f>
        <v>140</v>
      </c>
      <c r="P46" s="82">
        <f t="shared" si="11"/>
        <v>420</v>
      </c>
      <c r="Q46" s="12">
        <f>июл.17!E41</f>
        <v>140</v>
      </c>
      <c r="R46" s="12">
        <f>авг.17!E41</f>
        <v>140</v>
      </c>
      <c r="S46" s="12">
        <f>сен.17!E41</f>
        <v>140</v>
      </c>
      <c r="T46" s="82">
        <f t="shared" si="12"/>
        <v>420</v>
      </c>
      <c r="U46" s="12">
        <f>окт.17!E41</f>
        <v>140</v>
      </c>
      <c r="V46" s="12">
        <f>ноя.17!E41</f>
        <v>140</v>
      </c>
      <c r="W46" s="12">
        <f>дек.17!E41</f>
        <v>140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v>-840</v>
      </c>
      <c r="F47" s="80">
        <f t="shared" si="4"/>
        <v>-2520</v>
      </c>
      <c r="G47" s="81">
        <f>янв.17!F42+фев.17!F42+мар.17!F42+апр.17!F42+'май. 17'!F42+'июн. 17'!F42+июл.17!F42+авг.17!F42+сен.17!F42+окт.17!F42+ноя.17!F42+дек.17!F42</f>
        <v>0</v>
      </c>
      <c r="H47" s="83">
        <f t="shared" si="9"/>
        <v>420</v>
      </c>
      <c r="I47" s="12">
        <f>янв.17!E42</f>
        <v>140</v>
      </c>
      <c r="J47" s="12">
        <f>фев.17!E42</f>
        <v>140</v>
      </c>
      <c r="K47" s="12">
        <f>мар.17!E42</f>
        <v>140</v>
      </c>
      <c r="L47" s="82">
        <f t="shared" si="10"/>
        <v>420</v>
      </c>
      <c r="M47" s="12">
        <f>апр.17!E42</f>
        <v>140</v>
      </c>
      <c r="N47" s="12">
        <f>'май. 17'!E42</f>
        <v>140</v>
      </c>
      <c r="O47" s="12">
        <f>'июн. 17'!E42</f>
        <v>140</v>
      </c>
      <c r="P47" s="82">
        <f t="shared" si="11"/>
        <v>420</v>
      </c>
      <c r="Q47" s="12">
        <f>июл.17!E42</f>
        <v>140</v>
      </c>
      <c r="R47" s="12">
        <f>авг.17!E42</f>
        <v>140</v>
      </c>
      <c r="S47" s="12">
        <f>сен.17!E42</f>
        <v>140</v>
      </c>
      <c r="T47" s="82">
        <f t="shared" si="12"/>
        <v>420</v>
      </c>
      <c r="U47" s="12">
        <f>окт.17!E42</f>
        <v>140</v>
      </c>
      <c r="V47" s="12">
        <f>ноя.17!E42</f>
        <v>140</v>
      </c>
      <c r="W47" s="12">
        <f>дек.17!E42</f>
        <v>140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v>0</v>
      </c>
      <c r="F48" s="80">
        <f t="shared" si="4"/>
        <v>-980</v>
      </c>
      <c r="G48" s="81">
        <f>янв.17!F43+фев.17!F43+мар.17!F43+апр.17!F43+'май. 17'!F43+'июн. 17'!F43+июл.17!F43+авг.17!F43+сен.17!F43+окт.17!F43+ноя.17!F43+дек.17!F43</f>
        <v>700</v>
      </c>
      <c r="H48" s="83">
        <f t="shared" si="9"/>
        <v>420</v>
      </c>
      <c r="I48" s="12">
        <f>янв.17!E43</f>
        <v>140</v>
      </c>
      <c r="J48" s="12">
        <f>фев.17!E43</f>
        <v>140</v>
      </c>
      <c r="K48" s="12">
        <f>мар.17!E43</f>
        <v>140</v>
      </c>
      <c r="L48" s="82">
        <f t="shared" si="10"/>
        <v>420</v>
      </c>
      <c r="M48" s="12">
        <f>апр.17!E43</f>
        <v>140</v>
      </c>
      <c r="N48" s="12">
        <f>'май. 17'!E43</f>
        <v>140</v>
      </c>
      <c r="O48" s="12">
        <f>'июн. 17'!E43</f>
        <v>140</v>
      </c>
      <c r="P48" s="82">
        <f t="shared" si="11"/>
        <v>420</v>
      </c>
      <c r="Q48" s="12">
        <f>июл.17!E43</f>
        <v>140</v>
      </c>
      <c r="R48" s="12">
        <f>авг.17!E43</f>
        <v>140</v>
      </c>
      <c r="S48" s="12">
        <f>сен.17!E43</f>
        <v>140</v>
      </c>
      <c r="T48" s="82">
        <f t="shared" si="12"/>
        <v>420</v>
      </c>
      <c r="U48" s="12">
        <f>окт.17!E43</f>
        <v>140</v>
      </c>
      <c r="V48" s="12">
        <f>ноя.17!E43</f>
        <v>140</v>
      </c>
      <c r="W48" s="12">
        <f>дек.17!E43</f>
        <v>140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v>-700</v>
      </c>
      <c r="F49" s="80">
        <f t="shared" si="4"/>
        <v>-700</v>
      </c>
      <c r="G49" s="81">
        <f>янв.17!F44+фев.17!F44+мар.17!F44+апр.17!F44+'май. 17'!F44+'июн. 17'!F44+июл.17!F44+авг.17!F44+сен.17!F44+окт.17!F44+ноя.17!F44+дек.17!F44</f>
        <v>1680</v>
      </c>
      <c r="H49" s="83">
        <f t="shared" si="9"/>
        <v>420</v>
      </c>
      <c r="I49" s="12">
        <f>янв.17!E44</f>
        <v>140</v>
      </c>
      <c r="J49" s="12">
        <f>фев.17!E44</f>
        <v>140</v>
      </c>
      <c r="K49" s="12">
        <f>мар.17!E44</f>
        <v>140</v>
      </c>
      <c r="L49" s="82">
        <f t="shared" si="10"/>
        <v>420</v>
      </c>
      <c r="M49" s="12">
        <f>апр.17!E44</f>
        <v>140</v>
      </c>
      <c r="N49" s="12">
        <f>'май. 17'!E44</f>
        <v>140</v>
      </c>
      <c r="O49" s="12">
        <f>'июн. 17'!E44</f>
        <v>140</v>
      </c>
      <c r="P49" s="82">
        <f t="shared" si="11"/>
        <v>420</v>
      </c>
      <c r="Q49" s="12">
        <f>июл.17!E44</f>
        <v>140</v>
      </c>
      <c r="R49" s="12">
        <f>авг.17!E44</f>
        <v>140</v>
      </c>
      <c r="S49" s="12">
        <f>сен.17!E44</f>
        <v>140</v>
      </c>
      <c r="T49" s="82">
        <f t="shared" si="12"/>
        <v>420</v>
      </c>
      <c r="U49" s="12">
        <f>окт.17!E44</f>
        <v>140</v>
      </c>
      <c r="V49" s="12">
        <f>ноя.17!E44</f>
        <v>140</v>
      </c>
      <c r="W49" s="12">
        <f>дек.17!E44</f>
        <v>140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v>0</v>
      </c>
      <c r="F50" s="80">
        <f t="shared" si="4"/>
        <v>0</v>
      </c>
      <c r="G50" s="81">
        <f>янв.17!F45+фев.17!F45+мар.17!F45+апр.17!F45+'май. 17'!F45+'июн. 17'!F45+июл.17!F45+авг.17!F45+сен.17!F45+окт.17!F45+ноя.17!F45+дек.17!F45</f>
        <v>1680</v>
      </c>
      <c r="H50" s="83">
        <f t="shared" si="9"/>
        <v>420</v>
      </c>
      <c r="I50" s="12">
        <f>янв.17!E45</f>
        <v>140</v>
      </c>
      <c r="J50" s="12">
        <f>фев.17!E45</f>
        <v>140</v>
      </c>
      <c r="K50" s="12">
        <f>мар.17!E45</f>
        <v>140</v>
      </c>
      <c r="L50" s="82">
        <f t="shared" si="10"/>
        <v>420</v>
      </c>
      <c r="M50" s="12">
        <f>апр.17!E45</f>
        <v>140</v>
      </c>
      <c r="N50" s="12">
        <f>'май. 17'!E45</f>
        <v>140</v>
      </c>
      <c r="O50" s="12">
        <f>'июн. 17'!E45</f>
        <v>140</v>
      </c>
      <c r="P50" s="82">
        <f t="shared" si="11"/>
        <v>420</v>
      </c>
      <c r="Q50" s="12">
        <f>июл.17!E45</f>
        <v>140</v>
      </c>
      <c r="R50" s="12">
        <f>авг.17!E45</f>
        <v>140</v>
      </c>
      <c r="S50" s="12">
        <f>сен.17!E45</f>
        <v>140</v>
      </c>
      <c r="T50" s="82">
        <f t="shared" si="12"/>
        <v>420</v>
      </c>
      <c r="U50" s="12">
        <f>окт.17!E45</f>
        <v>140</v>
      </c>
      <c r="V50" s="12">
        <f>ноя.17!E45</f>
        <v>140</v>
      </c>
      <c r="W50" s="12">
        <f>дек.17!E45</f>
        <v>140</v>
      </c>
    </row>
    <row r="51" spans="1:23" x14ac:dyDescent="0.25">
      <c r="A51" s="3">
        <v>43</v>
      </c>
      <c r="B51" s="33"/>
      <c r="C51" s="131"/>
      <c r="D51" s="131"/>
      <c r="E51" s="79"/>
      <c r="F51" s="80"/>
      <c r="G51" s="81">
        <f>янв.17!F46+фев.17!F46+мар.17!F46+апр.17!F46+'май. 17'!F46+'июн. 17'!F46+июл.17!F46+авг.17!F46+сен.17!F46+окт.17!F46+ноя.17!F46+дек.17!F46</f>
        <v>0</v>
      </c>
      <c r="H51" s="83">
        <f t="shared" si="9"/>
        <v>0</v>
      </c>
      <c r="I51" s="12">
        <f>янв.17!E46</f>
        <v>0</v>
      </c>
      <c r="J51" s="12">
        <f>фев.17!E46</f>
        <v>0</v>
      </c>
      <c r="K51" s="12">
        <f>мар.17!E46</f>
        <v>0</v>
      </c>
      <c r="L51" s="82">
        <f t="shared" si="10"/>
        <v>0</v>
      </c>
      <c r="M51" s="12">
        <f>апр.17!E46</f>
        <v>0</v>
      </c>
      <c r="N51" s="12">
        <f>'май. 17'!E46</f>
        <v>0</v>
      </c>
      <c r="O51" s="12">
        <f>'июн. 17'!E46</f>
        <v>0</v>
      </c>
      <c r="P51" s="82">
        <f t="shared" si="11"/>
        <v>0</v>
      </c>
      <c r="Q51" s="12">
        <f>июл.17!E46</f>
        <v>0</v>
      </c>
      <c r="R51" s="12">
        <f>авг.17!E46</f>
        <v>0</v>
      </c>
      <c r="S51" s="12">
        <f>сен.17!E46</f>
        <v>0</v>
      </c>
      <c r="T51" s="82">
        <f t="shared" si="12"/>
        <v>0</v>
      </c>
      <c r="U51" s="12">
        <f>окт.17!E46</f>
        <v>0</v>
      </c>
      <c r="V51" s="12">
        <f>ноя.17!E46</f>
        <v>0</v>
      </c>
      <c r="W51" s="12">
        <f>дек.17!E46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v>-840</v>
      </c>
      <c r="F52" s="80">
        <f t="shared" si="4"/>
        <v>-2520</v>
      </c>
      <c r="G52" s="81">
        <f>янв.17!F47+фев.17!F47+мар.17!F47+апр.17!F47+'май. 17'!F47+'июн. 17'!F47+июл.17!F47+авг.17!F47+сен.17!F47+окт.17!F47+ноя.17!F47+дек.17!F47</f>
        <v>0</v>
      </c>
      <c r="H52" s="83">
        <f t="shared" si="9"/>
        <v>420</v>
      </c>
      <c r="I52" s="12">
        <f>янв.17!E47</f>
        <v>140</v>
      </c>
      <c r="J52" s="12">
        <f>фев.17!E47</f>
        <v>140</v>
      </c>
      <c r="K52" s="12">
        <f>мар.17!E47</f>
        <v>140</v>
      </c>
      <c r="L52" s="82">
        <f t="shared" si="10"/>
        <v>420</v>
      </c>
      <c r="M52" s="12">
        <f>апр.17!E47</f>
        <v>140</v>
      </c>
      <c r="N52" s="12">
        <f>'май. 17'!E47</f>
        <v>140</v>
      </c>
      <c r="O52" s="12">
        <f>'июн. 17'!E47</f>
        <v>140</v>
      </c>
      <c r="P52" s="82">
        <f t="shared" si="11"/>
        <v>420</v>
      </c>
      <c r="Q52" s="12">
        <f>июл.17!E47</f>
        <v>140</v>
      </c>
      <c r="R52" s="12">
        <f>авг.17!E47</f>
        <v>140</v>
      </c>
      <c r="S52" s="12">
        <f>сен.17!E47</f>
        <v>140</v>
      </c>
      <c r="T52" s="82">
        <f t="shared" si="12"/>
        <v>420</v>
      </c>
      <c r="U52" s="12">
        <f>окт.17!E47</f>
        <v>140</v>
      </c>
      <c r="V52" s="12">
        <f>ноя.17!E47</f>
        <v>140</v>
      </c>
      <c r="W52" s="12">
        <f>дек.17!E47</f>
        <v>140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v>-840</v>
      </c>
      <c r="F53" s="80">
        <f t="shared" si="4"/>
        <v>-2520</v>
      </c>
      <c r="G53" s="81">
        <f>янв.17!F48+фев.17!F48+мар.17!F48+апр.17!F48+'май. 17'!F48+'июн. 17'!F48+июл.17!F48+авг.17!F48+сен.17!F48+окт.17!F48+ноя.17!F48+дек.17!F48</f>
        <v>0</v>
      </c>
      <c r="H53" s="83">
        <f t="shared" si="9"/>
        <v>420</v>
      </c>
      <c r="I53" s="12">
        <f>янв.17!E48</f>
        <v>140</v>
      </c>
      <c r="J53" s="12">
        <f>фев.17!E48</f>
        <v>140</v>
      </c>
      <c r="K53" s="12">
        <f>мар.17!E48</f>
        <v>140</v>
      </c>
      <c r="L53" s="82">
        <f t="shared" si="10"/>
        <v>420</v>
      </c>
      <c r="M53" s="12">
        <f>апр.17!E48</f>
        <v>140</v>
      </c>
      <c r="N53" s="12">
        <f>'май. 17'!E48</f>
        <v>140</v>
      </c>
      <c r="O53" s="12">
        <f>'июн. 17'!E48</f>
        <v>140</v>
      </c>
      <c r="P53" s="82">
        <f t="shared" si="11"/>
        <v>420</v>
      </c>
      <c r="Q53" s="12">
        <f>июл.17!E48</f>
        <v>140</v>
      </c>
      <c r="R53" s="12">
        <f>авг.17!E48</f>
        <v>140</v>
      </c>
      <c r="S53" s="12">
        <f>сен.17!E48</f>
        <v>140</v>
      </c>
      <c r="T53" s="82">
        <f t="shared" si="12"/>
        <v>420</v>
      </c>
      <c r="U53" s="12">
        <f>окт.17!E48</f>
        <v>140</v>
      </c>
      <c r="V53" s="12">
        <f>ноя.17!E48</f>
        <v>140</v>
      </c>
      <c r="W53" s="12">
        <f>дек.17!E48</f>
        <v>140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v>-840</v>
      </c>
      <c r="F54" s="80">
        <f t="shared" si="4"/>
        <v>-1680</v>
      </c>
      <c r="G54" s="81">
        <f>янв.17!F49+фев.17!F49+мар.17!F49+апр.17!F49+'май. 17'!F49+'июн. 17'!F49+июл.17!F49+авг.17!F49+сен.17!F49+окт.17!F49+ноя.17!F49+дек.17!F49</f>
        <v>840</v>
      </c>
      <c r="H54" s="83">
        <f t="shared" si="9"/>
        <v>420</v>
      </c>
      <c r="I54" s="12">
        <f>янв.17!E49</f>
        <v>140</v>
      </c>
      <c r="J54" s="12">
        <f>фев.17!E49</f>
        <v>140</v>
      </c>
      <c r="K54" s="12">
        <f>мар.17!E49</f>
        <v>140</v>
      </c>
      <c r="L54" s="82">
        <f t="shared" si="10"/>
        <v>420</v>
      </c>
      <c r="M54" s="12">
        <f>апр.17!E49</f>
        <v>140</v>
      </c>
      <c r="N54" s="12">
        <f>'май. 17'!E49</f>
        <v>140</v>
      </c>
      <c r="O54" s="12">
        <f>'июн. 17'!E49</f>
        <v>140</v>
      </c>
      <c r="P54" s="82">
        <f t="shared" si="11"/>
        <v>420</v>
      </c>
      <c r="Q54" s="12">
        <f>июл.17!E49</f>
        <v>140</v>
      </c>
      <c r="R54" s="12">
        <f>авг.17!E49</f>
        <v>140</v>
      </c>
      <c r="S54" s="12">
        <f>сен.17!E49</f>
        <v>140</v>
      </c>
      <c r="T54" s="82">
        <f t="shared" si="12"/>
        <v>420</v>
      </c>
      <c r="U54" s="12">
        <f>окт.17!E49</f>
        <v>140</v>
      </c>
      <c r="V54" s="12">
        <f>ноя.17!E49</f>
        <v>140</v>
      </c>
      <c r="W54" s="12">
        <f>дек.17!E49</f>
        <v>140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v>-840</v>
      </c>
      <c r="F55" s="80">
        <f t="shared" si="4"/>
        <v>-140</v>
      </c>
      <c r="G55" s="81">
        <f>янв.17!F50+фев.17!F50+мар.17!F50+апр.17!F50+'май. 17'!F50+'июн. 17'!F50+июл.17!F50+авг.17!F50+сен.17!F50+окт.17!F50+ноя.17!F50+дек.17!F50</f>
        <v>2380</v>
      </c>
      <c r="H55" s="83">
        <f t="shared" si="9"/>
        <v>420</v>
      </c>
      <c r="I55" s="12">
        <f>янв.17!E50</f>
        <v>140</v>
      </c>
      <c r="J55" s="12">
        <f>фев.17!E50</f>
        <v>140</v>
      </c>
      <c r="K55" s="12">
        <f>мар.17!E50</f>
        <v>140</v>
      </c>
      <c r="L55" s="82">
        <f t="shared" si="10"/>
        <v>420</v>
      </c>
      <c r="M55" s="12">
        <f>апр.17!E50</f>
        <v>140</v>
      </c>
      <c r="N55" s="12">
        <f>'май. 17'!E50</f>
        <v>140</v>
      </c>
      <c r="O55" s="12">
        <f>'июн. 17'!E50</f>
        <v>140</v>
      </c>
      <c r="P55" s="82">
        <f t="shared" si="11"/>
        <v>420</v>
      </c>
      <c r="Q55" s="12">
        <f>июл.17!E50</f>
        <v>140</v>
      </c>
      <c r="R55" s="12">
        <f>авг.17!E50</f>
        <v>140</v>
      </c>
      <c r="S55" s="12">
        <f>сен.17!E50</f>
        <v>140</v>
      </c>
      <c r="T55" s="82">
        <f t="shared" si="12"/>
        <v>420</v>
      </c>
      <c r="U55" s="12">
        <f>окт.17!E50</f>
        <v>140</v>
      </c>
      <c r="V55" s="12">
        <f>ноя.17!E50</f>
        <v>140</v>
      </c>
      <c r="W55" s="12">
        <f>дек.17!E50</f>
        <v>140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v>-840</v>
      </c>
      <c r="F56" s="80">
        <f t="shared" si="4"/>
        <v>-2520</v>
      </c>
      <c r="G56" s="81">
        <f>янв.17!F51+фев.17!F51+мар.17!F51+апр.17!F51+'май. 17'!F51+'июн. 17'!F51+июл.17!F51+авг.17!F51+сен.17!F51+окт.17!F51+ноя.17!F51+дек.17!F51</f>
        <v>0</v>
      </c>
      <c r="H56" s="83">
        <f t="shared" si="9"/>
        <v>420</v>
      </c>
      <c r="I56" s="12">
        <f>янв.17!E51</f>
        <v>140</v>
      </c>
      <c r="J56" s="12">
        <f>фев.17!E51</f>
        <v>140</v>
      </c>
      <c r="K56" s="12">
        <f>мар.17!E51</f>
        <v>140</v>
      </c>
      <c r="L56" s="82">
        <f t="shared" si="10"/>
        <v>420</v>
      </c>
      <c r="M56" s="12">
        <f>апр.17!E51</f>
        <v>140</v>
      </c>
      <c r="N56" s="12">
        <f>'май. 17'!E51</f>
        <v>140</v>
      </c>
      <c r="O56" s="12">
        <f>'июн. 17'!E51</f>
        <v>140</v>
      </c>
      <c r="P56" s="82">
        <f t="shared" si="11"/>
        <v>420</v>
      </c>
      <c r="Q56" s="12">
        <f>июл.17!E51</f>
        <v>140</v>
      </c>
      <c r="R56" s="12">
        <f>авг.17!E51</f>
        <v>140</v>
      </c>
      <c r="S56" s="12">
        <f>сен.17!E51</f>
        <v>140</v>
      </c>
      <c r="T56" s="82">
        <f t="shared" si="12"/>
        <v>420</v>
      </c>
      <c r="U56" s="12">
        <f>окт.17!E51</f>
        <v>140</v>
      </c>
      <c r="V56" s="12">
        <f>ноя.17!E51</f>
        <v>140</v>
      </c>
      <c r="W56" s="12">
        <f>дек.17!E51</f>
        <v>140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v>-390</v>
      </c>
      <c r="F57" s="80">
        <f t="shared" si="4"/>
        <v>230</v>
      </c>
      <c r="G57" s="81">
        <f>янв.17!F52+фев.17!F52+мар.17!F52+апр.17!F52+'май. 17'!F52+'июн. 17'!F52+июл.17!F52+авг.17!F52+сен.17!F52+окт.17!F52+ноя.17!F52+дек.17!F52</f>
        <v>2300</v>
      </c>
      <c r="H57" s="83">
        <f t="shared" si="9"/>
        <v>420</v>
      </c>
      <c r="I57" s="12">
        <f>янв.17!E52</f>
        <v>140</v>
      </c>
      <c r="J57" s="12">
        <f>фев.17!E52</f>
        <v>140</v>
      </c>
      <c r="K57" s="12">
        <f>мар.17!E52</f>
        <v>140</v>
      </c>
      <c r="L57" s="82">
        <f t="shared" si="10"/>
        <v>420</v>
      </c>
      <c r="M57" s="12">
        <f>апр.17!E52</f>
        <v>140</v>
      </c>
      <c r="N57" s="12">
        <f>'май. 17'!E52</f>
        <v>140</v>
      </c>
      <c r="O57" s="12">
        <f>'июн. 17'!E52</f>
        <v>140</v>
      </c>
      <c r="P57" s="82">
        <f t="shared" si="11"/>
        <v>420</v>
      </c>
      <c r="Q57" s="12">
        <f>июл.17!E52</f>
        <v>140</v>
      </c>
      <c r="R57" s="12">
        <f>авг.17!E52</f>
        <v>140</v>
      </c>
      <c r="S57" s="12">
        <f>сен.17!E52</f>
        <v>140</v>
      </c>
      <c r="T57" s="82">
        <f t="shared" si="12"/>
        <v>420</v>
      </c>
      <c r="U57" s="12">
        <f>окт.17!E52</f>
        <v>140</v>
      </c>
      <c r="V57" s="12">
        <f>ноя.17!E52</f>
        <v>140</v>
      </c>
      <c r="W57" s="12">
        <f>дек.17!E52</f>
        <v>140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v>0</v>
      </c>
      <c r="F58" s="80">
        <f t="shared" si="4"/>
        <v>-700</v>
      </c>
      <c r="G58" s="81">
        <f>янв.17!F53+фев.17!F53+мар.17!F53+апр.17!F53+'май. 17'!F53+'июн. 17'!F53+июл.17!F53+авг.17!F53+сен.17!F53+окт.17!F53+ноя.17!F53+дек.17!F53</f>
        <v>980</v>
      </c>
      <c r="H58" s="83">
        <f t="shared" si="9"/>
        <v>420</v>
      </c>
      <c r="I58" s="12">
        <f>янв.17!E53</f>
        <v>140</v>
      </c>
      <c r="J58" s="12">
        <f>фев.17!E53</f>
        <v>140</v>
      </c>
      <c r="K58" s="12">
        <f>мар.17!E53</f>
        <v>140</v>
      </c>
      <c r="L58" s="82">
        <f t="shared" si="10"/>
        <v>420</v>
      </c>
      <c r="M58" s="12">
        <f>апр.17!E53</f>
        <v>140</v>
      </c>
      <c r="N58" s="12">
        <f>'май. 17'!E53</f>
        <v>140</v>
      </c>
      <c r="O58" s="12">
        <f>'июн. 17'!E53</f>
        <v>140</v>
      </c>
      <c r="P58" s="82">
        <f t="shared" si="11"/>
        <v>420</v>
      </c>
      <c r="Q58" s="12">
        <f>июл.17!E53</f>
        <v>140</v>
      </c>
      <c r="R58" s="12">
        <f>авг.17!E53</f>
        <v>140</v>
      </c>
      <c r="S58" s="12">
        <f>сен.17!E53</f>
        <v>140</v>
      </c>
      <c r="T58" s="82">
        <f t="shared" si="12"/>
        <v>420</v>
      </c>
      <c r="U58" s="12">
        <f>окт.17!E53</f>
        <v>140</v>
      </c>
      <c r="V58" s="12">
        <f>ноя.17!E53</f>
        <v>140</v>
      </c>
      <c r="W58" s="12">
        <f>дек.17!E53</f>
        <v>140</v>
      </c>
    </row>
    <row r="59" spans="1:23" x14ac:dyDescent="0.25">
      <c r="A59" s="3">
        <v>51</v>
      </c>
      <c r="B59" s="33" t="s">
        <v>68</v>
      </c>
      <c r="C59" s="131">
        <v>78</v>
      </c>
      <c r="D59" s="131" t="s">
        <v>19</v>
      </c>
      <c r="E59" s="79">
        <v>1680</v>
      </c>
      <c r="F59" s="80">
        <f t="shared" si="4"/>
        <v>1680</v>
      </c>
      <c r="G59" s="81">
        <f>янв.17!F54+фев.17!F54+мар.17!F54+апр.17!F54+'май. 17'!F54+'июн. 17'!F54+июл.17!F54+авг.17!F54+сен.17!F54+окт.17!F54+ноя.17!F54+дек.17!F54</f>
        <v>1680</v>
      </c>
      <c r="H59" s="83">
        <f t="shared" si="9"/>
        <v>420</v>
      </c>
      <c r="I59" s="12">
        <f>янв.17!E54</f>
        <v>140</v>
      </c>
      <c r="J59" s="12">
        <f>фев.17!E54</f>
        <v>140</v>
      </c>
      <c r="K59" s="12">
        <f>мар.17!E54</f>
        <v>140</v>
      </c>
      <c r="L59" s="82">
        <f t="shared" si="10"/>
        <v>420</v>
      </c>
      <c r="M59" s="12">
        <f>апр.17!E54</f>
        <v>140</v>
      </c>
      <c r="N59" s="12">
        <f>'май. 17'!E54</f>
        <v>140</v>
      </c>
      <c r="O59" s="12">
        <f>'июн. 17'!E54</f>
        <v>140</v>
      </c>
      <c r="P59" s="82">
        <f t="shared" si="11"/>
        <v>420</v>
      </c>
      <c r="Q59" s="12">
        <f>июл.17!E54</f>
        <v>140</v>
      </c>
      <c r="R59" s="12">
        <f>авг.17!E54</f>
        <v>140</v>
      </c>
      <c r="S59" s="12">
        <f>сен.17!E54</f>
        <v>140</v>
      </c>
      <c r="T59" s="82">
        <f t="shared" si="12"/>
        <v>420</v>
      </c>
      <c r="U59" s="12">
        <f>окт.17!E54</f>
        <v>140</v>
      </c>
      <c r="V59" s="12">
        <f>ноя.17!E54</f>
        <v>140</v>
      </c>
      <c r="W59" s="12">
        <f>дек.17!E54</f>
        <v>140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v>-560</v>
      </c>
      <c r="F60" s="80">
        <f t="shared" si="4"/>
        <v>-1680</v>
      </c>
      <c r="G60" s="81">
        <f>янв.17!F55+фев.17!F55+мар.17!F55+апр.17!F55+'май. 17'!F55+'июн. 17'!F55+июл.17!F55+авг.17!F55+сен.17!F55+окт.17!F55+ноя.17!F55+дек.17!F55</f>
        <v>560</v>
      </c>
      <c r="H60" s="83">
        <f t="shared" si="9"/>
        <v>420</v>
      </c>
      <c r="I60" s="12">
        <f>янв.17!E55</f>
        <v>140</v>
      </c>
      <c r="J60" s="12">
        <f>фев.17!E55</f>
        <v>140</v>
      </c>
      <c r="K60" s="12">
        <f>мар.17!E55</f>
        <v>140</v>
      </c>
      <c r="L60" s="82">
        <f t="shared" si="10"/>
        <v>420</v>
      </c>
      <c r="M60" s="12">
        <f>апр.17!E55</f>
        <v>140</v>
      </c>
      <c r="N60" s="12">
        <f>'май. 17'!E55</f>
        <v>140</v>
      </c>
      <c r="O60" s="12">
        <f>'июн. 17'!E55</f>
        <v>140</v>
      </c>
      <c r="P60" s="82">
        <f t="shared" si="11"/>
        <v>420</v>
      </c>
      <c r="Q60" s="12">
        <f>июл.17!E55</f>
        <v>140</v>
      </c>
      <c r="R60" s="12">
        <f>авг.17!E55</f>
        <v>140</v>
      </c>
      <c r="S60" s="12">
        <f>сен.17!E55</f>
        <v>140</v>
      </c>
      <c r="T60" s="82">
        <f t="shared" si="12"/>
        <v>420</v>
      </c>
      <c r="U60" s="12">
        <f>окт.17!E55</f>
        <v>140</v>
      </c>
      <c r="V60" s="12">
        <f>ноя.17!E55</f>
        <v>140</v>
      </c>
      <c r="W60" s="12">
        <f>дек.17!E55</f>
        <v>140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v>-840</v>
      </c>
      <c r="F61" s="80">
        <f t="shared" si="4"/>
        <v>-2520</v>
      </c>
      <c r="G61" s="81">
        <f>янв.17!F56+фев.17!F56+мар.17!F56+апр.17!F56+'май. 17'!F56+'июн. 17'!F56+июл.17!F56+авг.17!F56+сен.17!F56+окт.17!F56+ноя.17!F56+дек.17!F56</f>
        <v>0</v>
      </c>
      <c r="H61" s="83">
        <f t="shared" si="9"/>
        <v>420</v>
      </c>
      <c r="I61" s="12">
        <f>янв.17!E56</f>
        <v>140</v>
      </c>
      <c r="J61" s="12">
        <f>фев.17!E56</f>
        <v>140</v>
      </c>
      <c r="K61" s="12">
        <f>мар.17!E56</f>
        <v>140</v>
      </c>
      <c r="L61" s="82">
        <f t="shared" si="10"/>
        <v>420</v>
      </c>
      <c r="M61" s="12">
        <f>апр.17!E56</f>
        <v>140</v>
      </c>
      <c r="N61" s="12">
        <f>'май. 17'!E56</f>
        <v>140</v>
      </c>
      <c r="O61" s="12">
        <f>'июн. 17'!E56</f>
        <v>140</v>
      </c>
      <c r="P61" s="82">
        <f t="shared" si="11"/>
        <v>420</v>
      </c>
      <c r="Q61" s="12">
        <f>июл.17!E56</f>
        <v>140</v>
      </c>
      <c r="R61" s="12">
        <f>авг.17!E56</f>
        <v>140</v>
      </c>
      <c r="S61" s="12">
        <f>сен.17!E56</f>
        <v>140</v>
      </c>
      <c r="T61" s="82">
        <f t="shared" si="12"/>
        <v>420</v>
      </c>
      <c r="U61" s="12">
        <f>окт.17!E56</f>
        <v>140</v>
      </c>
      <c r="V61" s="12">
        <f>ноя.17!E56</f>
        <v>140</v>
      </c>
      <c r="W61" s="12">
        <f>дек.17!E56</f>
        <v>140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v>-280</v>
      </c>
      <c r="F62" s="80">
        <f t="shared" si="4"/>
        <v>0</v>
      </c>
      <c r="G62" s="81">
        <f>янв.17!F57+фев.17!F57+мар.17!F57+апр.17!F57+'май. 17'!F57+'июн. 17'!F57+июл.17!F57+авг.17!F57+сен.17!F57+окт.17!F57+ноя.17!F57+дек.17!F57</f>
        <v>1960</v>
      </c>
      <c r="H62" s="83">
        <f t="shared" si="9"/>
        <v>420</v>
      </c>
      <c r="I62" s="12">
        <f>янв.17!E57</f>
        <v>140</v>
      </c>
      <c r="J62" s="12">
        <f>фев.17!E57</f>
        <v>140</v>
      </c>
      <c r="K62" s="12">
        <f>мар.17!E57</f>
        <v>140</v>
      </c>
      <c r="L62" s="82">
        <f t="shared" si="10"/>
        <v>420</v>
      </c>
      <c r="M62" s="12">
        <f>апр.17!E57</f>
        <v>140</v>
      </c>
      <c r="N62" s="12">
        <f>'май. 17'!E57</f>
        <v>140</v>
      </c>
      <c r="O62" s="12">
        <f>'июн. 17'!E57</f>
        <v>140</v>
      </c>
      <c r="P62" s="82">
        <f t="shared" si="11"/>
        <v>420</v>
      </c>
      <c r="Q62" s="12">
        <f>июл.17!E57</f>
        <v>140</v>
      </c>
      <c r="R62" s="12">
        <f>авг.17!E57</f>
        <v>140</v>
      </c>
      <c r="S62" s="12">
        <f>сен.17!E57</f>
        <v>140</v>
      </c>
      <c r="T62" s="82">
        <f t="shared" si="12"/>
        <v>420</v>
      </c>
      <c r="U62" s="12">
        <f>окт.17!E57</f>
        <v>140</v>
      </c>
      <c r="V62" s="12">
        <f>ноя.17!E57</f>
        <v>140</v>
      </c>
      <c r="W62" s="12">
        <f>дек.17!E57</f>
        <v>140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v>-840</v>
      </c>
      <c r="F63" s="80">
        <f t="shared" si="4"/>
        <v>-2240</v>
      </c>
      <c r="G63" s="81">
        <f>янв.17!F58+фев.17!F58+мар.17!F58+апр.17!F58+'май. 17'!F58+'июн. 17'!F58+июл.17!F58+авг.17!F58+сен.17!F58+окт.17!F58+ноя.17!F58+дек.17!F58</f>
        <v>280</v>
      </c>
      <c r="H63" s="83">
        <f t="shared" si="9"/>
        <v>420</v>
      </c>
      <c r="I63" s="12">
        <f>янв.17!E58</f>
        <v>140</v>
      </c>
      <c r="J63" s="12">
        <f>фев.17!E58</f>
        <v>140</v>
      </c>
      <c r="K63" s="12">
        <f>мар.17!E58</f>
        <v>140</v>
      </c>
      <c r="L63" s="82">
        <f t="shared" si="10"/>
        <v>420</v>
      </c>
      <c r="M63" s="12">
        <f>апр.17!E58</f>
        <v>140</v>
      </c>
      <c r="N63" s="12">
        <f>'май. 17'!E58</f>
        <v>140</v>
      </c>
      <c r="O63" s="12">
        <f>'июн. 17'!E58</f>
        <v>140</v>
      </c>
      <c r="P63" s="82">
        <f t="shared" si="11"/>
        <v>420</v>
      </c>
      <c r="Q63" s="12">
        <f>июл.17!E58</f>
        <v>140</v>
      </c>
      <c r="R63" s="12">
        <f>авг.17!E58</f>
        <v>140</v>
      </c>
      <c r="S63" s="12">
        <f>сен.17!E58</f>
        <v>140</v>
      </c>
      <c r="T63" s="82">
        <f t="shared" si="12"/>
        <v>420</v>
      </c>
      <c r="U63" s="12">
        <f>окт.17!E58</f>
        <v>140</v>
      </c>
      <c r="V63" s="12">
        <f>ноя.17!E58</f>
        <v>140</v>
      </c>
      <c r="W63" s="12">
        <f>дек.17!E58</f>
        <v>140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v>-840</v>
      </c>
      <c r="F64" s="80">
        <f t="shared" si="4"/>
        <v>-2520</v>
      </c>
      <c r="G64" s="81">
        <f>янв.17!F59+фев.17!F59+мар.17!F59+апр.17!F59+'май. 17'!F59+'июн. 17'!F59+июл.17!F59+авг.17!F59+сен.17!F59+окт.17!F59+ноя.17!F59+дек.17!F59</f>
        <v>0</v>
      </c>
      <c r="H64" s="83">
        <f t="shared" si="9"/>
        <v>420</v>
      </c>
      <c r="I64" s="12">
        <f>янв.17!E59</f>
        <v>140</v>
      </c>
      <c r="J64" s="12">
        <f>фев.17!E59</f>
        <v>140</v>
      </c>
      <c r="K64" s="12">
        <f>мар.17!E59</f>
        <v>140</v>
      </c>
      <c r="L64" s="82">
        <f t="shared" si="10"/>
        <v>420</v>
      </c>
      <c r="M64" s="12">
        <f>апр.17!E59</f>
        <v>140</v>
      </c>
      <c r="N64" s="12">
        <f>'май. 17'!E59</f>
        <v>140</v>
      </c>
      <c r="O64" s="12">
        <f>'июн. 17'!E59</f>
        <v>140</v>
      </c>
      <c r="P64" s="82">
        <f t="shared" si="11"/>
        <v>420</v>
      </c>
      <c r="Q64" s="12">
        <f>июл.17!E59</f>
        <v>140</v>
      </c>
      <c r="R64" s="12">
        <f>авг.17!E59</f>
        <v>140</v>
      </c>
      <c r="S64" s="12">
        <f>сен.17!E59</f>
        <v>140</v>
      </c>
      <c r="T64" s="82">
        <f t="shared" si="12"/>
        <v>420</v>
      </c>
      <c r="U64" s="12">
        <f>окт.17!E59</f>
        <v>140</v>
      </c>
      <c r="V64" s="12">
        <f>ноя.17!E59</f>
        <v>140</v>
      </c>
      <c r="W64" s="12">
        <f>дек.17!E59</f>
        <v>140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v>-840</v>
      </c>
      <c r="F65" s="80">
        <f t="shared" si="4"/>
        <v>-2520</v>
      </c>
      <c r="G65" s="81">
        <f>янв.17!F60+фев.17!F60+мар.17!F60+апр.17!F60+'май. 17'!F60+'июн. 17'!F60+июл.17!F60+авг.17!F60+сен.17!F60+окт.17!F60+ноя.17!F60+дек.17!F60</f>
        <v>0</v>
      </c>
      <c r="H65" s="83">
        <f t="shared" si="9"/>
        <v>420</v>
      </c>
      <c r="I65" s="12">
        <f>янв.17!E60</f>
        <v>140</v>
      </c>
      <c r="J65" s="12">
        <f>фев.17!E60</f>
        <v>140</v>
      </c>
      <c r="K65" s="12">
        <f>мар.17!E60</f>
        <v>140</v>
      </c>
      <c r="L65" s="82">
        <f t="shared" si="10"/>
        <v>420</v>
      </c>
      <c r="M65" s="12">
        <f>апр.17!E60</f>
        <v>140</v>
      </c>
      <c r="N65" s="12">
        <f>'май. 17'!E60</f>
        <v>140</v>
      </c>
      <c r="O65" s="12">
        <f>'июн. 17'!E60</f>
        <v>140</v>
      </c>
      <c r="P65" s="82">
        <f t="shared" si="11"/>
        <v>420</v>
      </c>
      <c r="Q65" s="12">
        <f>июл.17!E60</f>
        <v>140</v>
      </c>
      <c r="R65" s="12">
        <f>авг.17!E60</f>
        <v>140</v>
      </c>
      <c r="S65" s="12">
        <f>сен.17!E60</f>
        <v>140</v>
      </c>
      <c r="T65" s="82">
        <f t="shared" si="12"/>
        <v>420</v>
      </c>
      <c r="U65" s="12">
        <f>окт.17!E60</f>
        <v>140</v>
      </c>
      <c r="V65" s="12">
        <f>ноя.17!E60</f>
        <v>140</v>
      </c>
      <c r="W65" s="12">
        <f>дек.17!E60</f>
        <v>140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v>-840</v>
      </c>
      <c r="F66" s="80">
        <f t="shared" si="4"/>
        <v>-2520</v>
      </c>
      <c r="G66" s="81">
        <f>янв.17!F61+фев.17!F61+мар.17!F61+апр.17!F61+'май. 17'!F61+'июн. 17'!F61+июл.17!F61+авг.17!F61+сен.17!F61+окт.17!F61+ноя.17!F61+дек.17!F61</f>
        <v>0</v>
      </c>
      <c r="H66" s="83">
        <f t="shared" si="9"/>
        <v>420</v>
      </c>
      <c r="I66" s="12">
        <f>янв.17!E61</f>
        <v>140</v>
      </c>
      <c r="J66" s="12">
        <f>фев.17!E61</f>
        <v>140</v>
      </c>
      <c r="K66" s="12">
        <f>мар.17!E61</f>
        <v>140</v>
      </c>
      <c r="L66" s="82">
        <f t="shared" si="10"/>
        <v>420</v>
      </c>
      <c r="M66" s="12">
        <f>апр.17!E61</f>
        <v>140</v>
      </c>
      <c r="N66" s="12">
        <f>'май. 17'!E61</f>
        <v>140</v>
      </c>
      <c r="O66" s="12">
        <f>'июн. 17'!E61</f>
        <v>140</v>
      </c>
      <c r="P66" s="82">
        <f t="shared" si="11"/>
        <v>420</v>
      </c>
      <c r="Q66" s="12">
        <f>июл.17!E61</f>
        <v>140</v>
      </c>
      <c r="R66" s="12">
        <f>авг.17!E61</f>
        <v>140</v>
      </c>
      <c r="S66" s="12">
        <f>сен.17!E61</f>
        <v>140</v>
      </c>
      <c r="T66" s="82">
        <f t="shared" si="12"/>
        <v>420</v>
      </c>
      <c r="U66" s="12">
        <f>окт.17!E61</f>
        <v>140</v>
      </c>
      <c r="V66" s="12">
        <f>ноя.17!E61</f>
        <v>140</v>
      </c>
      <c r="W66" s="12">
        <f>дек.17!E61</f>
        <v>140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v>-840</v>
      </c>
      <c r="F67" s="80">
        <f t="shared" si="4"/>
        <v>-2520</v>
      </c>
      <c r="G67" s="81">
        <f>янв.17!F62+фев.17!F62+мар.17!F62+апр.17!F62+'май. 17'!F62+'июн. 17'!F62+июл.17!F62+авг.17!F62+сен.17!F62+окт.17!F62+ноя.17!F62+дек.17!F62</f>
        <v>0</v>
      </c>
      <c r="H67" s="83">
        <f t="shared" si="9"/>
        <v>420</v>
      </c>
      <c r="I67" s="12">
        <f>янв.17!E62</f>
        <v>140</v>
      </c>
      <c r="J67" s="12">
        <f>фев.17!E62</f>
        <v>140</v>
      </c>
      <c r="K67" s="12">
        <f>мар.17!E62</f>
        <v>140</v>
      </c>
      <c r="L67" s="82">
        <f t="shared" si="10"/>
        <v>420</v>
      </c>
      <c r="M67" s="12">
        <f>апр.17!E62</f>
        <v>140</v>
      </c>
      <c r="N67" s="12">
        <f>'май. 17'!E62</f>
        <v>140</v>
      </c>
      <c r="O67" s="12">
        <f>'июн. 17'!E62</f>
        <v>140</v>
      </c>
      <c r="P67" s="82">
        <f t="shared" si="11"/>
        <v>420</v>
      </c>
      <c r="Q67" s="12">
        <f>июл.17!E62</f>
        <v>140</v>
      </c>
      <c r="R67" s="12">
        <f>авг.17!E62</f>
        <v>140</v>
      </c>
      <c r="S67" s="12">
        <f>сен.17!E62</f>
        <v>140</v>
      </c>
      <c r="T67" s="82">
        <f t="shared" si="12"/>
        <v>420</v>
      </c>
      <c r="U67" s="12">
        <f>окт.17!E62</f>
        <v>140</v>
      </c>
      <c r="V67" s="12">
        <f>ноя.17!E62</f>
        <v>140</v>
      </c>
      <c r="W67" s="12">
        <f>дек.17!E62</f>
        <v>140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v>-140</v>
      </c>
      <c r="F68" s="80">
        <f t="shared" si="4"/>
        <v>-140</v>
      </c>
      <c r="G68" s="81">
        <f>янв.17!F63+фев.17!F63+мар.17!F63+апр.17!F63+'май. 17'!F63+'июн. 17'!F63+июл.17!F63+авг.17!F63+сен.17!F63+окт.17!F63+ноя.17!F63+дек.17!F63</f>
        <v>1680</v>
      </c>
      <c r="H68" s="83">
        <f t="shared" si="9"/>
        <v>420</v>
      </c>
      <c r="I68" s="12">
        <f>янв.17!E63</f>
        <v>140</v>
      </c>
      <c r="J68" s="12">
        <f>фев.17!E63</f>
        <v>140</v>
      </c>
      <c r="K68" s="12">
        <f>мар.17!E63</f>
        <v>140</v>
      </c>
      <c r="L68" s="82">
        <f t="shared" si="10"/>
        <v>420</v>
      </c>
      <c r="M68" s="12">
        <f>апр.17!E63</f>
        <v>140</v>
      </c>
      <c r="N68" s="12">
        <f>'май. 17'!E63</f>
        <v>140</v>
      </c>
      <c r="O68" s="12">
        <f>'июн. 17'!E63</f>
        <v>140</v>
      </c>
      <c r="P68" s="82">
        <f t="shared" si="11"/>
        <v>420</v>
      </c>
      <c r="Q68" s="12">
        <f>июл.17!E63</f>
        <v>140</v>
      </c>
      <c r="R68" s="12">
        <f>авг.17!E63</f>
        <v>140</v>
      </c>
      <c r="S68" s="12">
        <f>сен.17!E63</f>
        <v>140</v>
      </c>
      <c r="T68" s="82">
        <f t="shared" si="12"/>
        <v>420</v>
      </c>
      <c r="U68" s="12">
        <f>окт.17!E63</f>
        <v>140</v>
      </c>
      <c r="V68" s="12">
        <f>ноя.17!E63</f>
        <v>140</v>
      </c>
      <c r="W68" s="12">
        <f>дек.17!E63</f>
        <v>140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v>140</v>
      </c>
      <c r="F69" s="80">
        <f t="shared" si="4"/>
        <v>140</v>
      </c>
      <c r="G69" s="81">
        <f>янв.17!F64+фев.17!F64+мар.17!F64+апр.17!F64+'май. 17'!F64+'июн. 17'!F64+июл.17!F64+авг.17!F64+сен.17!F64+окт.17!F64+ноя.17!F64+дек.17!F64</f>
        <v>1680</v>
      </c>
      <c r="H69" s="83">
        <f t="shared" si="9"/>
        <v>420</v>
      </c>
      <c r="I69" s="12">
        <f>янв.17!E64</f>
        <v>140</v>
      </c>
      <c r="J69" s="12">
        <f>фев.17!E64</f>
        <v>140</v>
      </c>
      <c r="K69" s="12">
        <f>мар.17!E64</f>
        <v>140</v>
      </c>
      <c r="L69" s="82">
        <f t="shared" si="10"/>
        <v>420</v>
      </c>
      <c r="M69" s="12">
        <f>апр.17!E64</f>
        <v>140</v>
      </c>
      <c r="N69" s="12">
        <f>'май. 17'!E64</f>
        <v>140</v>
      </c>
      <c r="O69" s="12">
        <f>'июн. 17'!E64</f>
        <v>140</v>
      </c>
      <c r="P69" s="82">
        <f t="shared" si="11"/>
        <v>420</v>
      </c>
      <c r="Q69" s="12">
        <f>июл.17!E64</f>
        <v>140</v>
      </c>
      <c r="R69" s="12">
        <f>авг.17!E64</f>
        <v>140</v>
      </c>
      <c r="S69" s="12">
        <f>сен.17!E64</f>
        <v>140</v>
      </c>
      <c r="T69" s="82">
        <f t="shared" si="12"/>
        <v>420</v>
      </c>
      <c r="U69" s="12">
        <f>окт.17!E64</f>
        <v>140</v>
      </c>
      <c r="V69" s="12">
        <f>ноя.17!E64</f>
        <v>140</v>
      </c>
      <c r="W69" s="12">
        <f>дек.17!E64</f>
        <v>140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v>0</v>
      </c>
      <c r="F70" s="80">
        <f t="shared" si="4"/>
        <v>140</v>
      </c>
      <c r="G70" s="81">
        <f>янв.17!F65+фев.17!F65+мар.17!F65+апр.17!F65+'май. 17'!F65+'июн. 17'!F65+июл.17!F65+авг.17!F65+сен.17!F65+окт.17!F65+ноя.17!F65+дек.17!F65</f>
        <v>1820</v>
      </c>
      <c r="H70" s="83">
        <f t="shared" si="9"/>
        <v>420</v>
      </c>
      <c r="I70" s="12">
        <f>янв.17!E65</f>
        <v>140</v>
      </c>
      <c r="J70" s="12">
        <f>фев.17!E65</f>
        <v>140</v>
      </c>
      <c r="K70" s="12">
        <f>мар.17!E65</f>
        <v>140</v>
      </c>
      <c r="L70" s="82">
        <f t="shared" si="10"/>
        <v>420</v>
      </c>
      <c r="M70" s="12">
        <f>апр.17!E65</f>
        <v>140</v>
      </c>
      <c r="N70" s="12">
        <f>'май. 17'!E65</f>
        <v>140</v>
      </c>
      <c r="O70" s="12">
        <f>'июн. 17'!E65</f>
        <v>140</v>
      </c>
      <c r="P70" s="82">
        <f t="shared" si="11"/>
        <v>420</v>
      </c>
      <c r="Q70" s="12">
        <f>июл.17!E65</f>
        <v>140</v>
      </c>
      <c r="R70" s="12">
        <f>авг.17!E65</f>
        <v>140</v>
      </c>
      <c r="S70" s="12">
        <f>сен.17!E65</f>
        <v>140</v>
      </c>
      <c r="T70" s="82">
        <f t="shared" si="12"/>
        <v>420</v>
      </c>
      <c r="U70" s="12">
        <f>окт.17!E65</f>
        <v>140</v>
      </c>
      <c r="V70" s="12">
        <f>ноя.17!E65</f>
        <v>140</v>
      </c>
      <c r="W70" s="12">
        <f>дек.17!E65</f>
        <v>140</v>
      </c>
    </row>
    <row r="71" spans="1:23" x14ac:dyDescent="0.25">
      <c r="A71" s="3">
        <v>63</v>
      </c>
      <c r="B71" s="33" t="s">
        <v>80</v>
      </c>
      <c r="C71" s="131">
        <v>95</v>
      </c>
      <c r="D71" s="131" t="s">
        <v>19</v>
      </c>
      <c r="E71" s="79">
        <v>-700</v>
      </c>
      <c r="F71" s="80">
        <f t="shared" si="4"/>
        <v>-980</v>
      </c>
      <c r="G71" s="81">
        <f>янв.17!F66+фев.17!F66+мар.17!F66+апр.17!F66+'май. 17'!F66+'июн. 17'!F66+июл.17!F66+авг.17!F66+сен.17!F66+окт.17!F66+ноя.17!F66+дек.17!F66</f>
        <v>1400</v>
      </c>
      <c r="H71" s="83">
        <f t="shared" si="9"/>
        <v>420</v>
      </c>
      <c r="I71" s="12">
        <f>янв.17!E66</f>
        <v>140</v>
      </c>
      <c r="J71" s="12">
        <f>фев.17!E66</f>
        <v>140</v>
      </c>
      <c r="K71" s="12">
        <f>мар.17!E66</f>
        <v>140</v>
      </c>
      <c r="L71" s="82">
        <f t="shared" si="10"/>
        <v>420</v>
      </c>
      <c r="M71" s="12">
        <f>апр.17!E66</f>
        <v>140</v>
      </c>
      <c r="N71" s="12">
        <f>'май. 17'!E66</f>
        <v>140</v>
      </c>
      <c r="O71" s="12">
        <f>'июн. 17'!E66</f>
        <v>140</v>
      </c>
      <c r="P71" s="82">
        <f t="shared" si="11"/>
        <v>420</v>
      </c>
      <c r="Q71" s="12">
        <f>июл.17!E66</f>
        <v>140</v>
      </c>
      <c r="R71" s="12">
        <f>авг.17!E66</f>
        <v>140</v>
      </c>
      <c r="S71" s="12">
        <f>сен.17!E66</f>
        <v>140</v>
      </c>
      <c r="T71" s="82">
        <f t="shared" si="12"/>
        <v>420</v>
      </c>
      <c r="U71" s="12">
        <f>окт.17!E66</f>
        <v>140</v>
      </c>
      <c r="V71" s="12">
        <f>ноя.17!E66</f>
        <v>140</v>
      </c>
      <c r="W71" s="12">
        <f>дек.17!E66</f>
        <v>140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v>-840</v>
      </c>
      <c r="F72" s="80">
        <f t="shared" si="4"/>
        <v>480</v>
      </c>
      <c r="G72" s="81">
        <f>янв.17!F67+фев.17!F67+мар.17!F67+апр.17!F67+'май. 17'!F67+'июн. 17'!F67+июл.17!F67+авг.17!F67+сен.17!F67+окт.17!F67+ноя.17!F67+дек.17!F67</f>
        <v>3000</v>
      </c>
      <c r="H72" s="83">
        <f t="shared" si="9"/>
        <v>420</v>
      </c>
      <c r="I72" s="12">
        <f>янв.17!E67</f>
        <v>140</v>
      </c>
      <c r="J72" s="12">
        <f>фев.17!E67</f>
        <v>140</v>
      </c>
      <c r="K72" s="12">
        <f>мар.17!E67</f>
        <v>140</v>
      </c>
      <c r="L72" s="82">
        <f t="shared" si="10"/>
        <v>420</v>
      </c>
      <c r="M72" s="12">
        <f>апр.17!E67</f>
        <v>140</v>
      </c>
      <c r="N72" s="12">
        <f>'май. 17'!E67</f>
        <v>140</v>
      </c>
      <c r="O72" s="12">
        <f>'июн. 17'!E67</f>
        <v>140</v>
      </c>
      <c r="P72" s="82">
        <f t="shared" si="11"/>
        <v>420</v>
      </c>
      <c r="Q72" s="12">
        <f>июл.17!E67</f>
        <v>140</v>
      </c>
      <c r="R72" s="12">
        <f>авг.17!E67</f>
        <v>140</v>
      </c>
      <c r="S72" s="12">
        <f>сен.17!E67</f>
        <v>140</v>
      </c>
      <c r="T72" s="82">
        <f t="shared" si="12"/>
        <v>420</v>
      </c>
      <c r="U72" s="12">
        <f>окт.17!E67</f>
        <v>140</v>
      </c>
      <c r="V72" s="12">
        <f>ноя.17!E67</f>
        <v>140</v>
      </c>
      <c r="W72" s="12">
        <f>дек.17!E67</f>
        <v>140</v>
      </c>
    </row>
    <row r="73" spans="1:23" x14ac:dyDescent="0.25">
      <c r="A73" s="3">
        <v>65</v>
      </c>
      <c r="B73" s="33" t="s">
        <v>82</v>
      </c>
      <c r="C73" s="131">
        <v>98</v>
      </c>
      <c r="D73" s="131"/>
      <c r="E73" s="79">
        <v>-840</v>
      </c>
      <c r="F73" s="80">
        <f t="shared" si="4"/>
        <v>-2520</v>
      </c>
      <c r="G73" s="81">
        <f>янв.17!F68+фев.17!F68+мар.17!F68+апр.17!F68+'май. 17'!F68+'июн. 17'!F68+июл.17!F68+авг.17!F68+сен.17!F68+окт.17!F68+ноя.17!F68+дек.17!F68</f>
        <v>0</v>
      </c>
      <c r="H73" s="83">
        <f t="shared" si="9"/>
        <v>420</v>
      </c>
      <c r="I73" s="12">
        <f>янв.17!E68</f>
        <v>140</v>
      </c>
      <c r="J73" s="12">
        <f>фев.17!E68</f>
        <v>140</v>
      </c>
      <c r="K73" s="12">
        <f>мар.17!E68</f>
        <v>140</v>
      </c>
      <c r="L73" s="82">
        <f t="shared" si="10"/>
        <v>420</v>
      </c>
      <c r="M73" s="12">
        <f>апр.17!E68</f>
        <v>140</v>
      </c>
      <c r="N73" s="12">
        <f>'май. 17'!E68</f>
        <v>140</v>
      </c>
      <c r="O73" s="12">
        <f>'июн. 17'!E68</f>
        <v>140</v>
      </c>
      <c r="P73" s="82">
        <f t="shared" si="11"/>
        <v>420</v>
      </c>
      <c r="Q73" s="12">
        <f>июл.17!E68</f>
        <v>140</v>
      </c>
      <c r="R73" s="12">
        <f>авг.17!E68</f>
        <v>140</v>
      </c>
      <c r="S73" s="12">
        <f>сен.17!E68</f>
        <v>140</v>
      </c>
      <c r="T73" s="82">
        <f t="shared" si="12"/>
        <v>420</v>
      </c>
      <c r="U73" s="12">
        <f>окт.17!E68</f>
        <v>140</v>
      </c>
      <c r="V73" s="12">
        <f>ноя.17!E68</f>
        <v>140</v>
      </c>
      <c r="W73" s="12">
        <f>дек.17!E68</f>
        <v>140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v>0</v>
      </c>
      <c r="F74" s="80">
        <f t="shared" ref="F74:F130" si="13">G74+E74-H74-L74-P74-T74</f>
        <v>0</v>
      </c>
      <c r="G74" s="81">
        <f>янв.17!F69+фев.17!F69+мар.17!F69+апр.17!F69+'май. 17'!F69+'июн. 17'!F69+июл.17!F69+авг.17!F69+сен.17!F69+окт.17!F69+ноя.17!F69+дек.17!F69</f>
        <v>1680</v>
      </c>
      <c r="H74" s="83">
        <f t="shared" ref="H74:H119" si="14">I74+J74+K74</f>
        <v>420</v>
      </c>
      <c r="I74" s="12">
        <f>янв.17!E69</f>
        <v>140</v>
      </c>
      <c r="J74" s="12">
        <f>фев.17!E69</f>
        <v>140</v>
      </c>
      <c r="K74" s="12">
        <f>мар.17!E69</f>
        <v>140</v>
      </c>
      <c r="L74" s="82">
        <f t="shared" ref="L74:L119" si="15">M74+N74+O74</f>
        <v>420</v>
      </c>
      <c r="M74" s="12">
        <f>апр.17!E69</f>
        <v>140</v>
      </c>
      <c r="N74" s="12">
        <f>'май. 17'!E69</f>
        <v>140</v>
      </c>
      <c r="O74" s="12">
        <f>'июн. 17'!E69</f>
        <v>140</v>
      </c>
      <c r="P74" s="82">
        <f t="shared" ref="P74:P119" si="16">Q74+R74+S74</f>
        <v>420</v>
      </c>
      <c r="Q74" s="12">
        <f>июл.17!E69</f>
        <v>140</v>
      </c>
      <c r="R74" s="12">
        <f>авг.17!E69</f>
        <v>140</v>
      </c>
      <c r="S74" s="12">
        <f>сен.17!E69</f>
        <v>140</v>
      </c>
      <c r="T74" s="82">
        <f t="shared" ref="T74:T119" si="17">U74+V74+W74</f>
        <v>420</v>
      </c>
      <c r="U74" s="12">
        <f>окт.17!E69</f>
        <v>140</v>
      </c>
      <c r="V74" s="12">
        <f>ноя.17!E69</f>
        <v>140</v>
      </c>
      <c r="W74" s="12">
        <f>дек.17!E69</f>
        <v>140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v>-840</v>
      </c>
      <c r="F75" s="80">
        <f t="shared" si="13"/>
        <v>-2520</v>
      </c>
      <c r="G75" s="81">
        <f>янв.17!F70+фев.17!F70+мар.17!F70+апр.17!F70+'май. 17'!F70+'июн. 17'!F70+июл.17!F70+авг.17!F70+сен.17!F70+окт.17!F70+ноя.17!F70+дек.17!F70</f>
        <v>0</v>
      </c>
      <c r="H75" s="83">
        <f t="shared" si="14"/>
        <v>420</v>
      </c>
      <c r="I75" s="12">
        <f>янв.17!E70</f>
        <v>140</v>
      </c>
      <c r="J75" s="12">
        <f>фев.17!E70</f>
        <v>140</v>
      </c>
      <c r="K75" s="12">
        <f>мар.17!E70</f>
        <v>140</v>
      </c>
      <c r="L75" s="82">
        <f t="shared" si="15"/>
        <v>420</v>
      </c>
      <c r="M75" s="12">
        <f>апр.17!E70</f>
        <v>140</v>
      </c>
      <c r="N75" s="12">
        <f>'май. 17'!E70</f>
        <v>140</v>
      </c>
      <c r="O75" s="12">
        <f>'июн. 17'!E70</f>
        <v>140</v>
      </c>
      <c r="P75" s="82">
        <f t="shared" si="16"/>
        <v>420</v>
      </c>
      <c r="Q75" s="12">
        <f>июл.17!E70</f>
        <v>140</v>
      </c>
      <c r="R75" s="12">
        <f>авг.17!E70</f>
        <v>140</v>
      </c>
      <c r="S75" s="12">
        <f>сен.17!E70</f>
        <v>140</v>
      </c>
      <c r="T75" s="82">
        <f t="shared" si="17"/>
        <v>420</v>
      </c>
      <c r="U75" s="12">
        <f>окт.17!E70</f>
        <v>140</v>
      </c>
      <c r="V75" s="12">
        <f>ноя.17!E70</f>
        <v>140</v>
      </c>
      <c r="W75" s="12">
        <f>дек.17!E70</f>
        <v>140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v>-840</v>
      </c>
      <c r="F76" s="80">
        <f t="shared" si="13"/>
        <v>1980</v>
      </c>
      <c r="G76" s="81">
        <f>янв.17!F71+фев.17!F71+мар.17!F71+апр.17!F71+'май. 17'!F71+'июн. 17'!F71+июл.17!F71+авг.17!F71+сен.17!F71+окт.17!F71+ноя.17!F71+дек.17!F71</f>
        <v>4500</v>
      </c>
      <c r="H76" s="83">
        <f t="shared" si="14"/>
        <v>420</v>
      </c>
      <c r="I76" s="12">
        <f>янв.17!E71</f>
        <v>140</v>
      </c>
      <c r="J76" s="12">
        <f>фев.17!E71</f>
        <v>140</v>
      </c>
      <c r="K76" s="12">
        <f>мар.17!E71</f>
        <v>140</v>
      </c>
      <c r="L76" s="82">
        <f t="shared" si="15"/>
        <v>420</v>
      </c>
      <c r="M76" s="12">
        <f>апр.17!E71</f>
        <v>140</v>
      </c>
      <c r="N76" s="12">
        <f>'май. 17'!E71</f>
        <v>140</v>
      </c>
      <c r="O76" s="12">
        <f>'июн. 17'!E71</f>
        <v>140</v>
      </c>
      <c r="P76" s="82">
        <f t="shared" si="16"/>
        <v>420</v>
      </c>
      <c r="Q76" s="12">
        <f>июл.17!E71</f>
        <v>140</v>
      </c>
      <c r="R76" s="12">
        <f>авг.17!E71</f>
        <v>140</v>
      </c>
      <c r="S76" s="12">
        <f>сен.17!E71</f>
        <v>140</v>
      </c>
      <c r="T76" s="82">
        <f t="shared" si="17"/>
        <v>420</v>
      </c>
      <c r="U76" s="12">
        <f>окт.17!E71</f>
        <v>140</v>
      </c>
      <c r="V76" s="12">
        <f>ноя.17!E71</f>
        <v>140</v>
      </c>
      <c r="W76" s="12">
        <f>дек.17!E71</f>
        <v>140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v>-1680</v>
      </c>
      <c r="F77" s="80">
        <f t="shared" si="13"/>
        <v>-840</v>
      </c>
      <c r="G77" s="81">
        <f>янв.17!F72+фев.17!F72+мар.17!F72+апр.17!F72+'май. 17'!F72+'июн. 17'!F72+июл.17!F72+авг.17!F72+сен.17!F72+окт.17!F72+ноя.17!F72+дек.17!F72</f>
        <v>4200</v>
      </c>
      <c r="H77" s="83">
        <f t="shared" si="14"/>
        <v>840</v>
      </c>
      <c r="I77" s="12">
        <f>янв.17!E72</f>
        <v>280</v>
      </c>
      <c r="J77" s="12">
        <f>фев.17!E72</f>
        <v>280</v>
      </c>
      <c r="K77" s="12">
        <f>мар.17!E72</f>
        <v>280</v>
      </c>
      <c r="L77" s="82">
        <f t="shared" si="15"/>
        <v>840</v>
      </c>
      <c r="M77" s="12">
        <f>апр.17!E72</f>
        <v>280</v>
      </c>
      <c r="N77" s="12">
        <f>'май. 17'!E72</f>
        <v>280</v>
      </c>
      <c r="O77" s="12">
        <f>'июн. 17'!E72</f>
        <v>280</v>
      </c>
      <c r="P77" s="82">
        <f t="shared" si="16"/>
        <v>840</v>
      </c>
      <c r="Q77" s="12">
        <f>июл.17!E72</f>
        <v>280</v>
      </c>
      <c r="R77" s="12">
        <f>авг.17!E72</f>
        <v>280</v>
      </c>
      <c r="S77" s="12">
        <f>сен.17!E72</f>
        <v>280</v>
      </c>
      <c r="T77" s="82">
        <f t="shared" si="17"/>
        <v>840</v>
      </c>
      <c r="U77" s="12">
        <f>окт.17!E72</f>
        <v>280</v>
      </c>
      <c r="V77" s="12">
        <f>ноя.17!E72</f>
        <v>280</v>
      </c>
      <c r="W77" s="12">
        <f>дек.17!E72</f>
        <v>280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v>-840</v>
      </c>
      <c r="F78" s="80">
        <f t="shared" si="13"/>
        <v>-520</v>
      </c>
      <c r="G78" s="81">
        <f>янв.17!F73+фев.17!F73+мар.17!F73+апр.17!F73+'май. 17'!F73+'июн. 17'!F73+июл.17!F73+авг.17!F73+сен.17!F73+окт.17!F73+ноя.17!F73+дек.17!F73</f>
        <v>2000</v>
      </c>
      <c r="H78" s="83">
        <f t="shared" si="14"/>
        <v>420</v>
      </c>
      <c r="I78" s="12">
        <f>янв.17!E73</f>
        <v>140</v>
      </c>
      <c r="J78" s="12">
        <f>фев.17!E73</f>
        <v>140</v>
      </c>
      <c r="K78" s="12">
        <f>мар.17!E73</f>
        <v>140</v>
      </c>
      <c r="L78" s="82">
        <f t="shared" si="15"/>
        <v>420</v>
      </c>
      <c r="M78" s="12">
        <f>апр.17!E73</f>
        <v>140</v>
      </c>
      <c r="N78" s="12">
        <f>'май. 17'!E73</f>
        <v>140</v>
      </c>
      <c r="O78" s="12">
        <f>'июн. 17'!E73</f>
        <v>140</v>
      </c>
      <c r="P78" s="82">
        <f t="shared" si="16"/>
        <v>420</v>
      </c>
      <c r="Q78" s="12">
        <f>июл.17!E73</f>
        <v>140</v>
      </c>
      <c r="R78" s="12">
        <f>авг.17!E73</f>
        <v>140</v>
      </c>
      <c r="S78" s="12">
        <f>сен.17!E73</f>
        <v>140</v>
      </c>
      <c r="T78" s="82">
        <f t="shared" si="17"/>
        <v>420</v>
      </c>
      <c r="U78" s="12">
        <f>окт.17!E73</f>
        <v>140</v>
      </c>
      <c r="V78" s="12">
        <f>ноя.17!E73</f>
        <v>140</v>
      </c>
      <c r="W78" s="12">
        <f>дек.17!E73</f>
        <v>140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v>-840</v>
      </c>
      <c r="F79" s="80">
        <f t="shared" si="13"/>
        <v>-2520</v>
      </c>
      <c r="G79" s="81">
        <f>янв.17!F74+фев.17!F74+мар.17!F74+апр.17!F74+'май. 17'!F74+'июн. 17'!F74+июл.17!F74+авг.17!F74+сен.17!F74+окт.17!F74+ноя.17!F74+дек.17!F74</f>
        <v>0</v>
      </c>
      <c r="H79" s="83">
        <f t="shared" si="14"/>
        <v>420</v>
      </c>
      <c r="I79" s="12">
        <f>янв.17!E74</f>
        <v>140</v>
      </c>
      <c r="J79" s="12">
        <f>фев.17!E74</f>
        <v>140</v>
      </c>
      <c r="K79" s="12">
        <f>мар.17!E74</f>
        <v>140</v>
      </c>
      <c r="L79" s="82">
        <f t="shared" si="15"/>
        <v>420</v>
      </c>
      <c r="M79" s="12">
        <f>апр.17!E74</f>
        <v>140</v>
      </c>
      <c r="N79" s="12">
        <f>'май. 17'!E74</f>
        <v>140</v>
      </c>
      <c r="O79" s="12">
        <f>'июн. 17'!E74</f>
        <v>140</v>
      </c>
      <c r="P79" s="82">
        <f t="shared" si="16"/>
        <v>420</v>
      </c>
      <c r="Q79" s="12">
        <f>июл.17!E74</f>
        <v>140</v>
      </c>
      <c r="R79" s="12">
        <f>авг.17!E74</f>
        <v>140</v>
      </c>
      <c r="S79" s="12">
        <f>сен.17!E74</f>
        <v>140</v>
      </c>
      <c r="T79" s="82">
        <f t="shared" si="17"/>
        <v>420</v>
      </c>
      <c r="U79" s="12">
        <f>окт.17!E74</f>
        <v>140</v>
      </c>
      <c r="V79" s="12">
        <f>ноя.17!E74</f>
        <v>140</v>
      </c>
      <c r="W79" s="12">
        <f>дек.17!E74</f>
        <v>140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v>-840</v>
      </c>
      <c r="F80" s="80">
        <f t="shared" si="13"/>
        <v>-2520</v>
      </c>
      <c r="G80" s="81">
        <f>янв.17!F75+фев.17!F75+мар.17!F75+апр.17!F75+'май. 17'!F75+'июн. 17'!F75+июл.17!F75+авг.17!F75+сен.17!F75+окт.17!F75+ноя.17!F75+дек.17!F75</f>
        <v>0</v>
      </c>
      <c r="H80" s="83">
        <f t="shared" si="14"/>
        <v>420</v>
      </c>
      <c r="I80" s="12">
        <f>янв.17!E75</f>
        <v>140</v>
      </c>
      <c r="J80" s="12">
        <f>фев.17!E75</f>
        <v>140</v>
      </c>
      <c r="K80" s="12">
        <f>мар.17!E75</f>
        <v>140</v>
      </c>
      <c r="L80" s="82">
        <f t="shared" si="15"/>
        <v>420</v>
      </c>
      <c r="M80" s="12">
        <f>апр.17!E75</f>
        <v>140</v>
      </c>
      <c r="N80" s="12">
        <f>'май. 17'!E75</f>
        <v>140</v>
      </c>
      <c r="O80" s="12">
        <f>'июн. 17'!E75</f>
        <v>140</v>
      </c>
      <c r="P80" s="82">
        <f t="shared" si="16"/>
        <v>420</v>
      </c>
      <c r="Q80" s="12">
        <f>июл.17!E75</f>
        <v>140</v>
      </c>
      <c r="R80" s="12">
        <f>авг.17!E75</f>
        <v>140</v>
      </c>
      <c r="S80" s="12">
        <f>сен.17!E75</f>
        <v>140</v>
      </c>
      <c r="T80" s="82">
        <f t="shared" si="17"/>
        <v>420</v>
      </c>
      <c r="U80" s="12">
        <f>окт.17!E75</f>
        <v>140</v>
      </c>
      <c r="V80" s="12">
        <f>ноя.17!E75</f>
        <v>140</v>
      </c>
      <c r="W80" s="12">
        <f>дек.17!E75</f>
        <v>140</v>
      </c>
    </row>
    <row r="81" spans="1:23" x14ac:dyDescent="0.25">
      <c r="A81" s="3">
        <v>73</v>
      </c>
      <c r="B81" s="33" t="s">
        <v>90</v>
      </c>
      <c r="C81" s="131">
        <v>108</v>
      </c>
      <c r="D81" s="131"/>
      <c r="E81" s="79">
        <v>-420</v>
      </c>
      <c r="F81" s="80">
        <f t="shared" si="13"/>
        <v>0</v>
      </c>
      <c r="G81" s="81">
        <f>янв.17!F76+фев.17!F76+мар.17!F76+апр.17!F76+'май. 17'!F76+'июн. 17'!F76+июл.17!F76+авг.17!F76+сен.17!F76+окт.17!F76+ноя.17!F76+дек.17!F76</f>
        <v>2100</v>
      </c>
      <c r="H81" s="83">
        <f t="shared" si="14"/>
        <v>420</v>
      </c>
      <c r="I81" s="12">
        <f>янв.17!E76</f>
        <v>140</v>
      </c>
      <c r="J81" s="12">
        <f>фев.17!E76</f>
        <v>140</v>
      </c>
      <c r="K81" s="12">
        <f>мар.17!E76</f>
        <v>140</v>
      </c>
      <c r="L81" s="82">
        <f t="shared" si="15"/>
        <v>420</v>
      </c>
      <c r="M81" s="12">
        <f>апр.17!E76</f>
        <v>140</v>
      </c>
      <c r="N81" s="12">
        <f>'май. 17'!E76</f>
        <v>140</v>
      </c>
      <c r="O81" s="12">
        <f>'июн. 17'!E76</f>
        <v>140</v>
      </c>
      <c r="P81" s="82">
        <f t="shared" si="16"/>
        <v>420</v>
      </c>
      <c r="Q81" s="12">
        <f>июл.17!E76</f>
        <v>140</v>
      </c>
      <c r="R81" s="12">
        <f>авг.17!E76</f>
        <v>140</v>
      </c>
      <c r="S81" s="12">
        <f>сен.17!E76</f>
        <v>140</v>
      </c>
      <c r="T81" s="82">
        <f t="shared" si="17"/>
        <v>420</v>
      </c>
      <c r="U81" s="12">
        <f>окт.17!E76</f>
        <v>140</v>
      </c>
      <c r="V81" s="12">
        <f>ноя.17!E76</f>
        <v>140</v>
      </c>
      <c r="W81" s="12">
        <f>дек.17!E76</f>
        <v>140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v>-420</v>
      </c>
      <c r="F82" s="80">
        <f t="shared" si="13"/>
        <v>-1260</v>
      </c>
      <c r="G82" s="81">
        <f>янв.17!F77+фев.17!F77+мар.17!F77+апр.17!F77+'май. 17'!F77+'июн. 17'!F77+июл.17!F77+авг.17!F77+сен.17!F77+окт.17!F77+ноя.17!F77+дек.17!F77</f>
        <v>840</v>
      </c>
      <c r="H82" s="83">
        <f t="shared" si="14"/>
        <v>420</v>
      </c>
      <c r="I82" s="12">
        <f>янв.17!E77</f>
        <v>140</v>
      </c>
      <c r="J82" s="12">
        <f>фев.17!E77</f>
        <v>140</v>
      </c>
      <c r="K82" s="12">
        <f>мар.17!E77</f>
        <v>140</v>
      </c>
      <c r="L82" s="82">
        <f t="shared" si="15"/>
        <v>420</v>
      </c>
      <c r="M82" s="12">
        <f>апр.17!E77</f>
        <v>140</v>
      </c>
      <c r="N82" s="12">
        <f>'май. 17'!E77</f>
        <v>140</v>
      </c>
      <c r="O82" s="12">
        <f>'июн. 17'!E77</f>
        <v>140</v>
      </c>
      <c r="P82" s="82">
        <f t="shared" si="16"/>
        <v>420</v>
      </c>
      <c r="Q82" s="12">
        <f>июл.17!E77</f>
        <v>140</v>
      </c>
      <c r="R82" s="12">
        <f>авг.17!E77</f>
        <v>140</v>
      </c>
      <c r="S82" s="12">
        <f>сен.17!E77</f>
        <v>140</v>
      </c>
      <c r="T82" s="82">
        <f t="shared" si="17"/>
        <v>420</v>
      </c>
      <c r="U82" s="12">
        <f>окт.17!E77</f>
        <v>140</v>
      </c>
      <c r="V82" s="12">
        <f>ноя.17!E77</f>
        <v>140</v>
      </c>
      <c r="W82" s="12">
        <f>дек.17!E77</f>
        <v>140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v>700</v>
      </c>
      <c r="F83" s="80">
        <f t="shared" si="13"/>
        <v>420</v>
      </c>
      <c r="G83" s="81">
        <f>янв.17!F78+фев.17!F78+мар.17!F78+апр.17!F78+'май. 17'!F78+'июн. 17'!F78+июл.17!F78+авг.17!F78+сен.17!F78+окт.17!F78+ноя.17!F78+дек.17!F78</f>
        <v>1400</v>
      </c>
      <c r="H83" s="83">
        <f t="shared" si="14"/>
        <v>420</v>
      </c>
      <c r="I83" s="12">
        <f>янв.17!E78</f>
        <v>140</v>
      </c>
      <c r="J83" s="12">
        <f>фев.17!E78</f>
        <v>140</v>
      </c>
      <c r="K83" s="12">
        <f>мар.17!E78</f>
        <v>140</v>
      </c>
      <c r="L83" s="82">
        <f t="shared" si="15"/>
        <v>420</v>
      </c>
      <c r="M83" s="12">
        <f>апр.17!E78</f>
        <v>140</v>
      </c>
      <c r="N83" s="12">
        <f>'май. 17'!E78</f>
        <v>140</v>
      </c>
      <c r="O83" s="12">
        <f>'июн. 17'!E78</f>
        <v>140</v>
      </c>
      <c r="P83" s="82">
        <f t="shared" si="16"/>
        <v>420</v>
      </c>
      <c r="Q83" s="12">
        <f>июл.17!E78</f>
        <v>140</v>
      </c>
      <c r="R83" s="12">
        <f>авг.17!E78</f>
        <v>140</v>
      </c>
      <c r="S83" s="12">
        <f>сен.17!E78</f>
        <v>140</v>
      </c>
      <c r="T83" s="82">
        <f t="shared" si="17"/>
        <v>420</v>
      </c>
      <c r="U83" s="12">
        <f>окт.17!E78</f>
        <v>140</v>
      </c>
      <c r="V83" s="12">
        <f>ноя.17!E78</f>
        <v>140</v>
      </c>
      <c r="W83" s="12">
        <f>дек.17!E78</f>
        <v>140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v>-840</v>
      </c>
      <c r="F84" s="80">
        <f t="shared" si="13"/>
        <v>280</v>
      </c>
      <c r="G84" s="81">
        <f>янв.17!F79+фев.17!F79+мар.17!F79+апр.17!F79+'май. 17'!F79+'июн. 17'!F79+июл.17!F79+авг.17!F79+сен.17!F79+окт.17!F79+ноя.17!F79+дек.17!F79</f>
        <v>2800</v>
      </c>
      <c r="H84" s="83">
        <f t="shared" si="14"/>
        <v>420</v>
      </c>
      <c r="I84" s="12">
        <f>янв.17!E79</f>
        <v>140</v>
      </c>
      <c r="J84" s="12">
        <f>фев.17!E79</f>
        <v>140</v>
      </c>
      <c r="K84" s="12">
        <f>мар.17!E79</f>
        <v>140</v>
      </c>
      <c r="L84" s="82">
        <f t="shared" si="15"/>
        <v>420</v>
      </c>
      <c r="M84" s="12">
        <f>апр.17!E79</f>
        <v>140</v>
      </c>
      <c r="N84" s="12">
        <f>'май. 17'!E79</f>
        <v>140</v>
      </c>
      <c r="O84" s="12">
        <f>'июн. 17'!E79</f>
        <v>140</v>
      </c>
      <c r="P84" s="82">
        <f t="shared" si="16"/>
        <v>420</v>
      </c>
      <c r="Q84" s="12">
        <f>июл.17!E79</f>
        <v>140</v>
      </c>
      <c r="R84" s="12">
        <f>авг.17!E79</f>
        <v>140</v>
      </c>
      <c r="S84" s="12">
        <f>сен.17!E79</f>
        <v>140</v>
      </c>
      <c r="T84" s="82">
        <f t="shared" si="17"/>
        <v>420</v>
      </c>
      <c r="U84" s="12">
        <f>окт.17!E79</f>
        <v>140</v>
      </c>
      <c r="V84" s="12">
        <f>ноя.17!E79</f>
        <v>140</v>
      </c>
      <c r="W84" s="12">
        <f>дек.17!E79</f>
        <v>140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v>0</v>
      </c>
      <c r="F85" s="80">
        <f t="shared" si="13"/>
        <v>1540</v>
      </c>
      <c r="G85" s="81">
        <f>янв.17!F80+фев.17!F80+мар.17!F80+апр.17!F80+'май. 17'!F80+'июн. 17'!F80+июл.17!F80+авг.17!F80+сен.17!F80+окт.17!F80+ноя.17!F80+дек.17!F80</f>
        <v>3220</v>
      </c>
      <c r="H85" s="83">
        <f t="shared" si="14"/>
        <v>420</v>
      </c>
      <c r="I85" s="12">
        <f>янв.17!E80</f>
        <v>140</v>
      </c>
      <c r="J85" s="12">
        <f>фев.17!E80</f>
        <v>140</v>
      </c>
      <c r="K85" s="12">
        <f>мар.17!E80</f>
        <v>140</v>
      </c>
      <c r="L85" s="82">
        <f t="shared" si="15"/>
        <v>420</v>
      </c>
      <c r="M85" s="12">
        <f>апр.17!E80</f>
        <v>140</v>
      </c>
      <c r="N85" s="12">
        <f>'май. 17'!E80</f>
        <v>140</v>
      </c>
      <c r="O85" s="12">
        <f>'июн. 17'!E80</f>
        <v>140</v>
      </c>
      <c r="P85" s="82">
        <f t="shared" si="16"/>
        <v>420</v>
      </c>
      <c r="Q85" s="12">
        <f>июл.17!E80</f>
        <v>140</v>
      </c>
      <c r="R85" s="12">
        <f>авг.17!E80</f>
        <v>140</v>
      </c>
      <c r="S85" s="12">
        <f>сен.17!E80</f>
        <v>140</v>
      </c>
      <c r="T85" s="82">
        <f t="shared" si="17"/>
        <v>420</v>
      </c>
      <c r="U85" s="12">
        <f>окт.17!E80</f>
        <v>140</v>
      </c>
      <c r="V85" s="12">
        <f>ноя.17!E80</f>
        <v>140</v>
      </c>
      <c r="W85" s="12">
        <f>дек.17!E80</f>
        <v>140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v>700</v>
      </c>
      <c r="F86" s="80">
        <f t="shared" si="13"/>
        <v>840</v>
      </c>
      <c r="G86" s="81">
        <f>янв.17!F81+фев.17!F81+мар.17!F81+апр.17!F81+'май. 17'!F81+'июн. 17'!F81+июл.17!F81+авг.17!F81+сен.17!F81+окт.17!F81+ноя.17!F81+дек.17!F81</f>
        <v>1820</v>
      </c>
      <c r="H86" s="83">
        <f t="shared" si="14"/>
        <v>420</v>
      </c>
      <c r="I86" s="12">
        <f>янв.17!E81</f>
        <v>140</v>
      </c>
      <c r="J86" s="12">
        <f>фев.17!E81</f>
        <v>140</v>
      </c>
      <c r="K86" s="12">
        <f>мар.17!E81</f>
        <v>140</v>
      </c>
      <c r="L86" s="82">
        <f t="shared" si="15"/>
        <v>420</v>
      </c>
      <c r="M86" s="12">
        <f>апр.17!E81</f>
        <v>140</v>
      </c>
      <c r="N86" s="12">
        <f>'май. 17'!E81</f>
        <v>140</v>
      </c>
      <c r="O86" s="12">
        <f>'июн. 17'!E81</f>
        <v>140</v>
      </c>
      <c r="P86" s="82">
        <f t="shared" si="16"/>
        <v>420</v>
      </c>
      <c r="Q86" s="12">
        <f>июл.17!E81</f>
        <v>140</v>
      </c>
      <c r="R86" s="12">
        <f>авг.17!E81</f>
        <v>140</v>
      </c>
      <c r="S86" s="12">
        <f>сен.17!E81</f>
        <v>140</v>
      </c>
      <c r="T86" s="82">
        <f t="shared" si="17"/>
        <v>420</v>
      </c>
      <c r="U86" s="12">
        <f>окт.17!E81</f>
        <v>140</v>
      </c>
      <c r="V86" s="12">
        <f>ноя.17!E81</f>
        <v>140</v>
      </c>
      <c r="W86" s="12">
        <f>дек.17!E81</f>
        <v>140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v>-420</v>
      </c>
      <c r="F87" s="80">
        <f t="shared" si="13"/>
        <v>-840</v>
      </c>
      <c r="G87" s="81">
        <f>янв.17!F82+фев.17!F82+мар.17!F82+апр.17!F82+'май. 17'!F82+'июн. 17'!F82+июл.17!F82+авг.17!F82+сен.17!F82+окт.17!F82+ноя.17!F82+дек.17!F82</f>
        <v>1260</v>
      </c>
      <c r="H87" s="83">
        <f t="shared" si="14"/>
        <v>420</v>
      </c>
      <c r="I87" s="12">
        <f>янв.17!E82</f>
        <v>140</v>
      </c>
      <c r="J87" s="12">
        <f>фев.17!E82</f>
        <v>140</v>
      </c>
      <c r="K87" s="12">
        <f>мар.17!E82</f>
        <v>140</v>
      </c>
      <c r="L87" s="82">
        <f t="shared" si="15"/>
        <v>420</v>
      </c>
      <c r="M87" s="12">
        <f>апр.17!E82</f>
        <v>140</v>
      </c>
      <c r="N87" s="12">
        <f>'май. 17'!E82</f>
        <v>140</v>
      </c>
      <c r="O87" s="12">
        <f>'июн. 17'!E82</f>
        <v>140</v>
      </c>
      <c r="P87" s="82">
        <f t="shared" si="16"/>
        <v>420</v>
      </c>
      <c r="Q87" s="12">
        <f>июл.17!E82</f>
        <v>140</v>
      </c>
      <c r="R87" s="12">
        <f>авг.17!E82</f>
        <v>140</v>
      </c>
      <c r="S87" s="12">
        <f>сен.17!E82</f>
        <v>140</v>
      </c>
      <c r="T87" s="82">
        <f t="shared" si="17"/>
        <v>420</v>
      </c>
      <c r="U87" s="12">
        <f>окт.17!E82</f>
        <v>140</v>
      </c>
      <c r="V87" s="12">
        <f>ноя.17!E82</f>
        <v>140</v>
      </c>
      <c r="W87" s="12">
        <f>дек.17!E82</f>
        <v>140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v>-840</v>
      </c>
      <c r="F88" s="80">
        <f t="shared" si="13"/>
        <v>-2520</v>
      </c>
      <c r="G88" s="81">
        <f>янв.17!F83+фев.17!F83+мар.17!F83+апр.17!F83+'май. 17'!F83+'июн. 17'!F83+июл.17!F83+авг.17!F83+сен.17!F83+окт.17!F83+ноя.17!F83+дек.17!F83</f>
        <v>0</v>
      </c>
      <c r="H88" s="83">
        <f t="shared" si="14"/>
        <v>420</v>
      </c>
      <c r="I88" s="12">
        <f>янв.17!E83</f>
        <v>140</v>
      </c>
      <c r="J88" s="12">
        <f>фев.17!E83</f>
        <v>140</v>
      </c>
      <c r="K88" s="12">
        <f>мар.17!E83</f>
        <v>140</v>
      </c>
      <c r="L88" s="82">
        <f t="shared" si="15"/>
        <v>420</v>
      </c>
      <c r="M88" s="12">
        <f>апр.17!E83</f>
        <v>140</v>
      </c>
      <c r="N88" s="12">
        <f>'май. 17'!E83</f>
        <v>140</v>
      </c>
      <c r="O88" s="12">
        <f>'июн. 17'!E83</f>
        <v>140</v>
      </c>
      <c r="P88" s="82">
        <f t="shared" si="16"/>
        <v>420</v>
      </c>
      <c r="Q88" s="12">
        <f>июл.17!E83</f>
        <v>140</v>
      </c>
      <c r="R88" s="12">
        <f>авг.17!E83</f>
        <v>140</v>
      </c>
      <c r="S88" s="12">
        <f>сен.17!E83</f>
        <v>140</v>
      </c>
      <c r="T88" s="82">
        <f t="shared" si="17"/>
        <v>420</v>
      </c>
      <c r="U88" s="12">
        <f>окт.17!E83</f>
        <v>140</v>
      </c>
      <c r="V88" s="12">
        <f>ноя.17!E83</f>
        <v>140</v>
      </c>
      <c r="W88" s="12">
        <f>дек.17!E83</f>
        <v>140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v>-840</v>
      </c>
      <c r="F89" s="80">
        <f t="shared" si="13"/>
        <v>-2520</v>
      </c>
      <c r="G89" s="81">
        <f>янв.17!F84+фев.17!F84+мар.17!F84+апр.17!F84+'май. 17'!F84+'июн. 17'!F84+июл.17!F84+авг.17!F84+сен.17!F84+окт.17!F84+ноя.17!F84+дек.17!F84</f>
        <v>0</v>
      </c>
      <c r="H89" s="83">
        <f t="shared" si="14"/>
        <v>420</v>
      </c>
      <c r="I89" s="12">
        <f>янв.17!E84</f>
        <v>140</v>
      </c>
      <c r="J89" s="12">
        <f>фев.17!E84</f>
        <v>140</v>
      </c>
      <c r="K89" s="12">
        <f>мар.17!E84</f>
        <v>140</v>
      </c>
      <c r="L89" s="82">
        <f t="shared" si="15"/>
        <v>420</v>
      </c>
      <c r="M89" s="12">
        <f>апр.17!E84</f>
        <v>140</v>
      </c>
      <c r="N89" s="12">
        <f>'май. 17'!E84</f>
        <v>140</v>
      </c>
      <c r="O89" s="12">
        <f>'июн. 17'!E84</f>
        <v>140</v>
      </c>
      <c r="P89" s="82">
        <f t="shared" si="16"/>
        <v>420</v>
      </c>
      <c r="Q89" s="12">
        <f>июл.17!E84</f>
        <v>140</v>
      </c>
      <c r="R89" s="12">
        <f>авг.17!E84</f>
        <v>140</v>
      </c>
      <c r="S89" s="12">
        <f>сен.17!E84</f>
        <v>140</v>
      </c>
      <c r="T89" s="82">
        <f t="shared" si="17"/>
        <v>420</v>
      </c>
      <c r="U89" s="12">
        <f>окт.17!E84</f>
        <v>140</v>
      </c>
      <c r="V89" s="12">
        <f>ноя.17!E84</f>
        <v>140</v>
      </c>
      <c r="W89" s="12">
        <f>дек.17!E84</f>
        <v>140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v>-840</v>
      </c>
      <c r="F90" s="80">
        <f t="shared" si="13"/>
        <v>-2520</v>
      </c>
      <c r="G90" s="81">
        <f>янв.17!F85+фев.17!F85+мар.17!F85+апр.17!F85+'май. 17'!F85+'июн. 17'!F85+июл.17!F85+авг.17!F85+сен.17!F85+окт.17!F85+ноя.17!F85+дек.17!F85</f>
        <v>0</v>
      </c>
      <c r="H90" s="83">
        <f t="shared" si="14"/>
        <v>420</v>
      </c>
      <c r="I90" s="12">
        <f>янв.17!E85</f>
        <v>140</v>
      </c>
      <c r="J90" s="12">
        <f>фев.17!E85</f>
        <v>140</v>
      </c>
      <c r="K90" s="12">
        <f>мар.17!E85</f>
        <v>140</v>
      </c>
      <c r="L90" s="82">
        <f t="shared" si="15"/>
        <v>420</v>
      </c>
      <c r="M90" s="12">
        <f>апр.17!E85</f>
        <v>140</v>
      </c>
      <c r="N90" s="12">
        <f>'май. 17'!E85</f>
        <v>140</v>
      </c>
      <c r="O90" s="12">
        <f>'июн. 17'!E85</f>
        <v>140</v>
      </c>
      <c r="P90" s="82">
        <f t="shared" si="16"/>
        <v>420</v>
      </c>
      <c r="Q90" s="12">
        <f>июл.17!E85</f>
        <v>140</v>
      </c>
      <c r="R90" s="12">
        <f>авг.17!E85</f>
        <v>140</v>
      </c>
      <c r="S90" s="12">
        <f>сен.17!E85</f>
        <v>140</v>
      </c>
      <c r="T90" s="82">
        <f t="shared" si="17"/>
        <v>420</v>
      </c>
      <c r="U90" s="12">
        <f>окт.17!E85</f>
        <v>140</v>
      </c>
      <c r="V90" s="12">
        <f>ноя.17!E85</f>
        <v>140</v>
      </c>
      <c r="W90" s="12">
        <f>дек.17!E85</f>
        <v>140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v>1680</v>
      </c>
      <c r="F91" s="80">
        <f t="shared" si="13"/>
        <v>1680</v>
      </c>
      <c r="G91" s="81">
        <f>янв.17!F86+фев.17!F86+мар.17!F86+апр.17!F86+'май. 17'!F86+'июн. 17'!F86+июл.17!F86+авг.17!F86+сен.17!F86+окт.17!F86+ноя.17!F86+дек.17!F86</f>
        <v>1680</v>
      </c>
      <c r="H91" s="83">
        <f t="shared" si="14"/>
        <v>420</v>
      </c>
      <c r="I91" s="12">
        <f>янв.17!E86</f>
        <v>140</v>
      </c>
      <c r="J91" s="12">
        <f>фев.17!E86</f>
        <v>140</v>
      </c>
      <c r="K91" s="12">
        <f>мар.17!E86</f>
        <v>140</v>
      </c>
      <c r="L91" s="82">
        <f t="shared" si="15"/>
        <v>420</v>
      </c>
      <c r="M91" s="12">
        <f>апр.17!E86</f>
        <v>140</v>
      </c>
      <c r="N91" s="12">
        <f>'май. 17'!E86</f>
        <v>140</v>
      </c>
      <c r="O91" s="12">
        <f>'июн. 17'!E86</f>
        <v>140</v>
      </c>
      <c r="P91" s="82">
        <f t="shared" si="16"/>
        <v>420</v>
      </c>
      <c r="Q91" s="12">
        <f>июл.17!E86</f>
        <v>140</v>
      </c>
      <c r="R91" s="12">
        <f>авг.17!E86</f>
        <v>140</v>
      </c>
      <c r="S91" s="12">
        <f>сен.17!E86</f>
        <v>140</v>
      </c>
      <c r="T91" s="82">
        <f t="shared" si="17"/>
        <v>420</v>
      </c>
      <c r="U91" s="12">
        <f>окт.17!E86</f>
        <v>140</v>
      </c>
      <c r="V91" s="12">
        <f>ноя.17!E86</f>
        <v>140</v>
      </c>
      <c r="W91" s="12">
        <f>дек.17!E86</f>
        <v>140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v>-840</v>
      </c>
      <c r="F92" s="80">
        <f t="shared" si="13"/>
        <v>-560</v>
      </c>
      <c r="G92" s="81">
        <f>янв.17!F87+фев.17!F87+мар.17!F87+апр.17!F87+'май. 17'!F87+'июн. 17'!F87+июл.17!F87+авг.17!F87+сен.17!F87+окт.17!F87+ноя.17!F87+дек.17!F87</f>
        <v>1960</v>
      </c>
      <c r="H92" s="83">
        <f t="shared" si="14"/>
        <v>420</v>
      </c>
      <c r="I92" s="12">
        <f>янв.17!E87</f>
        <v>140</v>
      </c>
      <c r="J92" s="12">
        <f>фев.17!E87</f>
        <v>140</v>
      </c>
      <c r="K92" s="12">
        <f>мар.17!E87</f>
        <v>140</v>
      </c>
      <c r="L92" s="82">
        <f t="shared" si="15"/>
        <v>420</v>
      </c>
      <c r="M92" s="12">
        <f>апр.17!E87</f>
        <v>140</v>
      </c>
      <c r="N92" s="12">
        <f>'май. 17'!E87</f>
        <v>140</v>
      </c>
      <c r="O92" s="12">
        <f>'июн. 17'!E87</f>
        <v>140</v>
      </c>
      <c r="P92" s="82">
        <f t="shared" si="16"/>
        <v>420</v>
      </c>
      <c r="Q92" s="12">
        <f>июл.17!E87</f>
        <v>140</v>
      </c>
      <c r="R92" s="12">
        <f>авг.17!E87</f>
        <v>140</v>
      </c>
      <c r="S92" s="12">
        <f>сен.17!E87</f>
        <v>140</v>
      </c>
      <c r="T92" s="82">
        <f t="shared" si="17"/>
        <v>420</v>
      </c>
      <c r="U92" s="12">
        <f>окт.17!E87</f>
        <v>140</v>
      </c>
      <c r="V92" s="12">
        <f>ноя.17!E87</f>
        <v>140</v>
      </c>
      <c r="W92" s="12">
        <f>дек.17!E87</f>
        <v>140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v>-840</v>
      </c>
      <c r="F93" s="80">
        <f t="shared" si="13"/>
        <v>-980</v>
      </c>
      <c r="G93" s="81">
        <f>янв.17!F88+фев.17!F88+мар.17!F88+апр.17!F88+'май. 17'!F88+'июн. 17'!F88+июл.17!F88+авг.17!F88+сен.17!F88+окт.17!F88+ноя.17!F88+дек.17!F88</f>
        <v>1540</v>
      </c>
      <c r="H93" s="83">
        <f t="shared" si="14"/>
        <v>420</v>
      </c>
      <c r="I93" s="12">
        <f>янв.17!E88</f>
        <v>140</v>
      </c>
      <c r="J93" s="12">
        <f>фев.17!E88</f>
        <v>140</v>
      </c>
      <c r="K93" s="12">
        <f>мар.17!E88</f>
        <v>140</v>
      </c>
      <c r="L93" s="82">
        <f t="shared" si="15"/>
        <v>420</v>
      </c>
      <c r="M93" s="12">
        <f>апр.17!E88</f>
        <v>140</v>
      </c>
      <c r="N93" s="12">
        <f>'май. 17'!E88</f>
        <v>140</v>
      </c>
      <c r="O93" s="12">
        <f>'июн. 17'!E88</f>
        <v>140</v>
      </c>
      <c r="P93" s="82">
        <f t="shared" si="16"/>
        <v>420</v>
      </c>
      <c r="Q93" s="12">
        <f>июл.17!E88</f>
        <v>140</v>
      </c>
      <c r="R93" s="12">
        <f>авг.17!E88</f>
        <v>140</v>
      </c>
      <c r="S93" s="12">
        <f>сен.17!E88</f>
        <v>140</v>
      </c>
      <c r="T93" s="82">
        <f t="shared" si="17"/>
        <v>420</v>
      </c>
      <c r="U93" s="12">
        <f>окт.17!E88</f>
        <v>140</v>
      </c>
      <c r="V93" s="12">
        <f>ноя.17!E88</f>
        <v>140</v>
      </c>
      <c r="W93" s="12">
        <f>дек.17!E88</f>
        <v>140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v>-840</v>
      </c>
      <c r="F94" s="80">
        <f t="shared" si="13"/>
        <v>-2520</v>
      </c>
      <c r="G94" s="81">
        <f>янв.17!F89+фев.17!F89+мар.17!F89+апр.17!F89+'май. 17'!F89+'июн. 17'!F89+июл.17!F89+авг.17!F89+сен.17!F89+окт.17!F89+ноя.17!F89+дек.17!F89</f>
        <v>0</v>
      </c>
      <c r="H94" s="83">
        <f t="shared" si="14"/>
        <v>420</v>
      </c>
      <c r="I94" s="12">
        <f>янв.17!E89</f>
        <v>140</v>
      </c>
      <c r="J94" s="12">
        <f>фев.17!E89</f>
        <v>140</v>
      </c>
      <c r="K94" s="12">
        <f>мар.17!E89</f>
        <v>140</v>
      </c>
      <c r="L94" s="82">
        <f t="shared" si="15"/>
        <v>420</v>
      </c>
      <c r="M94" s="12">
        <f>апр.17!E89</f>
        <v>140</v>
      </c>
      <c r="N94" s="12">
        <f>'май. 17'!E89</f>
        <v>140</v>
      </c>
      <c r="O94" s="12">
        <f>'июн. 17'!E89</f>
        <v>140</v>
      </c>
      <c r="P94" s="82">
        <f t="shared" si="16"/>
        <v>420</v>
      </c>
      <c r="Q94" s="12">
        <f>июл.17!E89</f>
        <v>140</v>
      </c>
      <c r="R94" s="12">
        <f>авг.17!E89</f>
        <v>140</v>
      </c>
      <c r="S94" s="12">
        <f>сен.17!E89</f>
        <v>140</v>
      </c>
      <c r="T94" s="82">
        <f t="shared" si="17"/>
        <v>420</v>
      </c>
      <c r="U94" s="12">
        <f>окт.17!E89</f>
        <v>140</v>
      </c>
      <c r="V94" s="12">
        <f>ноя.17!E89</f>
        <v>140</v>
      </c>
      <c r="W94" s="12">
        <f>дек.17!E89</f>
        <v>140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v>-840</v>
      </c>
      <c r="F95" s="80">
        <f t="shared" si="13"/>
        <v>-20</v>
      </c>
      <c r="G95" s="81">
        <f>янв.17!F90+фев.17!F90+мар.17!F90+апр.17!F90+'май. 17'!F90+'июн. 17'!F90+июл.17!F90+авг.17!F90+сен.17!F90+окт.17!F90+ноя.17!F90+дек.17!F90</f>
        <v>2500</v>
      </c>
      <c r="H95" s="83">
        <f t="shared" si="14"/>
        <v>420</v>
      </c>
      <c r="I95" s="12">
        <f>янв.17!E90</f>
        <v>140</v>
      </c>
      <c r="J95" s="12">
        <f>фев.17!E90</f>
        <v>140</v>
      </c>
      <c r="K95" s="12">
        <f>мар.17!E90</f>
        <v>140</v>
      </c>
      <c r="L95" s="82">
        <f t="shared" si="15"/>
        <v>420</v>
      </c>
      <c r="M95" s="12">
        <f>апр.17!E90</f>
        <v>140</v>
      </c>
      <c r="N95" s="12">
        <f>'май. 17'!E90</f>
        <v>140</v>
      </c>
      <c r="O95" s="12">
        <f>'июн. 17'!E90</f>
        <v>140</v>
      </c>
      <c r="P95" s="82">
        <f t="shared" si="16"/>
        <v>420</v>
      </c>
      <c r="Q95" s="12">
        <f>июл.17!E90</f>
        <v>140</v>
      </c>
      <c r="R95" s="12">
        <f>авг.17!E90</f>
        <v>140</v>
      </c>
      <c r="S95" s="12">
        <f>сен.17!E90</f>
        <v>140</v>
      </c>
      <c r="T95" s="82">
        <f t="shared" si="17"/>
        <v>420</v>
      </c>
      <c r="U95" s="12">
        <f>окт.17!E90</f>
        <v>140</v>
      </c>
      <c r="V95" s="12">
        <f>ноя.17!E90</f>
        <v>140</v>
      </c>
      <c r="W95" s="12">
        <f>дек.17!E90</f>
        <v>140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v>0</v>
      </c>
      <c r="F96" s="80">
        <f t="shared" si="13"/>
        <v>0</v>
      </c>
      <c r="G96" s="81">
        <f>янв.17!F91+фев.17!F91+мар.17!F91+апр.17!F91+'май. 17'!F91+'июн. 17'!F91+июл.17!F91+авг.17!F91+сен.17!F91+окт.17!F91+ноя.17!F91+дек.17!F91</f>
        <v>1680</v>
      </c>
      <c r="H96" s="83">
        <f t="shared" si="14"/>
        <v>420</v>
      </c>
      <c r="I96" s="12">
        <f>янв.17!E91</f>
        <v>140</v>
      </c>
      <c r="J96" s="12">
        <f>фев.17!E91</f>
        <v>140</v>
      </c>
      <c r="K96" s="12">
        <f>мар.17!E91</f>
        <v>140</v>
      </c>
      <c r="L96" s="82">
        <f t="shared" si="15"/>
        <v>420</v>
      </c>
      <c r="M96" s="12">
        <f>апр.17!E91</f>
        <v>140</v>
      </c>
      <c r="N96" s="12">
        <f>'май. 17'!E91</f>
        <v>140</v>
      </c>
      <c r="O96" s="12">
        <f>'июн. 17'!E91</f>
        <v>140</v>
      </c>
      <c r="P96" s="82">
        <f t="shared" si="16"/>
        <v>420</v>
      </c>
      <c r="Q96" s="12">
        <f>июл.17!E91</f>
        <v>140</v>
      </c>
      <c r="R96" s="12">
        <f>авг.17!E91</f>
        <v>140</v>
      </c>
      <c r="S96" s="12">
        <f>сен.17!E91</f>
        <v>140</v>
      </c>
      <c r="T96" s="82">
        <f t="shared" si="17"/>
        <v>420</v>
      </c>
      <c r="U96" s="12">
        <f>окт.17!E91</f>
        <v>140</v>
      </c>
      <c r="V96" s="12">
        <f>ноя.17!E91</f>
        <v>140</v>
      </c>
      <c r="W96" s="12">
        <f>дек.17!E91</f>
        <v>140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v>-280</v>
      </c>
      <c r="F97" s="80">
        <f t="shared" si="13"/>
        <v>-980</v>
      </c>
      <c r="G97" s="81">
        <f>янв.17!F92+фев.17!F92+мар.17!F92+апр.17!F92+'май. 17'!F92+'июн. 17'!F92+июл.17!F92+авг.17!F92+сен.17!F92+окт.17!F92+ноя.17!F92+дек.17!F92</f>
        <v>980</v>
      </c>
      <c r="H97" s="83">
        <f t="shared" si="14"/>
        <v>420</v>
      </c>
      <c r="I97" s="12">
        <f>янв.17!E92</f>
        <v>140</v>
      </c>
      <c r="J97" s="12">
        <f>фев.17!E92</f>
        <v>140</v>
      </c>
      <c r="K97" s="12">
        <f>мар.17!E92</f>
        <v>140</v>
      </c>
      <c r="L97" s="82">
        <f t="shared" si="15"/>
        <v>420</v>
      </c>
      <c r="M97" s="12">
        <f>апр.17!E92</f>
        <v>140</v>
      </c>
      <c r="N97" s="12">
        <f>'май. 17'!E92</f>
        <v>140</v>
      </c>
      <c r="O97" s="12">
        <f>'июн. 17'!E92</f>
        <v>140</v>
      </c>
      <c r="P97" s="82">
        <f t="shared" si="16"/>
        <v>420</v>
      </c>
      <c r="Q97" s="12">
        <f>июл.17!E92</f>
        <v>140</v>
      </c>
      <c r="R97" s="12">
        <f>авг.17!E92</f>
        <v>140</v>
      </c>
      <c r="S97" s="12">
        <f>сен.17!E92</f>
        <v>140</v>
      </c>
      <c r="T97" s="82">
        <f t="shared" si="17"/>
        <v>420</v>
      </c>
      <c r="U97" s="12">
        <f>окт.17!E92</f>
        <v>140</v>
      </c>
      <c r="V97" s="12">
        <f>ноя.17!E92</f>
        <v>140</v>
      </c>
      <c r="W97" s="12">
        <f>дек.17!E92</f>
        <v>140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v>-840</v>
      </c>
      <c r="F98" s="80">
        <f t="shared" si="13"/>
        <v>-560</v>
      </c>
      <c r="G98" s="81">
        <f>янв.17!F93+фев.17!F93+мар.17!F93+апр.17!F93+'май. 17'!F93+'июн. 17'!F93+июл.17!F93+авг.17!F93+сен.17!F93+окт.17!F93+ноя.17!F93+дек.17!F93</f>
        <v>1960</v>
      </c>
      <c r="H98" s="83">
        <f t="shared" si="14"/>
        <v>420</v>
      </c>
      <c r="I98" s="12">
        <f>янв.17!E93</f>
        <v>140</v>
      </c>
      <c r="J98" s="12">
        <f>фев.17!E93</f>
        <v>140</v>
      </c>
      <c r="K98" s="12">
        <f>мар.17!E93</f>
        <v>140</v>
      </c>
      <c r="L98" s="82">
        <f t="shared" si="15"/>
        <v>420</v>
      </c>
      <c r="M98" s="12">
        <f>апр.17!E93</f>
        <v>140</v>
      </c>
      <c r="N98" s="12">
        <f>'май. 17'!E93</f>
        <v>140</v>
      </c>
      <c r="O98" s="12">
        <f>'июн. 17'!E93</f>
        <v>140</v>
      </c>
      <c r="P98" s="82">
        <f t="shared" si="16"/>
        <v>420</v>
      </c>
      <c r="Q98" s="12">
        <f>июл.17!E93</f>
        <v>140</v>
      </c>
      <c r="R98" s="12">
        <f>авг.17!E93</f>
        <v>140</v>
      </c>
      <c r="S98" s="12">
        <f>сен.17!E93</f>
        <v>140</v>
      </c>
      <c r="T98" s="82">
        <f t="shared" si="17"/>
        <v>420</v>
      </c>
      <c r="U98" s="12">
        <f>окт.17!E93</f>
        <v>140</v>
      </c>
      <c r="V98" s="12">
        <f>ноя.17!E93</f>
        <v>140</v>
      </c>
      <c r="W98" s="12">
        <f>дек.17!E93</f>
        <v>140</v>
      </c>
    </row>
    <row r="99" spans="1:23" x14ac:dyDescent="0.25">
      <c r="A99" s="3">
        <v>91</v>
      </c>
      <c r="B99" s="33" t="s">
        <v>108</v>
      </c>
      <c r="C99" s="131">
        <v>127</v>
      </c>
      <c r="D99" s="131"/>
      <c r="E99" s="79">
        <v>-840</v>
      </c>
      <c r="F99" s="80">
        <f t="shared" si="13"/>
        <v>-2520</v>
      </c>
      <c r="G99" s="81">
        <f>янв.17!F94+фев.17!F94+мар.17!F94+апр.17!F94+'май. 17'!F94+'июн. 17'!F94+июл.17!F94+авг.17!F94+сен.17!F94+окт.17!F94+ноя.17!F94+дек.17!F94</f>
        <v>0</v>
      </c>
      <c r="H99" s="83">
        <f t="shared" si="14"/>
        <v>420</v>
      </c>
      <c r="I99" s="12">
        <f>янв.17!E94</f>
        <v>140</v>
      </c>
      <c r="J99" s="12">
        <f>фев.17!E94</f>
        <v>140</v>
      </c>
      <c r="K99" s="12">
        <f>мар.17!E94</f>
        <v>140</v>
      </c>
      <c r="L99" s="82">
        <f t="shared" si="15"/>
        <v>420</v>
      </c>
      <c r="M99" s="12">
        <f>апр.17!E94</f>
        <v>140</v>
      </c>
      <c r="N99" s="12">
        <f>'май. 17'!E94</f>
        <v>140</v>
      </c>
      <c r="O99" s="12">
        <f>'июн. 17'!E94</f>
        <v>140</v>
      </c>
      <c r="P99" s="82">
        <f t="shared" si="16"/>
        <v>420</v>
      </c>
      <c r="Q99" s="12">
        <f>июл.17!E94</f>
        <v>140</v>
      </c>
      <c r="R99" s="12">
        <f>авг.17!E94</f>
        <v>140</v>
      </c>
      <c r="S99" s="12">
        <f>сен.17!E94</f>
        <v>140</v>
      </c>
      <c r="T99" s="82">
        <f t="shared" si="17"/>
        <v>420</v>
      </c>
      <c r="U99" s="12">
        <f>окт.17!E94</f>
        <v>140</v>
      </c>
      <c r="V99" s="12">
        <f>ноя.17!E94</f>
        <v>140</v>
      </c>
      <c r="W99" s="12">
        <f>дек.17!E94</f>
        <v>140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v>0</v>
      </c>
      <c r="F100" s="80">
        <f t="shared" si="13"/>
        <v>-1680</v>
      </c>
      <c r="G100" s="81">
        <f>янв.17!F95+фев.17!F95+мар.17!F95+апр.17!F95+'май. 17'!F95+'июн. 17'!F95+июл.17!F95+авг.17!F95+сен.17!F95+окт.17!F95+ноя.17!F95+дек.17!F95</f>
        <v>0</v>
      </c>
      <c r="H100" s="83">
        <f t="shared" si="14"/>
        <v>420</v>
      </c>
      <c r="I100" s="12">
        <f>янв.17!E95</f>
        <v>140</v>
      </c>
      <c r="J100" s="12">
        <f>фев.17!E95</f>
        <v>140</v>
      </c>
      <c r="K100" s="12">
        <f>мар.17!E95</f>
        <v>140</v>
      </c>
      <c r="L100" s="82">
        <f t="shared" si="15"/>
        <v>420</v>
      </c>
      <c r="M100" s="12">
        <f>апр.17!E95</f>
        <v>140</v>
      </c>
      <c r="N100" s="12">
        <f>'май. 17'!E95</f>
        <v>140</v>
      </c>
      <c r="O100" s="12">
        <f>'июн. 17'!E95</f>
        <v>140</v>
      </c>
      <c r="P100" s="82">
        <f t="shared" si="16"/>
        <v>420</v>
      </c>
      <c r="Q100" s="12">
        <f>июл.17!E95</f>
        <v>140</v>
      </c>
      <c r="R100" s="12">
        <f>авг.17!E95</f>
        <v>140</v>
      </c>
      <c r="S100" s="12">
        <f>сен.17!E95</f>
        <v>140</v>
      </c>
      <c r="T100" s="82">
        <f t="shared" si="17"/>
        <v>420</v>
      </c>
      <c r="U100" s="12">
        <f>окт.17!E95</f>
        <v>140</v>
      </c>
      <c r="V100" s="12">
        <f>ноя.17!E95</f>
        <v>140</v>
      </c>
      <c r="W100" s="12">
        <f>дек.17!E95</f>
        <v>140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v>0</v>
      </c>
      <c r="F101" s="80">
        <f t="shared" si="13"/>
        <v>-840</v>
      </c>
      <c r="G101" s="81">
        <f>янв.17!F96+фев.17!F96+мар.17!F96+апр.17!F96+'май. 17'!F96+'июн. 17'!F96+июл.17!F96+авг.17!F96+сен.17!F96+окт.17!F96+ноя.17!F96+дек.17!F96</f>
        <v>840</v>
      </c>
      <c r="H101" s="83">
        <f t="shared" si="14"/>
        <v>420</v>
      </c>
      <c r="I101" s="12">
        <f>янв.17!E96</f>
        <v>140</v>
      </c>
      <c r="J101" s="12">
        <f>фев.17!E96</f>
        <v>140</v>
      </c>
      <c r="K101" s="12">
        <f>мар.17!E96</f>
        <v>140</v>
      </c>
      <c r="L101" s="82">
        <f t="shared" si="15"/>
        <v>420</v>
      </c>
      <c r="M101" s="12">
        <f>апр.17!E96</f>
        <v>140</v>
      </c>
      <c r="N101" s="12">
        <f>'май. 17'!E96</f>
        <v>140</v>
      </c>
      <c r="O101" s="12">
        <f>'июн. 17'!E96</f>
        <v>140</v>
      </c>
      <c r="P101" s="82">
        <f t="shared" si="16"/>
        <v>420</v>
      </c>
      <c r="Q101" s="12">
        <f>июл.17!E96</f>
        <v>140</v>
      </c>
      <c r="R101" s="12">
        <f>авг.17!E96</f>
        <v>140</v>
      </c>
      <c r="S101" s="12">
        <f>сен.17!E96</f>
        <v>140</v>
      </c>
      <c r="T101" s="82">
        <f t="shared" si="17"/>
        <v>420</v>
      </c>
      <c r="U101" s="12">
        <f>окт.17!E96</f>
        <v>140</v>
      </c>
      <c r="V101" s="12">
        <f>ноя.17!E96</f>
        <v>140</v>
      </c>
      <c r="W101" s="12">
        <f>дек.17!E96</f>
        <v>140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v>-840</v>
      </c>
      <c r="F102" s="80">
        <f t="shared" si="13"/>
        <v>-2520</v>
      </c>
      <c r="G102" s="81">
        <f>янв.17!F97+фев.17!F97+мар.17!F97+апр.17!F97+'май. 17'!F97+'июн. 17'!F97+июл.17!F97+авг.17!F97+сен.17!F97+окт.17!F97+ноя.17!F97+дек.17!F97</f>
        <v>0</v>
      </c>
      <c r="H102" s="83">
        <f t="shared" si="14"/>
        <v>420</v>
      </c>
      <c r="I102" s="12">
        <f>янв.17!E97</f>
        <v>140</v>
      </c>
      <c r="J102" s="12">
        <f>фев.17!E97</f>
        <v>140</v>
      </c>
      <c r="K102" s="12">
        <f>мар.17!E97</f>
        <v>140</v>
      </c>
      <c r="L102" s="82">
        <f t="shared" si="15"/>
        <v>420</v>
      </c>
      <c r="M102" s="12">
        <f>апр.17!E97</f>
        <v>140</v>
      </c>
      <c r="N102" s="12">
        <f>'май. 17'!E97</f>
        <v>140</v>
      </c>
      <c r="O102" s="12">
        <f>'июн. 17'!E97</f>
        <v>140</v>
      </c>
      <c r="P102" s="82">
        <f t="shared" si="16"/>
        <v>420</v>
      </c>
      <c r="Q102" s="12">
        <f>июл.17!E97</f>
        <v>140</v>
      </c>
      <c r="R102" s="12">
        <f>авг.17!E97</f>
        <v>140</v>
      </c>
      <c r="S102" s="12">
        <f>сен.17!E97</f>
        <v>140</v>
      </c>
      <c r="T102" s="82">
        <f t="shared" si="17"/>
        <v>420</v>
      </c>
      <c r="U102" s="12">
        <f>окт.17!E97</f>
        <v>140</v>
      </c>
      <c r="V102" s="12">
        <f>ноя.17!E97</f>
        <v>140</v>
      </c>
      <c r="W102" s="12">
        <f>дек.17!E97</f>
        <v>140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v>0</v>
      </c>
      <c r="F103" s="80">
        <f t="shared" si="13"/>
        <v>0</v>
      </c>
      <c r="G103" s="81">
        <f>янв.17!F98+фев.17!F98+мар.17!F98+апр.17!F98+'май. 17'!F98+'июн. 17'!F98+июл.17!F98+авг.17!F98+сен.17!F98+окт.17!F98+ноя.17!F98+дек.17!F98</f>
        <v>1680</v>
      </c>
      <c r="H103" s="83">
        <f t="shared" si="14"/>
        <v>420</v>
      </c>
      <c r="I103" s="12">
        <f>янв.17!E98</f>
        <v>140</v>
      </c>
      <c r="J103" s="12">
        <f>фев.17!E98</f>
        <v>140</v>
      </c>
      <c r="K103" s="12">
        <f>мар.17!E98</f>
        <v>140</v>
      </c>
      <c r="L103" s="82">
        <f t="shared" si="15"/>
        <v>420</v>
      </c>
      <c r="M103" s="12">
        <f>апр.17!E98</f>
        <v>140</v>
      </c>
      <c r="N103" s="12">
        <f>'май. 17'!E98</f>
        <v>140</v>
      </c>
      <c r="O103" s="12">
        <f>'июн. 17'!E98</f>
        <v>140</v>
      </c>
      <c r="P103" s="82">
        <f t="shared" si="16"/>
        <v>420</v>
      </c>
      <c r="Q103" s="12">
        <f>июл.17!E98</f>
        <v>140</v>
      </c>
      <c r="R103" s="12">
        <f>авг.17!E98</f>
        <v>140</v>
      </c>
      <c r="S103" s="12">
        <f>сен.17!E98</f>
        <v>140</v>
      </c>
      <c r="T103" s="82">
        <f t="shared" si="17"/>
        <v>420</v>
      </c>
      <c r="U103" s="12">
        <f>окт.17!E98</f>
        <v>140</v>
      </c>
      <c r="V103" s="12">
        <f>ноя.17!E98</f>
        <v>140</v>
      </c>
      <c r="W103" s="12">
        <f>дек.17!E98</f>
        <v>140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v>-840</v>
      </c>
      <c r="F104" s="80">
        <f t="shared" si="13"/>
        <v>-2520</v>
      </c>
      <c r="G104" s="81">
        <f>янв.17!F99+фев.17!F99+мар.17!F99+апр.17!F99+'май. 17'!F99+'июн. 17'!F99+июл.17!F99+авг.17!F99+сен.17!F99+окт.17!F99+ноя.17!F99+дек.17!F99</f>
        <v>0</v>
      </c>
      <c r="H104" s="83">
        <f t="shared" si="14"/>
        <v>420</v>
      </c>
      <c r="I104" s="12">
        <f>янв.17!E99</f>
        <v>140</v>
      </c>
      <c r="J104" s="12">
        <f>фев.17!E99</f>
        <v>140</v>
      </c>
      <c r="K104" s="12">
        <f>мар.17!E99</f>
        <v>140</v>
      </c>
      <c r="L104" s="82">
        <f t="shared" si="15"/>
        <v>420</v>
      </c>
      <c r="M104" s="12">
        <f>апр.17!E99</f>
        <v>140</v>
      </c>
      <c r="N104" s="12">
        <f>'май. 17'!E99</f>
        <v>140</v>
      </c>
      <c r="O104" s="12">
        <f>'июн. 17'!E99</f>
        <v>140</v>
      </c>
      <c r="P104" s="82">
        <f t="shared" si="16"/>
        <v>420</v>
      </c>
      <c r="Q104" s="12">
        <f>июл.17!E99</f>
        <v>140</v>
      </c>
      <c r="R104" s="12">
        <f>авг.17!E99</f>
        <v>140</v>
      </c>
      <c r="S104" s="12">
        <f>сен.17!E99</f>
        <v>140</v>
      </c>
      <c r="T104" s="82">
        <f t="shared" si="17"/>
        <v>420</v>
      </c>
      <c r="U104" s="12">
        <f>окт.17!E99</f>
        <v>140</v>
      </c>
      <c r="V104" s="12">
        <f>ноя.17!E99</f>
        <v>140</v>
      </c>
      <c r="W104" s="12">
        <f>дек.17!E99</f>
        <v>140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v>-840</v>
      </c>
      <c r="F105" s="80">
        <f t="shared" si="13"/>
        <v>0</v>
      </c>
      <c r="G105" s="81">
        <f>янв.17!F100+фев.17!F100+мар.17!F100+апр.17!F100+'май. 17'!F100+'июн. 17'!F100+июл.17!F100+авг.17!F100+сен.17!F100+окт.17!F100+ноя.17!F100+дек.17!F100</f>
        <v>2520</v>
      </c>
      <c r="H105" s="83">
        <f t="shared" si="14"/>
        <v>420</v>
      </c>
      <c r="I105" s="12">
        <f>янв.17!E100</f>
        <v>140</v>
      </c>
      <c r="J105" s="12">
        <f>фев.17!E100</f>
        <v>140</v>
      </c>
      <c r="K105" s="12">
        <f>мар.17!E100</f>
        <v>140</v>
      </c>
      <c r="L105" s="82">
        <f t="shared" si="15"/>
        <v>420</v>
      </c>
      <c r="M105" s="12">
        <f>апр.17!E100</f>
        <v>140</v>
      </c>
      <c r="N105" s="12">
        <f>'май. 17'!E100</f>
        <v>140</v>
      </c>
      <c r="O105" s="12">
        <f>'июн. 17'!E100</f>
        <v>140</v>
      </c>
      <c r="P105" s="82">
        <f t="shared" si="16"/>
        <v>420</v>
      </c>
      <c r="Q105" s="12">
        <f>июл.17!E100</f>
        <v>140</v>
      </c>
      <c r="R105" s="12">
        <f>авг.17!E100</f>
        <v>140</v>
      </c>
      <c r="S105" s="12">
        <f>сен.17!E100</f>
        <v>140</v>
      </c>
      <c r="T105" s="82">
        <f t="shared" si="17"/>
        <v>420</v>
      </c>
      <c r="U105" s="12">
        <f>окт.17!E100</f>
        <v>140</v>
      </c>
      <c r="V105" s="12">
        <f>ноя.17!E100</f>
        <v>140</v>
      </c>
      <c r="W105" s="12">
        <f>дек.17!E100</f>
        <v>140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v>0</v>
      </c>
      <c r="F106" s="80">
        <f t="shared" si="13"/>
        <v>0</v>
      </c>
      <c r="G106" s="81">
        <f>янв.17!F101+фев.17!F101+мар.17!F101+апр.17!F101+'май. 17'!F101+'июн. 17'!F101+июл.17!F101+авг.17!F101+сен.17!F101+окт.17!F101+ноя.17!F101+дек.17!F101</f>
        <v>1680</v>
      </c>
      <c r="H106" s="83">
        <f t="shared" si="14"/>
        <v>420</v>
      </c>
      <c r="I106" s="12">
        <f>янв.17!E101</f>
        <v>140</v>
      </c>
      <c r="J106" s="12">
        <f>фев.17!E101</f>
        <v>140</v>
      </c>
      <c r="K106" s="12">
        <f>мар.17!E101</f>
        <v>140</v>
      </c>
      <c r="L106" s="82">
        <f t="shared" si="15"/>
        <v>420</v>
      </c>
      <c r="M106" s="12">
        <f>апр.17!E101</f>
        <v>140</v>
      </c>
      <c r="N106" s="12">
        <f>'май. 17'!E101</f>
        <v>140</v>
      </c>
      <c r="O106" s="12">
        <f>'июн. 17'!E101</f>
        <v>140</v>
      </c>
      <c r="P106" s="82">
        <f t="shared" si="16"/>
        <v>420</v>
      </c>
      <c r="Q106" s="12">
        <f>июл.17!E101</f>
        <v>140</v>
      </c>
      <c r="R106" s="12">
        <f>авг.17!E101</f>
        <v>140</v>
      </c>
      <c r="S106" s="12">
        <f>сен.17!E101</f>
        <v>140</v>
      </c>
      <c r="T106" s="82">
        <f t="shared" si="17"/>
        <v>420</v>
      </c>
      <c r="U106" s="12">
        <f>окт.17!E101</f>
        <v>140</v>
      </c>
      <c r="V106" s="12">
        <f>ноя.17!E101</f>
        <v>140</v>
      </c>
      <c r="W106" s="12">
        <f>дек.17!E101</f>
        <v>140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v>-840</v>
      </c>
      <c r="F107" s="80">
        <f t="shared" si="13"/>
        <v>-2520</v>
      </c>
      <c r="G107" s="81">
        <f>янв.17!F102+фев.17!F102+мар.17!F102+апр.17!F102+'май. 17'!F102+'июн. 17'!F102+июл.17!F102+авг.17!F102+сен.17!F102+окт.17!F102+ноя.17!F102+дек.17!F102</f>
        <v>0</v>
      </c>
      <c r="H107" s="83">
        <f t="shared" si="14"/>
        <v>420</v>
      </c>
      <c r="I107" s="12">
        <f>янв.17!E102</f>
        <v>140</v>
      </c>
      <c r="J107" s="12">
        <f>фев.17!E102</f>
        <v>140</v>
      </c>
      <c r="K107" s="12">
        <f>мар.17!E102</f>
        <v>140</v>
      </c>
      <c r="L107" s="82">
        <f t="shared" si="15"/>
        <v>420</v>
      </c>
      <c r="M107" s="12">
        <f>апр.17!E102</f>
        <v>140</v>
      </c>
      <c r="N107" s="12">
        <f>'май. 17'!E102</f>
        <v>140</v>
      </c>
      <c r="O107" s="12">
        <f>'июн. 17'!E102</f>
        <v>140</v>
      </c>
      <c r="P107" s="82">
        <f t="shared" si="16"/>
        <v>420</v>
      </c>
      <c r="Q107" s="12">
        <f>июл.17!E102</f>
        <v>140</v>
      </c>
      <c r="R107" s="12">
        <f>авг.17!E102</f>
        <v>140</v>
      </c>
      <c r="S107" s="12">
        <f>сен.17!E102</f>
        <v>140</v>
      </c>
      <c r="T107" s="82">
        <f t="shared" si="17"/>
        <v>420</v>
      </c>
      <c r="U107" s="12">
        <f>окт.17!E102</f>
        <v>140</v>
      </c>
      <c r="V107" s="12">
        <f>ноя.17!E102</f>
        <v>140</v>
      </c>
      <c r="W107" s="12">
        <f>дек.17!E102</f>
        <v>140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v>-840</v>
      </c>
      <c r="F108" s="80">
        <f t="shared" si="13"/>
        <v>-2520</v>
      </c>
      <c r="G108" s="81">
        <f>янв.17!F103+фев.17!F103+мар.17!F103+апр.17!F103+'май. 17'!F103+'июн. 17'!F103+июл.17!F103+авг.17!F103+сен.17!F103+окт.17!F103+ноя.17!F103+дек.17!F103</f>
        <v>0</v>
      </c>
      <c r="H108" s="83">
        <f t="shared" si="14"/>
        <v>420</v>
      </c>
      <c r="I108" s="12">
        <f>янв.17!E103</f>
        <v>140</v>
      </c>
      <c r="J108" s="12">
        <f>фев.17!E103</f>
        <v>140</v>
      </c>
      <c r="K108" s="12">
        <f>мар.17!E103</f>
        <v>140</v>
      </c>
      <c r="L108" s="82">
        <f t="shared" si="15"/>
        <v>420</v>
      </c>
      <c r="M108" s="12">
        <f>апр.17!E103</f>
        <v>140</v>
      </c>
      <c r="N108" s="12">
        <f>'май. 17'!E103</f>
        <v>140</v>
      </c>
      <c r="O108" s="12">
        <f>'июн. 17'!E103</f>
        <v>140</v>
      </c>
      <c r="P108" s="82">
        <f t="shared" si="16"/>
        <v>420</v>
      </c>
      <c r="Q108" s="12">
        <f>июл.17!E103</f>
        <v>140</v>
      </c>
      <c r="R108" s="12">
        <f>авг.17!E103</f>
        <v>140</v>
      </c>
      <c r="S108" s="12">
        <f>сен.17!E103</f>
        <v>140</v>
      </c>
      <c r="T108" s="82">
        <f t="shared" si="17"/>
        <v>420</v>
      </c>
      <c r="U108" s="12">
        <f>окт.17!E103</f>
        <v>140</v>
      </c>
      <c r="V108" s="12">
        <f>ноя.17!E103</f>
        <v>140</v>
      </c>
      <c r="W108" s="12">
        <f>дек.17!E103</f>
        <v>140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v>0</v>
      </c>
      <c r="F109" s="80">
        <f t="shared" si="13"/>
        <v>1680</v>
      </c>
      <c r="G109" s="81">
        <f>янв.17!F104+фев.17!F104+мар.17!F104+апр.17!F104+'май. 17'!F104+'июн. 17'!F104+июл.17!F104+авг.17!F104+сен.17!F104+окт.17!F104+ноя.17!F104+дек.17!F104</f>
        <v>3360</v>
      </c>
      <c r="H109" s="83">
        <f t="shared" si="14"/>
        <v>420</v>
      </c>
      <c r="I109" s="12">
        <f>янв.17!E104</f>
        <v>140</v>
      </c>
      <c r="J109" s="12">
        <f>фев.17!E104</f>
        <v>140</v>
      </c>
      <c r="K109" s="12">
        <f>мар.17!E104</f>
        <v>140</v>
      </c>
      <c r="L109" s="82">
        <f t="shared" si="15"/>
        <v>420</v>
      </c>
      <c r="M109" s="12">
        <f>апр.17!E104</f>
        <v>140</v>
      </c>
      <c r="N109" s="12">
        <f>'май. 17'!E104</f>
        <v>140</v>
      </c>
      <c r="O109" s="12">
        <f>'июн. 17'!E104</f>
        <v>140</v>
      </c>
      <c r="P109" s="82">
        <f t="shared" si="16"/>
        <v>420</v>
      </c>
      <c r="Q109" s="12">
        <f>июл.17!E104</f>
        <v>140</v>
      </c>
      <c r="R109" s="12">
        <f>авг.17!E104</f>
        <v>140</v>
      </c>
      <c r="S109" s="12">
        <f>сен.17!E104</f>
        <v>140</v>
      </c>
      <c r="T109" s="82">
        <f t="shared" si="17"/>
        <v>420</v>
      </c>
      <c r="U109" s="12">
        <f>окт.17!E104</f>
        <v>140</v>
      </c>
      <c r="V109" s="12">
        <f>ноя.17!E104</f>
        <v>140</v>
      </c>
      <c r="W109" s="12">
        <f>дек.17!E104</f>
        <v>140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v>-840</v>
      </c>
      <c r="F110" s="80">
        <f t="shared" si="13"/>
        <v>-2520</v>
      </c>
      <c r="G110" s="81">
        <f>янв.17!F105+фев.17!F105+мар.17!F105+апр.17!F105+'май. 17'!F105+'июн. 17'!F105+июл.17!F105+авг.17!F105+сен.17!F105+окт.17!F105+ноя.17!F105+дек.17!F105</f>
        <v>0</v>
      </c>
      <c r="H110" s="83">
        <f t="shared" si="14"/>
        <v>420</v>
      </c>
      <c r="I110" s="12">
        <f>янв.17!E105</f>
        <v>140</v>
      </c>
      <c r="J110" s="12">
        <f>фев.17!E105</f>
        <v>140</v>
      </c>
      <c r="K110" s="12">
        <f>мар.17!E105</f>
        <v>140</v>
      </c>
      <c r="L110" s="82">
        <f t="shared" si="15"/>
        <v>420</v>
      </c>
      <c r="M110" s="12">
        <f>апр.17!E105</f>
        <v>140</v>
      </c>
      <c r="N110" s="12">
        <f>'май. 17'!E105</f>
        <v>140</v>
      </c>
      <c r="O110" s="12">
        <f>'июн. 17'!E105</f>
        <v>140</v>
      </c>
      <c r="P110" s="82">
        <f t="shared" si="16"/>
        <v>420</v>
      </c>
      <c r="Q110" s="12">
        <f>июл.17!E105</f>
        <v>140</v>
      </c>
      <c r="R110" s="12">
        <f>авг.17!E105</f>
        <v>140</v>
      </c>
      <c r="S110" s="12">
        <f>сен.17!E105</f>
        <v>140</v>
      </c>
      <c r="T110" s="82">
        <f t="shared" si="17"/>
        <v>420</v>
      </c>
      <c r="U110" s="12">
        <f>окт.17!E105</f>
        <v>140</v>
      </c>
      <c r="V110" s="12">
        <f>ноя.17!E105</f>
        <v>140</v>
      </c>
      <c r="W110" s="12">
        <f>дек.17!E105</f>
        <v>140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v>-840</v>
      </c>
      <c r="F111" s="80">
        <f t="shared" si="13"/>
        <v>0</v>
      </c>
      <c r="G111" s="81">
        <f>янв.17!F106+фев.17!F106+мар.17!F106+апр.17!F106+'май. 17'!F106+'июн. 17'!F106+июл.17!F106+авг.17!F106+сен.17!F106+окт.17!F106+ноя.17!F106+дек.17!F106</f>
        <v>2520</v>
      </c>
      <c r="H111" s="83">
        <f t="shared" si="14"/>
        <v>420</v>
      </c>
      <c r="I111" s="12">
        <f>янв.17!E106</f>
        <v>140</v>
      </c>
      <c r="J111" s="12">
        <f>фев.17!E106</f>
        <v>140</v>
      </c>
      <c r="K111" s="12">
        <f>мар.17!E106</f>
        <v>140</v>
      </c>
      <c r="L111" s="82">
        <f t="shared" si="15"/>
        <v>420</v>
      </c>
      <c r="M111" s="12">
        <f>апр.17!E106</f>
        <v>140</v>
      </c>
      <c r="N111" s="12">
        <f>'май. 17'!E106</f>
        <v>140</v>
      </c>
      <c r="O111" s="12">
        <f>'июн. 17'!E106</f>
        <v>140</v>
      </c>
      <c r="P111" s="82">
        <f t="shared" si="16"/>
        <v>420</v>
      </c>
      <c r="Q111" s="12">
        <f>июл.17!E106</f>
        <v>140</v>
      </c>
      <c r="R111" s="12">
        <f>авг.17!E106</f>
        <v>140</v>
      </c>
      <c r="S111" s="12">
        <f>сен.17!E106</f>
        <v>140</v>
      </c>
      <c r="T111" s="82">
        <f t="shared" si="17"/>
        <v>420</v>
      </c>
      <c r="U111" s="12">
        <f>окт.17!E106</f>
        <v>140</v>
      </c>
      <c r="V111" s="12">
        <f>ноя.17!E106</f>
        <v>140</v>
      </c>
      <c r="W111" s="12">
        <f>дек.17!E106</f>
        <v>140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v>-840</v>
      </c>
      <c r="F112" s="80">
        <f t="shared" si="13"/>
        <v>-2520</v>
      </c>
      <c r="G112" s="81">
        <f>янв.17!F107+фев.17!F107+мар.17!F107+апр.17!F107+'май. 17'!F107+'июн. 17'!F107+июл.17!F107+авг.17!F107+сен.17!F107+окт.17!F107+ноя.17!F107+дек.17!F107</f>
        <v>0</v>
      </c>
      <c r="H112" s="83">
        <f t="shared" si="14"/>
        <v>420</v>
      </c>
      <c r="I112" s="12">
        <f>янв.17!E107</f>
        <v>140</v>
      </c>
      <c r="J112" s="12">
        <f>фев.17!E107</f>
        <v>140</v>
      </c>
      <c r="K112" s="12">
        <f>мар.17!E107</f>
        <v>140</v>
      </c>
      <c r="L112" s="82">
        <f t="shared" si="15"/>
        <v>420</v>
      </c>
      <c r="M112" s="12">
        <f>апр.17!E107</f>
        <v>140</v>
      </c>
      <c r="N112" s="12">
        <f>'май. 17'!E107</f>
        <v>140</v>
      </c>
      <c r="O112" s="12">
        <f>'июн. 17'!E107</f>
        <v>140</v>
      </c>
      <c r="P112" s="82">
        <f t="shared" si="16"/>
        <v>420</v>
      </c>
      <c r="Q112" s="12">
        <f>июл.17!E107</f>
        <v>140</v>
      </c>
      <c r="R112" s="12">
        <f>авг.17!E107</f>
        <v>140</v>
      </c>
      <c r="S112" s="12">
        <f>сен.17!E107</f>
        <v>140</v>
      </c>
      <c r="T112" s="82">
        <f t="shared" si="17"/>
        <v>420</v>
      </c>
      <c r="U112" s="12">
        <f>окт.17!E107</f>
        <v>140</v>
      </c>
      <c r="V112" s="12">
        <f>ноя.17!E107</f>
        <v>140</v>
      </c>
      <c r="W112" s="12">
        <f>дек.17!E107</f>
        <v>140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v>1160</v>
      </c>
      <c r="F113" s="80">
        <f t="shared" si="13"/>
        <v>4620</v>
      </c>
      <c r="G113" s="81">
        <f>янв.17!F108+фев.17!F108+мар.17!F108+апр.17!F108+'май. 17'!F108+'июн. 17'!F108+июл.17!F108+авг.17!F108+сен.17!F108+окт.17!F108+ноя.17!F108+дек.17!F108</f>
        <v>5140</v>
      </c>
      <c r="H113" s="83">
        <f t="shared" si="14"/>
        <v>420</v>
      </c>
      <c r="I113" s="12">
        <f>янв.17!E108</f>
        <v>140</v>
      </c>
      <c r="J113" s="12">
        <f>фев.17!E108</f>
        <v>140</v>
      </c>
      <c r="K113" s="12">
        <f>мар.17!E108</f>
        <v>140</v>
      </c>
      <c r="L113" s="82">
        <f t="shared" si="15"/>
        <v>420</v>
      </c>
      <c r="M113" s="12">
        <f>апр.17!E108</f>
        <v>140</v>
      </c>
      <c r="N113" s="12">
        <f>'май. 17'!E108</f>
        <v>140</v>
      </c>
      <c r="O113" s="12">
        <f>'июн. 17'!E108</f>
        <v>140</v>
      </c>
      <c r="P113" s="82">
        <f t="shared" si="16"/>
        <v>420</v>
      </c>
      <c r="Q113" s="12">
        <f>июл.17!E108</f>
        <v>140</v>
      </c>
      <c r="R113" s="12">
        <f>авг.17!E108</f>
        <v>140</v>
      </c>
      <c r="S113" s="12">
        <f>сен.17!E108</f>
        <v>140</v>
      </c>
      <c r="T113" s="82">
        <f t="shared" si="17"/>
        <v>420</v>
      </c>
      <c r="U113" s="12">
        <f>окт.17!E108</f>
        <v>140</v>
      </c>
      <c r="V113" s="12">
        <f>ноя.17!E108</f>
        <v>140</v>
      </c>
      <c r="W113" s="12">
        <f>дек.17!E108</f>
        <v>140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v>280</v>
      </c>
      <c r="F114" s="80">
        <f t="shared" si="13"/>
        <v>-560</v>
      </c>
      <c r="G114" s="81">
        <f>янв.17!F109+фев.17!F109+мар.17!F109+апр.17!F109+'май. 17'!F109+'июн. 17'!F109+июл.17!F109+авг.17!F109+сен.17!F109+окт.17!F109+ноя.17!F109+дек.17!F109</f>
        <v>840</v>
      </c>
      <c r="H114" s="83">
        <f t="shared" si="14"/>
        <v>420</v>
      </c>
      <c r="I114" s="12">
        <f>янв.17!E109</f>
        <v>140</v>
      </c>
      <c r="J114" s="12">
        <f>фев.17!E109</f>
        <v>140</v>
      </c>
      <c r="K114" s="12">
        <f>мар.17!E109</f>
        <v>140</v>
      </c>
      <c r="L114" s="82">
        <f t="shared" si="15"/>
        <v>420</v>
      </c>
      <c r="M114" s="12">
        <f>апр.17!E109</f>
        <v>140</v>
      </c>
      <c r="N114" s="12">
        <f>'май. 17'!E109</f>
        <v>140</v>
      </c>
      <c r="O114" s="12">
        <f>'июн. 17'!E109</f>
        <v>140</v>
      </c>
      <c r="P114" s="82">
        <f t="shared" si="16"/>
        <v>420</v>
      </c>
      <c r="Q114" s="12">
        <f>июл.17!E109</f>
        <v>140</v>
      </c>
      <c r="R114" s="12">
        <f>авг.17!E109</f>
        <v>140</v>
      </c>
      <c r="S114" s="12">
        <f>сен.17!E109</f>
        <v>140</v>
      </c>
      <c r="T114" s="82">
        <f t="shared" si="17"/>
        <v>420</v>
      </c>
      <c r="U114" s="12">
        <f>окт.17!E109</f>
        <v>140</v>
      </c>
      <c r="V114" s="12">
        <f>ноя.17!E109</f>
        <v>140</v>
      </c>
      <c r="W114" s="12">
        <f>дек.17!E109</f>
        <v>140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v>-840</v>
      </c>
      <c r="F115" s="80">
        <f t="shared" si="13"/>
        <v>-2520</v>
      </c>
      <c r="G115" s="81">
        <f>янв.17!F110+фев.17!F110+мар.17!F110+апр.17!F110+'май. 17'!F110+'июн. 17'!F110+июл.17!F110+авг.17!F110+сен.17!F110+окт.17!F110+ноя.17!F110+дек.17!F110</f>
        <v>0</v>
      </c>
      <c r="H115" s="83">
        <f t="shared" si="14"/>
        <v>420</v>
      </c>
      <c r="I115" s="12">
        <f>янв.17!E110</f>
        <v>140</v>
      </c>
      <c r="J115" s="12">
        <f>фев.17!E110</f>
        <v>140</v>
      </c>
      <c r="K115" s="12">
        <f>мар.17!E110</f>
        <v>140</v>
      </c>
      <c r="L115" s="82">
        <f t="shared" si="15"/>
        <v>420</v>
      </c>
      <c r="M115" s="12">
        <f>апр.17!E110</f>
        <v>140</v>
      </c>
      <c r="N115" s="12">
        <f>'май. 17'!E110</f>
        <v>140</v>
      </c>
      <c r="O115" s="12">
        <f>'июн. 17'!E110</f>
        <v>140</v>
      </c>
      <c r="P115" s="82">
        <f t="shared" si="16"/>
        <v>420</v>
      </c>
      <c r="Q115" s="12">
        <f>июл.17!E110</f>
        <v>140</v>
      </c>
      <c r="R115" s="12">
        <f>авг.17!E110</f>
        <v>140</v>
      </c>
      <c r="S115" s="12">
        <f>сен.17!E110</f>
        <v>140</v>
      </c>
      <c r="T115" s="82">
        <f t="shared" si="17"/>
        <v>420</v>
      </c>
      <c r="U115" s="12">
        <f>окт.17!E110</f>
        <v>140</v>
      </c>
      <c r="V115" s="12">
        <f>ноя.17!E110</f>
        <v>140</v>
      </c>
      <c r="W115" s="12">
        <f>дек.17!E110</f>
        <v>140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v>140</v>
      </c>
      <c r="F116" s="80">
        <f t="shared" si="13"/>
        <v>140</v>
      </c>
      <c r="G116" s="81">
        <f>янв.17!F111+фев.17!F111+мар.17!F111+апр.17!F111+'май. 17'!F111+'июн. 17'!F111+июл.17!F111+авг.17!F111+сен.17!F111+окт.17!F111+ноя.17!F111+дек.17!F111</f>
        <v>1680</v>
      </c>
      <c r="H116" s="83">
        <f t="shared" si="14"/>
        <v>420</v>
      </c>
      <c r="I116" s="12">
        <f>янв.17!E111</f>
        <v>140</v>
      </c>
      <c r="J116" s="12">
        <f>фев.17!E111</f>
        <v>140</v>
      </c>
      <c r="K116" s="12">
        <f>мар.17!E111</f>
        <v>140</v>
      </c>
      <c r="L116" s="82">
        <f t="shared" si="15"/>
        <v>420</v>
      </c>
      <c r="M116" s="12">
        <f>апр.17!E111</f>
        <v>140</v>
      </c>
      <c r="N116" s="12">
        <f>'май. 17'!E111</f>
        <v>140</v>
      </c>
      <c r="O116" s="12">
        <f>'июн. 17'!E111</f>
        <v>140</v>
      </c>
      <c r="P116" s="82">
        <f t="shared" si="16"/>
        <v>420</v>
      </c>
      <c r="Q116" s="12">
        <f>июл.17!E111</f>
        <v>140</v>
      </c>
      <c r="R116" s="12">
        <f>авг.17!E111</f>
        <v>140</v>
      </c>
      <c r="S116" s="12">
        <f>сен.17!E111</f>
        <v>140</v>
      </c>
      <c r="T116" s="82">
        <f t="shared" si="17"/>
        <v>420</v>
      </c>
      <c r="U116" s="12">
        <f>окт.17!E111</f>
        <v>140</v>
      </c>
      <c r="V116" s="12">
        <f>ноя.17!E111</f>
        <v>140</v>
      </c>
      <c r="W116" s="12">
        <f>дек.17!E111</f>
        <v>140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v>0</v>
      </c>
      <c r="F117" s="80">
        <f t="shared" si="13"/>
        <v>-700</v>
      </c>
      <c r="G117" s="81">
        <f>янв.17!F112+фев.17!F112+мар.17!F112+апр.17!F112+'май. 17'!F112+'июн. 17'!F112+июл.17!F112+авг.17!F112+сен.17!F112+окт.17!F112+ноя.17!F112+дек.17!F112</f>
        <v>980</v>
      </c>
      <c r="H117" s="83">
        <f t="shared" si="14"/>
        <v>420</v>
      </c>
      <c r="I117" s="12">
        <f>янв.17!E112</f>
        <v>140</v>
      </c>
      <c r="J117" s="12">
        <f>фев.17!E112</f>
        <v>140</v>
      </c>
      <c r="K117" s="12">
        <f>мар.17!E112</f>
        <v>140</v>
      </c>
      <c r="L117" s="82">
        <f t="shared" si="15"/>
        <v>420</v>
      </c>
      <c r="M117" s="12">
        <f>апр.17!E112</f>
        <v>140</v>
      </c>
      <c r="N117" s="12">
        <f>'май. 17'!E112</f>
        <v>140</v>
      </c>
      <c r="O117" s="12">
        <f>'июн. 17'!E112</f>
        <v>140</v>
      </c>
      <c r="P117" s="82">
        <f t="shared" si="16"/>
        <v>420</v>
      </c>
      <c r="Q117" s="12">
        <f>июл.17!E112</f>
        <v>140</v>
      </c>
      <c r="R117" s="12">
        <f>авг.17!E112</f>
        <v>140</v>
      </c>
      <c r="S117" s="12">
        <f>сен.17!E112</f>
        <v>140</v>
      </c>
      <c r="T117" s="82">
        <f t="shared" si="17"/>
        <v>420</v>
      </c>
      <c r="U117" s="12">
        <f>окт.17!E112</f>
        <v>140</v>
      </c>
      <c r="V117" s="12">
        <f>ноя.17!E112</f>
        <v>140</v>
      </c>
      <c r="W117" s="12">
        <f>дек.17!E112</f>
        <v>140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v>-840</v>
      </c>
      <c r="F118" s="80">
        <f t="shared" si="13"/>
        <v>-2520</v>
      </c>
      <c r="G118" s="81">
        <f>янв.17!F113+фев.17!F113+мар.17!F113+апр.17!F113+'май. 17'!F113+'июн. 17'!F113+июл.17!F113+авг.17!F113+сен.17!F113+окт.17!F113+ноя.17!F113+дек.17!F113</f>
        <v>0</v>
      </c>
      <c r="H118" s="83">
        <f t="shared" si="14"/>
        <v>420</v>
      </c>
      <c r="I118" s="12">
        <f>янв.17!E113</f>
        <v>140</v>
      </c>
      <c r="J118" s="12">
        <f>фев.17!E113</f>
        <v>140</v>
      </c>
      <c r="K118" s="12">
        <f>мар.17!E113</f>
        <v>140</v>
      </c>
      <c r="L118" s="82">
        <f t="shared" si="15"/>
        <v>420</v>
      </c>
      <c r="M118" s="12">
        <f>апр.17!E113</f>
        <v>140</v>
      </c>
      <c r="N118" s="12">
        <f>'май. 17'!E113</f>
        <v>140</v>
      </c>
      <c r="O118" s="12">
        <f>'июн. 17'!E113</f>
        <v>140</v>
      </c>
      <c r="P118" s="82">
        <f t="shared" si="16"/>
        <v>420</v>
      </c>
      <c r="Q118" s="12">
        <f>июл.17!E113</f>
        <v>140</v>
      </c>
      <c r="R118" s="12">
        <f>авг.17!E113</f>
        <v>140</v>
      </c>
      <c r="S118" s="12">
        <f>сен.17!E113</f>
        <v>140</v>
      </c>
      <c r="T118" s="82">
        <f t="shared" si="17"/>
        <v>420</v>
      </c>
      <c r="U118" s="12">
        <f>окт.17!E113</f>
        <v>140</v>
      </c>
      <c r="V118" s="12">
        <f>ноя.17!E113</f>
        <v>140</v>
      </c>
      <c r="W118" s="12">
        <f>дек.17!E113</f>
        <v>140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v>-840</v>
      </c>
      <c r="F119" s="80">
        <f t="shared" si="13"/>
        <v>390</v>
      </c>
      <c r="G119" s="81">
        <f>янв.17!F114+фев.17!F114+мар.17!F114+апр.17!F114+'май. 17'!F114+'июн. 17'!F114+июл.17!F114+авг.17!F114+сен.17!F114+окт.17!F114+ноя.17!F114+дек.17!F114</f>
        <v>2910</v>
      </c>
      <c r="H119" s="83">
        <f t="shared" si="14"/>
        <v>420</v>
      </c>
      <c r="I119" s="12">
        <f>янв.17!E114</f>
        <v>140</v>
      </c>
      <c r="J119" s="12">
        <f>фев.17!E114</f>
        <v>140</v>
      </c>
      <c r="K119" s="12">
        <f>мар.17!E114</f>
        <v>140</v>
      </c>
      <c r="L119" s="82">
        <f t="shared" si="15"/>
        <v>420</v>
      </c>
      <c r="M119" s="12">
        <f>апр.17!E114</f>
        <v>140</v>
      </c>
      <c r="N119" s="12">
        <f>'май. 17'!E114</f>
        <v>140</v>
      </c>
      <c r="O119" s="12">
        <f>'июн. 17'!E114</f>
        <v>140</v>
      </c>
      <c r="P119" s="82">
        <f t="shared" si="16"/>
        <v>420</v>
      </c>
      <c r="Q119" s="12">
        <f>июл.17!E114</f>
        <v>140</v>
      </c>
      <c r="R119" s="12">
        <f>авг.17!E114</f>
        <v>140</v>
      </c>
      <c r="S119" s="12">
        <f>сен.17!E114</f>
        <v>140</v>
      </c>
      <c r="T119" s="82">
        <f t="shared" si="17"/>
        <v>420</v>
      </c>
      <c r="U119" s="12">
        <f>окт.17!E114</f>
        <v>140</v>
      </c>
      <c r="V119" s="12">
        <f>ноя.17!E114</f>
        <v>140</v>
      </c>
      <c r="W119" s="12">
        <f>дек.17!E114</f>
        <v>140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v>-840</v>
      </c>
      <c r="F120" s="80">
        <f t="shared" si="13"/>
        <v>-2520</v>
      </c>
      <c r="G120" s="81">
        <f>янв.17!F115+фев.17!F115+мар.17!F115+апр.17!F115+'май. 17'!F115+'июн. 17'!F115+июл.17!F115+авг.17!F115+сен.17!F115+окт.17!F115+ноя.17!F115+дек.17!F115</f>
        <v>0</v>
      </c>
      <c r="H120" s="83">
        <f t="shared" ref="H120:H130" si="18">I120+J120+K120</f>
        <v>420</v>
      </c>
      <c r="I120" s="12">
        <f>янв.17!E115</f>
        <v>140</v>
      </c>
      <c r="J120" s="12">
        <f>фев.17!E115</f>
        <v>140</v>
      </c>
      <c r="K120" s="12">
        <f>мар.17!E115</f>
        <v>140</v>
      </c>
      <c r="L120" s="82">
        <f t="shared" ref="L120:L130" si="19">M120+N120+O120</f>
        <v>420</v>
      </c>
      <c r="M120" s="12">
        <f>апр.17!E115</f>
        <v>140</v>
      </c>
      <c r="N120" s="12">
        <f>'май. 17'!E115</f>
        <v>140</v>
      </c>
      <c r="O120" s="12">
        <f>'июн. 17'!E115</f>
        <v>140</v>
      </c>
      <c r="P120" s="82">
        <f t="shared" ref="P120:P130" si="20">Q120+R120+S120</f>
        <v>420</v>
      </c>
      <c r="Q120" s="12">
        <f>июл.17!E115</f>
        <v>140</v>
      </c>
      <c r="R120" s="12">
        <f>авг.17!E115</f>
        <v>140</v>
      </c>
      <c r="S120" s="12">
        <f>сен.17!E115</f>
        <v>140</v>
      </c>
      <c r="T120" s="82">
        <f t="shared" ref="T120:T130" si="21">U120+V120+W120</f>
        <v>420</v>
      </c>
      <c r="U120" s="12">
        <f>окт.17!E115</f>
        <v>140</v>
      </c>
      <c r="V120" s="12">
        <f>ноя.17!E115</f>
        <v>140</v>
      </c>
      <c r="W120" s="12">
        <f>дек.17!E115</f>
        <v>140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v>840</v>
      </c>
      <c r="F121" s="80">
        <f t="shared" si="13"/>
        <v>0</v>
      </c>
      <c r="G121" s="81">
        <f>янв.17!F116+фев.17!F116+мар.17!F116+апр.17!F116+'май. 17'!F116+'июн. 17'!F116+июл.17!F116+авг.17!F116+сен.17!F116+окт.17!F116+ноя.17!F116+дек.17!F116</f>
        <v>840</v>
      </c>
      <c r="H121" s="83">
        <f t="shared" si="18"/>
        <v>420</v>
      </c>
      <c r="I121" s="12">
        <f>янв.17!E116</f>
        <v>140</v>
      </c>
      <c r="J121" s="12">
        <f>фев.17!E116</f>
        <v>140</v>
      </c>
      <c r="K121" s="12">
        <f>мар.17!E116</f>
        <v>140</v>
      </c>
      <c r="L121" s="82">
        <f t="shared" si="19"/>
        <v>420</v>
      </c>
      <c r="M121" s="12">
        <f>апр.17!E116</f>
        <v>140</v>
      </c>
      <c r="N121" s="12">
        <f>'май. 17'!E116</f>
        <v>140</v>
      </c>
      <c r="O121" s="12">
        <f>'июн. 17'!E116</f>
        <v>140</v>
      </c>
      <c r="P121" s="82">
        <f t="shared" si="20"/>
        <v>420</v>
      </c>
      <c r="Q121" s="12">
        <f>июл.17!E116</f>
        <v>140</v>
      </c>
      <c r="R121" s="12">
        <f>авг.17!E116</f>
        <v>140</v>
      </c>
      <c r="S121" s="12">
        <f>сен.17!E116</f>
        <v>140</v>
      </c>
      <c r="T121" s="82">
        <f t="shared" si="21"/>
        <v>420</v>
      </c>
      <c r="U121" s="12">
        <f>окт.17!E116</f>
        <v>140</v>
      </c>
      <c r="V121" s="12">
        <f>ноя.17!E116</f>
        <v>140</v>
      </c>
      <c r="W121" s="12">
        <f>дек.17!E116</f>
        <v>140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v>-840</v>
      </c>
      <c r="F122" s="80">
        <f t="shared" si="13"/>
        <v>-2520</v>
      </c>
      <c r="G122" s="81">
        <f>янв.17!F117+фев.17!F117+мар.17!F117+апр.17!F117+'май. 17'!F117+'июн. 17'!F117+июл.17!F117+авг.17!F117+сен.17!F117+окт.17!F117+ноя.17!F117+дек.17!F117</f>
        <v>0</v>
      </c>
      <c r="H122" s="83">
        <f t="shared" si="18"/>
        <v>420</v>
      </c>
      <c r="I122" s="12">
        <f>янв.17!E117</f>
        <v>140</v>
      </c>
      <c r="J122" s="12">
        <f>фев.17!E117</f>
        <v>140</v>
      </c>
      <c r="K122" s="12">
        <f>мар.17!E117</f>
        <v>140</v>
      </c>
      <c r="L122" s="82">
        <f t="shared" si="19"/>
        <v>420</v>
      </c>
      <c r="M122" s="12">
        <f>апр.17!E117</f>
        <v>140</v>
      </c>
      <c r="N122" s="12">
        <f>'май. 17'!E117</f>
        <v>140</v>
      </c>
      <c r="O122" s="12">
        <f>'июн. 17'!E117</f>
        <v>140</v>
      </c>
      <c r="P122" s="82">
        <f t="shared" si="20"/>
        <v>420</v>
      </c>
      <c r="Q122" s="12">
        <f>июл.17!E117</f>
        <v>140</v>
      </c>
      <c r="R122" s="12">
        <f>авг.17!E117</f>
        <v>140</v>
      </c>
      <c r="S122" s="12">
        <f>сен.17!E117</f>
        <v>140</v>
      </c>
      <c r="T122" s="82">
        <f t="shared" si="21"/>
        <v>420</v>
      </c>
      <c r="U122" s="12">
        <f>окт.17!E117</f>
        <v>140</v>
      </c>
      <c r="V122" s="12">
        <f>ноя.17!E117</f>
        <v>140</v>
      </c>
      <c r="W122" s="12">
        <f>дек.17!E117</f>
        <v>140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v>-840</v>
      </c>
      <c r="F123" s="80">
        <f t="shared" si="13"/>
        <v>140</v>
      </c>
      <c r="G123" s="81">
        <f>янв.17!F118+фев.17!F118+мар.17!F118+апр.17!F118+'май. 17'!F118+'июн. 17'!F118+июл.17!F118+авг.17!F118+сен.17!F118+окт.17!F118+ноя.17!F118+дек.17!F118</f>
        <v>2660</v>
      </c>
      <c r="H123" s="83">
        <f t="shared" si="18"/>
        <v>420</v>
      </c>
      <c r="I123" s="12">
        <f>янв.17!E118</f>
        <v>140</v>
      </c>
      <c r="J123" s="12">
        <f>фев.17!E118</f>
        <v>140</v>
      </c>
      <c r="K123" s="12">
        <f>мар.17!E118</f>
        <v>140</v>
      </c>
      <c r="L123" s="82">
        <f t="shared" si="19"/>
        <v>420</v>
      </c>
      <c r="M123" s="12">
        <f>апр.17!E118</f>
        <v>140</v>
      </c>
      <c r="N123" s="12">
        <f>'май. 17'!E118</f>
        <v>140</v>
      </c>
      <c r="O123" s="12">
        <f>'июн. 17'!E118</f>
        <v>140</v>
      </c>
      <c r="P123" s="82">
        <f t="shared" si="20"/>
        <v>420</v>
      </c>
      <c r="Q123" s="12">
        <f>июл.17!E118</f>
        <v>140</v>
      </c>
      <c r="R123" s="12">
        <f>авг.17!E118</f>
        <v>140</v>
      </c>
      <c r="S123" s="12">
        <f>сен.17!E118</f>
        <v>140</v>
      </c>
      <c r="T123" s="82">
        <f t="shared" si="21"/>
        <v>420</v>
      </c>
      <c r="U123" s="12">
        <f>окт.17!E118</f>
        <v>140</v>
      </c>
      <c r="V123" s="12">
        <f>ноя.17!E118</f>
        <v>140</v>
      </c>
      <c r="W123" s="12">
        <f>дек.17!E118</f>
        <v>140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v>160</v>
      </c>
      <c r="F124" s="80">
        <f t="shared" si="13"/>
        <v>-20</v>
      </c>
      <c r="G124" s="81">
        <f>янв.17!F119+фев.17!F119+мар.17!F119+апр.17!F119+'май. 17'!F119+'июн. 17'!F119+июл.17!F119+авг.17!F119+сен.17!F119+окт.17!F119+ноя.17!F119+дек.17!F119</f>
        <v>1500</v>
      </c>
      <c r="H124" s="83">
        <f t="shared" si="18"/>
        <v>420</v>
      </c>
      <c r="I124" s="12">
        <f>янв.17!E119</f>
        <v>140</v>
      </c>
      <c r="J124" s="12">
        <f>фев.17!E119</f>
        <v>140</v>
      </c>
      <c r="K124" s="12">
        <f>мар.17!E119</f>
        <v>140</v>
      </c>
      <c r="L124" s="82">
        <f t="shared" si="19"/>
        <v>420</v>
      </c>
      <c r="M124" s="12">
        <f>апр.17!E119</f>
        <v>140</v>
      </c>
      <c r="N124" s="12">
        <f>'май. 17'!E119</f>
        <v>140</v>
      </c>
      <c r="O124" s="12">
        <f>'июн. 17'!E119</f>
        <v>140</v>
      </c>
      <c r="P124" s="82">
        <f t="shared" si="20"/>
        <v>420</v>
      </c>
      <c r="Q124" s="12">
        <f>июл.17!E119</f>
        <v>140</v>
      </c>
      <c r="R124" s="12">
        <f>авг.17!E119</f>
        <v>140</v>
      </c>
      <c r="S124" s="12">
        <f>сен.17!E119</f>
        <v>140</v>
      </c>
      <c r="T124" s="82">
        <f t="shared" si="21"/>
        <v>420</v>
      </c>
      <c r="U124" s="12">
        <f>окт.17!E119</f>
        <v>140</v>
      </c>
      <c r="V124" s="12">
        <f>ноя.17!E119</f>
        <v>140</v>
      </c>
      <c r="W124" s="12">
        <f>дек.17!E119</f>
        <v>140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v>-840</v>
      </c>
      <c r="F125" s="80">
        <f t="shared" si="13"/>
        <v>-520</v>
      </c>
      <c r="G125" s="81">
        <f>янв.17!F120+фев.17!F120+мар.17!F120+апр.17!F120+'май. 17'!F120+'июн. 17'!F120+июл.17!F120+авг.17!F120+сен.17!F120+окт.17!F120+ноя.17!F120+дек.17!F120</f>
        <v>2000</v>
      </c>
      <c r="H125" s="83">
        <f t="shared" si="18"/>
        <v>420</v>
      </c>
      <c r="I125" s="12">
        <f>янв.17!E120</f>
        <v>140</v>
      </c>
      <c r="J125" s="12">
        <f>фев.17!E120</f>
        <v>140</v>
      </c>
      <c r="K125" s="12">
        <f>мар.17!E120</f>
        <v>140</v>
      </c>
      <c r="L125" s="82">
        <f t="shared" si="19"/>
        <v>420</v>
      </c>
      <c r="M125" s="12">
        <f>апр.17!E120</f>
        <v>140</v>
      </c>
      <c r="N125" s="12">
        <f>'май. 17'!E120</f>
        <v>140</v>
      </c>
      <c r="O125" s="12">
        <f>'июн. 17'!E120</f>
        <v>140</v>
      </c>
      <c r="P125" s="82">
        <f t="shared" si="20"/>
        <v>420</v>
      </c>
      <c r="Q125" s="12">
        <f>июл.17!E120</f>
        <v>140</v>
      </c>
      <c r="R125" s="12">
        <f>авг.17!E120</f>
        <v>140</v>
      </c>
      <c r="S125" s="12">
        <f>сен.17!E120</f>
        <v>140</v>
      </c>
      <c r="T125" s="82">
        <f t="shared" si="21"/>
        <v>420</v>
      </c>
      <c r="U125" s="12">
        <f>окт.17!E120</f>
        <v>140</v>
      </c>
      <c r="V125" s="12">
        <f>ноя.17!E120</f>
        <v>140</v>
      </c>
      <c r="W125" s="12">
        <f>дек.17!E120</f>
        <v>140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v>-840</v>
      </c>
      <c r="F126" s="80">
        <f t="shared" si="13"/>
        <v>0</v>
      </c>
      <c r="G126" s="81">
        <f>янв.17!F121+фев.17!F121+мар.17!F121+апр.17!F121+'май. 17'!F121+'июн. 17'!F121+июл.17!F121+авг.17!F121+сен.17!F121+окт.17!F121+ноя.17!F121+дек.17!F121</f>
        <v>2520</v>
      </c>
      <c r="H126" s="83">
        <f t="shared" si="18"/>
        <v>420</v>
      </c>
      <c r="I126" s="12">
        <f>янв.17!E121</f>
        <v>140</v>
      </c>
      <c r="J126" s="12">
        <f>фев.17!E121</f>
        <v>140</v>
      </c>
      <c r="K126" s="12">
        <f>мар.17!E121</f>
        <v>140</v>
      </c>
      <c r="L126" s="82">
        <f t="shared" si="19"/>
        <v>420</v>
      </c>
      <c r="M126" s="12">
        <f>апр.17!E121</f>
        <v>140</v>
      </c>
      <c r="N126" s="12">
        <f>'май. 17'!E121</f>
        <v>140</v>
      </c>
      <c r="O126" s="12">
        <f>'июн. 17'!E121</f>
        <v>140</v>
      </c>
      <c r="P126" s="82">
        <f t="shared" si="20"/>
        <v>420</v>
      </c>
      <c r="Q126" s="12">
        <f>июл.17!E121</f>
        <v>140</v>
      </c>
      <c r="R126" s="12">
        <f>авг.17!E121</f>
        <v>140</v>
      </c>
      <c r="S126" s="12">
        <f>сен.17!E121</f>
        <v>140</v>
      </c>
      <c r="T126" s="82">
        <f t="shared" si="21"/>
        <v>420</v>
      </c>
      <c r="U126" s="12">
        <f>окт.17!E121</f>
        <v>140</v>
      </c>
      <c r="V126" s="12">
        <f>ноя.17!E121</f>
        <v>140</v>
      </c>
      <c r="W126" s="12">
        <f>дек.17!E121</f>
        <v>140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v>-700</v>
      </c>
      <c r="F127" s="80">
        <f t="shared" si="13"/>
        <v>0</v>
      </c>
      <c r="G127" s="81">
        <f>янв.17!F122+фев.17!F122+мар.17!F122+апр.17!F122+'май. 17'!F122+'июн. 17'!F122+июл.17!F122+авг.17!F122+сен.17!F122+окт.17!F122+ноя.17!F122+дек.17!F122</f>
        <v>2380</v>
      </c>
      <c r="H127" s="83">
        <f t="shared" si="18"/>
        <v>420</v>
      </c>
      <c r="I127" s="12">
        <f>янв.17!E122</f>
        <v>140</v>
      </c>
      <c r="J127" s="12">
        <f>фев.17!E122</f>
        <v>140</v>
      </c>
      <c r="K127" s="12">
        <f>мар.17!E122</f>
        <v>140</v>
      </c>
      <c r="L127" s="82">
        <f t="shared" si="19"/>
        <v>420</v>
      </c>
      <c r="M127" s="12">
        <f>апр.17!E122</f>
        <v>140</v>
      </c>
      <c r="N127" s="12">
        <f>'май. 17'!E122</f>
        <v>140</v>
      </c>
      <c r="O127" s="12">
        <f>'июн. 17'!E122</f>
        <v>140</v>
      </c>
      <c r="P127" s="82">
        <f t="shared" si="20"/>
        <v>420</v>
      </c>
      <c r="Q127" s="12">
        <f>июл.17!E122</f>
        <v>140</v>
      </c>
      <c r="R127" s="12">
        <f>авг.17!E122</f>
        <v>140</v>
      </c>
      <c r="S127" s="12">
        <f>сен.17!E122</f>
        <v>140</v>
      </c>
      <c r="T127" s="82">
        <f t="shared" si="21"/>
        <v>420</v>
      </c>
      <c r="U127" s="12">
        <f>окт.17!E122</f>
        <v>140</v>
      </c>
      <c r="V127" s="12">
        <f>ноя.17!E122</f>
        <v>140</v>
      </c>
      <c r="W127" s="12">
        <f>дек.17!E122</f>
        <v>140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v>0</v>
      </c>
      <c r="F128" s="80">
        <f t="shared" si="13"/>
        <v>-840</v>
      </c>
      <c r="G128" s="81">
        <f>янв.17!F123+фев.17!F123+мар.17!F123+апр.17!F123+'май. 17'!F123+'июн. 17'!F123+июл.17!F123+авг.17!F123+сен.17!F123+окт.17!F123+ноя.17!F123+дек.17!F123</f>
        <v>840</v>
      </c>
      <c r="H128" s="83">
        <f t="shared" si="18"/>
        <v>420</v>
      </c>
      <c r="I128" s="12">
        <f>янв.17!E123</f>
        <v>140</v>
      </c>
      <c r="J128" s="12">
        <f>фев.17!E123</f>
        <v>140</v>
      </c>
      <c r="K128" s="12">
        <f>мар.17!E123</f>
        <v>140</v>
      </c>
      <c r="L128" s="82">
        <f t="shared" si="19"/>
        <v>420</v>
      </c>
      <c r="M128" s="12">
        <f>апр.17!E123</f>
        <v>140</v>
      </c>
      <c r="N128" s="12">
        <f>'май. 17'!E123</f>
        <v>140</v>
      </c>
      <c r="O128" s="12">
        <f>'июн. 17'!E123</f>
        <v>140</v>
      </c>
      <c r="P128" s="82">
        <f t="shared" si="20"/>
        <v>420</v>
      </c>
      <c r="Q128" s="12">
        <f>июл.17!E123</f>
        <v>140</v>
      </c>
      <c r="R128" s="12">
        <f>авг.17!E123</f>
        <v>140</v>
      </c>
      <c r="S128" s="12">
        <f>сен.17!E123</f>
        <v>140</v>
      </c>
      <c r="T128" s="82">
        <f t="shared" si="21"/>
        <v>420</v>
      </c>
      <c r="U128" s="12">
        <f>окт.17!E123</f>
        <v>140</v>
      </c>
      <c r="V128" s="12">
        <f>ноя.17!E123</f>
        <v>140</v>
      </c>
      <c r="W128" s="12">
        <f>дек.17!E123</f>
        <v>140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v>-700</v>
      </c>
      <c r="F129" s="80">
        <f t="shared" si="13"/>
        <v>-840</v>
      </c>
      <c r="G129" s="81">
        <f>янв.17!F124+фев.17!F124+мар.17!F124+апр.17!F124+'май. 17'!F124+'июн. 17'!F124+июл.17!F124+авг.17!F124+сен.17!F124+окт.17!F124+ноя.17!F124+дек.17!F124</f>
        <v>1540</v>
      </c>
      <c r="H129" s="83">
        <f t="shared" si="18"/>
        <v>420</v>
      </c>
      <c r="I129" s="12">
        <f>янв.17!E124</f>
        <v>140</v>
      </c>
      <c r="J129" s="12">
        <f>фев.17!E124</f>
        <v>140</v>
      </c>
      <c r="K129" s="12">
        <f>мар.17!E124</f>
        <v>140</v>
      </c>
      <c r="L129" s="82">
        <f t="shared" si="19"/>
        <v>420</v>
      </c>
      <c r="M129" s="12">
        <f>апр.17!E124</f>
        <v>140</v>
      </c>
      <c r="N129" s="12">
        <f>'май. 17'!E124</f>
        <v>140</v>
      </c>
      <c r="O129" s="12">
        <f>'июн. 17'!E124</f>
        <v>140</v>
      </c>
      <c r="P129" s="82">
        <f t="shared" si="20"/>
        <v>420</v>
      </c>
      <c r="Q129" s="12">
        <f>июл.17!E124</f>
        <v>140</v>
      </c>
      <c r="R129" s="12">
        <f>авг.17!E124</f>
        <v>140</v>
      </c>
      <c r="S129" s="12">
        <f>сен.17!E124</f>
        <v>140</v>
      </c>
      <c r="T129" s="82">
        <f t="shared" si="21"/>
        <v>420</v>
      </c>
      <c r="U129" s="12">
        <f>окт.17!E124</f>
        <v>140</v>
      </c>
      <c r="V129" s="12">
        <f>ноя.17!E124</f>
        <v>140</v>
      </c>
      <c r="W129" s="12">
        <f>дек.17!E124</f>
        <v>140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v>-840</v>
      </c>
      <c r="F130" s="80">
        <f t="shared" si="13"/>
        <v>-2520</v>
      </c>
      <c r="G130" s="81">
        <f>янв.17!F125+фев.17!F125+мар.17!F125+апр.17!F125+'май. 17'!F125+'июн. 17'!F125+июл.17!F125+авг.17!F125+сен.17!F125+окт.17!F125+ноя.17!F125+дек.17!F125</f>
        <v>0</v>
      </c>
      <c r="H130" s="83">
        <f t="shared" si="18"/>
        <v>420</v>
      </c>
      <c r="I130" s="12">
        <f>янв.17!E125</f>
        <v>140</v>
      </c>
      <c r="J130" s="12">
        <f>фев.17!E125</f>
        <v>140</v>
      </c>
      <c r="K130" s="12">
        <f>мар.17!E125</f>
        <v>140</v>
      </c>
      <c r="L130" s="82">
        <f t="shared" si="19"/>
        <v>420</v>
      </c>
      <c r="M130" s="12">
        <f>апр.17!E125</f>
        <v>140</v>
      </c>
      <c r="N130" s="12">
        <f>'май. 17'!E125</f>
        <v>140</v>
      </c>
      <c r="O130" s="12">
        <f>'июн. 17'!E125</f>
        <v>140</v>
      </c>
      <c r="P130" s="82">
        <f t="shared" si="20"/>
        <v>420</v>
      </c>
      <c r="Q130" s="12">
        <f>июл.17!E125</f>
        <v>140</v>
      </c>
      <c r="R130" s="12">
        <f>авг.17!E125</f>
        <v>140</v>
      </c>
      <c r="S130" s="12">
        <f>сен.17!E125</f>
        <v>140</v>
      </c>
      <c r="T130" s="82">
        <f t="shared" si="21"/>
        <v>420</v>
      </c>
      <c r="U130" s="12">
        <f>окт.17!E125</f>
        <v>140</v>
      </c>
      <c r="V130" s="12">
        <f>ноя.17!E125</f>
        <v>140</v>
      </c>
      <c r="W130" s="12">
        <f>дек.17!E125</f>
        <v>140</v>
      </c>
    </row>
    <row r="131" spans="1:23" x14ac:dyDescent="0.25">
      <c r="B131" s="16">
        <v>0</v>
      </c>
      <c r="F131" s="86">
        <f>SUM(F9:F130)</f>
        <v>-120420</v>
      </c>
      <c r="G131" s="87">
        <f>SUM(G9:G130)</f>
        <v>146830</v>
      </c>
    </row>
  </sheetData>
  <autoFilter ref="A8:W131" xr:uid="{00000000-0009-0000-0000-000000000000}"/>
  <mergeCells count="1">
    <mergeCell ref="B1:W1"/>
  </mergeCells>
  <conditionalFormatting sqref="E3:E65536 F9:F130">
    <cfRule type="cellIs" dxfId="144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6">
        <v>42979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авг.17!I4+сен.17!F4-сен.17!E4</f>
        <v>740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авг.17!I5+сен.17!F5-сен.17!E5</f>
        <v>-1260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1200</v>
      </c>
      <c r="G6" s="132" t="s">
        <v>268</v>
      </c>
      <c r="H6" s="28">
        <v>43000</v>
      </c>
      <c r="I6" s="56">
        <f>авг.17!I6+сен.17!F6-сен.17!E6</f>
        <v>2140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авг.17!I7+сен.17!F7-сен.17!E7</f>
        <v>-1260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авг.17!I8+сен.17!F8-сен.17!E8</f>
        <v>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авг.17!I9+сен.17!F9-сен.17!E9</f>
        <v>700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авг.17!I10+сен.17!F10-сен.17!E10</f>
        <v>-1260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авг.17!I11+сен.17!F11-сен.17!E11</f>
        <v>-1260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>
        <v>2100</v>
      </c>
      <c r="G12" s="132" t="s">
        <v>269</v>
      </c>
      <c r="H12" s="28">
        <v>42996</v>
      </c>
      <c r="I12" s="56">
        <f>авг.17!I12+сен.17!F12-сен.17!E12</f>
        <v>840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авг.17!I13+сен.17!F13-сен.17!E13</f>
        <v>-1260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56">
        <f>авг.17!I14+сен.17!F14-сен.17!E14</f>
        <v>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авг.17!I15+сен.17!F15-сен.17!E15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авг.17!I16+сен.17!F16-сен.17!E16</f>
        <v>-260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авг.17!I17+сен.17!F17-сен.17!E17</f>
        <v>-280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авг.17!I18+сен.17!F18-сен.17!E18</f>
        <v>-1260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авг.17!I19+сен.17!F19-сен.17!E19</f>
        <v>-1260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авг.17!I20+сен.17!F20-сен.17!E20</f>
        <v>-1260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авг.17!I21+сен.17!F21-сен.17!E21</f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авг.17!I22+сен.17!F22-сен.17!E22</f>
        <v>-1260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авг.17!I23+сен.17!F23-сен.17!E23</f>
        <v>-1260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авг.17!I24+сен.17!F24-сен.17!E24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авг.17!I25+сен.17!F25-сен.17!E25</f>
        <v>-1260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авг.17!I26+сен.17!F26-сен.17!E26</f>
        <v>700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авг.17!I27+сен.17!F27-сен.17!E27</f>
        <v>-1260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авг.17!I28+сен.17!F28-сен.17!E28</f>
        <v>-1260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авг.17!I29+сен.17!F29-сен.17!E29</f>
        <v>-1260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авг.17!I30+сен.17!F30-сен.17!E30</f>
        <v>1740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авг.17!I31+сен.17!F31-сен.17!E31</f>
        <v>1240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авг.17!I32+сен.17!F32-сен.17!E32</f>
        <v>-1260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авг.17!I33+сен.17!F33-сен.17!E33</f>
        <v>-1260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авг.17!I34+сен.17!F34-сен.17!E34</f>
        <v>1740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авг.17!I35+сен.17!F35-сен.17!E35</f>
        <v>1740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1">
        <v>56</v>
      </c>
      <c r="H36" s="28">
        <v>42979</v>
      </c>
      <c r="I36" s="56">
        <f>авг.17!I36+сен.17!F36-сен.17!E36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авг.17!I37+сен.17!F37-сен.17!E37</f>
        <v>-1260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авг.17!I38+сен.17!F38-сен.17!E38</f>
        <v>-1260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270</v>
      </c>
      <c r="H39" s="28">
        <v>42986</v>
      </c>
      <c r="I39" s="56">
        <f>авг.17!I39+сен.17!F39-сен.17!E39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авг.17!I40+сен.17!F40-сен.17!E40</f>
        <v>-1260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авг.17!I41+сен.17!F41-сен.17!E41</f>
        <v>-1260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авг.17!I42+сен.17!F42-сен.17!E42</f>
        <v>-1260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авг.17!I43+сен.17!F43-сен.17!E43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авг.17!I44+сен.17!F44-сен.17!E44</f>
        <v>-1120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56">
        <f>авг.17!I45+сен.17!F45-сен.17!E45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авг.17!I46+сен.17!F46-сен.17!E46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авг.17!I47+сен.17!F47-сен.17!E47</f>
        <v>-1260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авг.17!I48+сен.17!F48-сен.17!E48</f>
        <v>-1260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авг.17!I49+сен.17!F49-сен.17!E49</f>
        <v>-420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56">
        <f>авг.17!I50+сен.17!F50-сен.17!E50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авг.17!I51+сен.17!F51-сен.17!E51</f>
        <v>-1260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авг.17!I52+сен.17!F52-сен.17!E52</f>
        <v>-1260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авг.17!I53+сен.17!F53-сен.17!E53</f>
        <v>-280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авг.17!I54+сен.17!F54-сен.17!E54</f>
        <v>-1260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авг.17!I55+сен.17!F55-сен.17!E55</f>
        <v>-700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авг.17!I56+сен.17!F56-сен.17!E56</f>
        <v>-1260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авг.17!I57+сен.17!F57-сен.17!E57</f>
        <v>700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>
        <v>280</v>
      </c>
      <c r="G58" s="13">
        <v>56</v>
      </c>
      <c r="H58" s="132" t="s">
        <v>271</v>
      </c>
      <c r="I58" s="56">
        <f>авг.17!I58+сен.17!F58-сен.17!E58</f>
        <v>-980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авг.17!I59+сен.17!F59-сен.17!E59</f>
        <v>-1260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авг.17!I60+сен.17!F60-сен.17!E60</f>
        <v>-1260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авг.17!I61+сен.17!F61-сен.17!E61</f>
        <v>-1260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авг.17!I62+сен.17!F62-сен.17!E62</f>
        <v>-1260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272</v>
      </c>
      <c r="H63" s="28">
        <v>43006</v>
      </c>
      <c r="I63" s="56">
        <f>авг.17!I63+сен.17!F63-сен.17!E63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авг.17!I64+сен.17!F64-сен.17!E64</f>
        <v>420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273</v>
      </c>
      <c r="H65" s="28">
        <v>42997</v>
      </c>
      <c r="I65" s="56">
        <f>авг.17!I65+сен.17!F65-сен.17!E65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авг.17!I66+сен.17!F66-сен.17!E66</f>
        <v>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авг.17!I67+сен.17!F67-сен.17!E67</f>
        <v>1740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авг.17!I68+сен.17!F68-сен.17!E68</f>
        <v>-1260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/>
      <c r="G69" s="132"/>
      <c r="H69" s="28"/>
      <c r="I69" s="56">
        <f>авг.17!I69+сен.17!F69-сен.17!E69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авг.17!I70+сен.17!F70-сен.17!E70</f>
        <v>-1260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>
        <v>1500</v>
      </c>
      <c r="G71" s="132" t="s">
        <v>274</v>
      </c>
      <c r="H71" s="28">
        <v>42982</v>
      </c>
      <c r="I71" s="56">
        <f>авг.17!I71+сен.17!F71-сен.17!E71</f>
        <v>3240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>
        <v>4200</v>
      </c>
      <c r="G72" s="132" t="s">
        <v>275</v>
      </c>
      <c r="H72" s="28">
        <v>43005</v>
      </c>
      <c r="I72" s="56">
        <f>авг.17!I72+сен.17!F72-сен.17!E72</f>
        <v>1680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авг.17!I73+сен.17!F73-сен.17!E73</f>
        <v>740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авг.17!I74+сен.17!F74-сен.17!E74</f>
        <v>-1260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авг.17!I75+сен.17!F75-сен.17!E75</f>
        <v>-1260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700</v>
      </c>
      <c r="G76" s="132" t="s">
        <v>276</v>
      </c>
      <c r="H76" s="28">
        <v>43007</v>
      </c>
      <c r="I76" s="56">
        <f>авг.17!I76+сен.17!F76-сен.17!E76</f>
        <v>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авг.17!I77+сен.17!F77-сен.17!E77</f>
        <v>-420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>
        <v>1400</v>
      </c>
      <c r="G78" s="132" t="s">
        <v>277</v>
      </c>
      <c r="H78" s="28">
        <v>42989</v>
      </c>
      <c r="I78" s="56">
        <f>авг.17!I78+сен.17!F78-сен.17!E78</f>
        <v>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авг.17!I79+сен.17!F79-сен.17!E79</f>
        <v>1540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авг.17!I80+сен.17!F80-сен.17!E80</f>
        <v>1960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авг.17!I81+сен.17!F81-сен.17!E81</f>
        <v>560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авг.17!I82+сен.17!F82-сен.17!E82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авг.17!I83+сен.17!F83-сен.17!E83</f>
        <v>-1260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авг.17!I84+сен.17!F84-сен.17!E84</f>
        <v>-1260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авг.17!I85+сен.17!F85-сен.17!E85</f>
        <v>-1260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авг.17!I86+сен.17!F86-сен.17!E86</f>
        <v>-1260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авг.17!I87+сен.17!F87-сен.17!E87</f>
        <v>-1260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авг.17!I88+сен.17!F88-сен.17!E88</f>
        <v>280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авг.17!I89+сен.17!F89-сен.17!E89</f>
        <v>-1260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1000</v>
      </c>
      <c r="G90" s="132" t="s">
        <v>278</v>
      </c>
      <c r="H90" s="28">
        <v>42983</v>
      </c>
      <c r="I90" s="56">
        <f>авг.17!I90+сен.17!F90-сен.17!E90</f>
        <v>240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240</v>
      </c>
      <c r="G91" s="132" t="s">
        <v>279</v>
      </c>
      <c r="H91" s="28">
        <v>42992</v>
      </c>
      <c r="I91" s="56">
        <f>авг.17!I91+сен.17!F91-сен.17!E91</f>
        <v>100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авг.17!I92+сен.17!F92-сен.17!E92</f>
        <v>-280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авг.17!I93+сен.17!F93-сен.17!E93</f>
        <v>700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авг.17!I94+сен.17!F94-сен.17!E94</f>
        <v>-1260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авг.17!I95+сен.17!F95-сен.17!E95</f>
        <v>-1260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авг.17!I96+сен.17!F96-сен.17!E96</f>
        <v>-420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авг.17!I97+сен.17!F97-сен.17!E97</f>
        <v>-1260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авг.17!I98+сен.17!F98-сен.17!E98</f>
        <v>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авг.17!I99+сен.17!F99-сен.17!E99</f>
        <v>-1260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280</v>
      </c>
      <c r="H100" s="28">
        <v>42991</v>
      </c>
      <c r="I100" s="56">
        <f>авг.17!I100+сен.17!F100-сен.17!E100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авг.17!I101+сен.17!F101-сен.17!E101</f>
        <v>420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авг.17!I102+сен.17!F102-сен.17!E102</f>
        <v>-1260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авг.17!I103+сен.17!F103-сен.17!E103</f>
        <v>-1260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авг.17!I104+сен.17!F104-сен.17!E104</f>
        <v>420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авг.17!I105+сен.17!F105-сен.17!E105</f>
        <v>-1260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авг.17!I106+сен.17!F106-сен.17!E106</f>
        <v>1260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авг.17!I107+сен.17!F107-сен.17!E107</f>
        <v>-1260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авг.17!I108+сен.17!F108-сен.17!E108</f>
        <v>3740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авг.17!I109+сен.17!F109-сен.17!E109</f>
        <v>-420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авг.17!I110+сен.17!F110-сен.17!E110</f>
        <v>-1260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140+140</f>
        <v>280</v>
      </c>
      <c r="G111" s="132" t="s">
        <v>281</v>
      </c>
      <c r="H111" s="28">
        <v>42998</v>
      </c>
      <c r="I111" s="56">
        <f>авг.17!I111+сен.17!F111-сен.17!E111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авг.17!I112+сен.17!F112-сен.17!E112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авг.17!I113+сен.17!F113-сен.17!E113</f>
        <v>-1260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авг.17!I114+сен.17!F114-сен.17!E114</f>
        <v>700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авг.17!I115+сен.17!F115-сен.17!E115</f>
        <v>-1260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авг.17!I116+сен.17!F116-сен.17!E116</f>
        <v>-420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авг.17!I117+сен.17!F117-сен.17!E117</f>
        <v>-1260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авг.17!I118+сен.17!F118-сен.17!E118</f>
        <v>980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авг.17!I119+сен.17!F119-сен.17!E119</f>
        <v>-260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авг.17!I120+сен.17!F120-сен.17!E120</f>
        <v>740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авг.17!I121+сен.17!F121-сен.17!E121</f>
        <v>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>
        <v>840</v>
      </c>
      <c r="G122" s="132" t="s">
        <v>282</v>
      </c>
      <c r="H122" s="28">
        <v>42985</v>
      </c>
      <c r="I122" s="56">
        <f>авг.17!I122+сен.17!F122-сен.17!E122</f>
        <v>1120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авг.17!I123+сен.17!F123-сен.17!E123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авг.17!I124+сен.17!F124-сен.17!E124</f>
        <v>-420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авг.17!I125+сен.17!F125-сен.17!E125</f>
        <v>-1260</v>
      </c>
    </row>
  </sheetData>
  <autoFilter ref="A3:I125" xr:uid="{00000000-0009-0000-0000-000009000000}"/>
  <mergeCells count="1">
    <mergeCell ref="C1:I2"/>
  </mergeCells>
  <conditionalFormatting sqref="I1:I125">
    <cfRule type="cellIs" dxfId="13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45505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июл.24!I4+авг.24!F4-авг.24!E4</f>
        <v>-9744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июл.24!I5+авг.24!F5-авг.24!E5</f>
        <v>-1086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июл.24!I6+авг.24!F6-авг.24!E6</f>
        <v>-9744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июл.24!I7+авг.24!F7-авг.24!E7</f>
        <v>2330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июл.24!I8+авг.24!F8-авг.24!E8</f>
        <v>-4744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июл.24!I9+авг.24!F9-авг.24!E9</f>
        <v>5062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июл.24!I10+авг.24!F10-авг.24!E10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2151</v>
      </c>
      <c r="H11" s="28">
        <v>45532</v>
      </c>
      <c r="I11" s="56">
        <f>июл.24!I11+авг.24!F11-авг.24!E11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июл.24!I12+авг.24!F12-авг.24!E12</f>
        <v>-9744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июл.24!I13+авг.24!F13-авг.24!E13</f>
        <v>-1940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июл.24!I14+авг.24!F14-авг.24!E14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июл.24!I15+авг.24!F15-авг.24!E15</f>
        <v>-5046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июл.24!I16+авг.24!F16-авг.24!E16</f>
        <v>1100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июл.24!I17+авг.24!F17-авг.24!E17</f>
        <v>-1444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июл.24!I18+авг.24!F18-авг.24!E18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июл.24!I19+авг.24!F19-авг.24!E19</f>
        <v>-9744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июл.24!I20+авг.24!F20-авг.24!E20</f>
        <v>-9744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июл.24!I21+авг.24!F21-авг.24!E21</f>
        <v>-2974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2152</v>
      </c>
      <c r="H22" s="28">
        <v>45513</v>
      </c>
      <c r="I22" s="56">
        <f>июл.24!I22+авг.24!F22-авг.24!E22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июл.24!I23+авг.24!F23-авг.24!E23</f>
        <v>-1044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2153</v>
      </c>
      <c r="H24" s="28">
        <v>45506</v>
      </c>
      <c r="I24" s="56">
        <f>июл.24!I24+авг.24!F24-авг.24!E24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июл.24!I25+авг.24!F25-авг.24!E25</f>
        <v>870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июл.24!I26+авг.24!F26-авг.24!E26</f>
        <v>1740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июл.24!I27+авг.24!F27-авг.24!E27</f>
        <v>-6744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июл.24!I28+авг.24!F28-авг.24!E28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2154</v>
      </c>
      <c r="H29" s="28">
        <v>45510</v>
      </c>
      <c r="I29" s="56">
        <f>июл.24!I29+авг.24!F29-авг.24!E29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июл.24!I30+авг.24!F30-авг.24!E30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июл.24!I31+авг.24!F31-авг.24!E31</f>
        <v>-9744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июл.24!I32+авг.24!F32-авг.24!E32</f>
        <v>256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июл.24!I33+авг.24!F33-авг.24!E33</f>
        <v>-764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июл.24!I34+авг.24!F34-авг.24!E34</f>
        <v>7222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июл.24!I35+авг.24!F35-авг.24!E35</f>
        <v>-4520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июл.24!I36+авг.24!F36-авг.24!E36</f>
        <v>-9344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>
        <v>2000</v>
      </c>
      <c r="G37" s="132" t="s">
        <v>2155</v>
      </c>
      <c r="H37" s="28">
        <v>45509</v>
      </c>
      <c r="I37" s="56">
        <f>июл.24!I37+авг.24!F37-авг.24!E37</f>
        <v>264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627245</v>
      </c>
      <c r="H38" s="28">
        <v>45534</v>
      </c>
      <c r="I38" s="56">
        <f>июл.24!I38+авг.24!F38-авг.24!E38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июл.24!I39+авг.24!F39-авг.24!E39</f>
        <v>-4732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июл.24!I40+авг.24!F40-авг.24!E40</f>
        <v>-9744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июл.24!I41+авг.24!F41-авг.24!E41</f>
        <v>-9048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июл.24!I42+авг.24!F42-авг.24!E42</f>
        <v>-9744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июл.24!I43+авг.24!F43-авг.24!E43</f>
        <v>-9744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июл.24!I44+авг.24!F44-авг.24!E44</f>
        <v>6918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июл.24!I45+авг.24!F45-авг.24!E45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июл.24!I46+авг.24!F46-авг.24!E46</f>
        <v>-6978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июл.24!I47+авг.24!F47-авг.24!E47</f>
        <v>-1276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696</v>
      </c>
      <c r="G48" s="132" t="s">
        <v>2157</v>
      </c>
      <c r="H48" s="28">
        <v>45509</v>
      </c>
      <c r="I48" s="56">
        <f>июл.24!I48+авг.24!F48-авг.24!E48</f>
        <v>7744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июл.24!I49+авг.24!F49-авг.24!E49</f>
        <v>-1744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июл.24!I50+авг.24!F50-авг.24!E50</f>
        <v>-1796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июл.24!I51+авг.24!F51-авг.24!E51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июл.24!I52+авг.24!F52-авг.24!E52</f>
        <v>-132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июл.24!I53+авг.24!F53-авг.24!E53</f>
        <v>695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2158</v>
      </c>
      <c r="H54" s="28">
        <v>45531</v>
      </c>
      <c r="I54" s="56">
        <f>июл.24!I54+авг.24!F54-авг.24!E54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июл.24!I55+авг.24!F55-авг.24!E55</f>
        <v>126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июл.24!I56+авг.24!F56-авг.24!E56</f>
        <v>-220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июл.24!I57+авг.24!F57-авг.24!E57</f>
        <v>-9744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июл.24!I58+авг.24!F58-авг.24!E58</f>
        <v>-2834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июл.24!I59+авг.24!F59-авг.24!E59</f>
        <v>-9744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июл.24!I60+авг.24!F60-авг.24!E60</f>
        <v>5656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июл.24!I61+авг.24!F61-авг.24!E61</f>
        <v>4090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июл.24!I62+авг.24!F62-авг.24!E62</f>
        <v>-744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июл.24!I63+авг.24!F63-авг.24!E63</f>
        <v>1476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2159</v>
      </c>
      <c r="H64" s="28">
        <v>45508</v>
      </c>
      <c r="I64" s="56">
        <f>июл.24!I64+авг.24!F64-авг.24!E64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июл.24!I65+авг.24!F65-авг.24!E65</f>
        <v>696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июл.24!I66+авг.24!F66-авг.24!E66</f>
        <v>-348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июл.24!I67+авг.24!F67-авг.24!E67</f>
        <v>-7830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июл.24!I68+авг.24!F68-авг.24!E68</f>
        <v>-1168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июл.24!I69+авг.24!F69-авг.24!E69</f>
        <v>-842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июл.24!I70+авг.24!F70-авг.24!E70</f>
        <v>3480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2160</v>
      </c>
      <c r="H71" s="28">
        <v>45511</v>
      </c>
      <c r="I71" s="56">
        <f>июл.24!I71+авг.24!F71-авг.24!E71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июл.24!I72+авг.24!F72-авг.24!E72</f>
        <v>-9744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2161</v>
      </c>
      <c r="H73" s="28">
        <v>45514</v>
      </c>
      <c r="I73" s="56">
        <f>июл.24!I73+авг.24!F73-авг.24!E73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июл.24!I74+авг.24!F74-авг.24!E74</f>
        <v>-19488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июл.24!I75+авг.24!F75-авг.24!E75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июл.24!I76+авг.24!F76-авг.24!E76</f>
        <v>-1454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2162</v>
      </c>
      <c r="H77" s="28">
        <v>45510</v>
      </c>
      <c r="I77" s="56">
        <f>июл.24!I77+авг.24!F77-авг.24!E77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2163</v>
      </c>
      <c r="H78" s="28">
        <v>45510</v>
      </c>
      <c r="I78" s="56">
        <f>июл.24!I78+авг.24!F78-авг.24!E78</f>
        <v>6697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июл.24!I79+авг.24!F79-авг.24!E79</f>
        <v>-2632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июл.24!I80+авг.24!F80-авг.24!E80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июл.24!I81+авг.24!F81-авг.24!E81</f>
        <v>356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июл.24!I82+авг.24!F82-авг.24!E82</f>
        <v>-5060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июл.24!I83+авг.24!F83-авг.24!E83</f>
        <v>12378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июл.24!I84+авг.24!F84-авг.24!E84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июл.24!I85+авг.24!F85-авг.24!E85</f>
        <v>-9744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июл.24!I86+авг.24!F86-авг.24!E86</f>
        <v>-9744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июл.24!I87+авг.24!F87-авг.24!E87</f>
        <v>-9744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июл.24!I88+авг.24!F88-авг.24!E88</f>
        <v>-9744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июл.24!I89+авг.24!F89-авг.24!E89</f>
        <v>-1392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июл.24!I90+авг.24!F90-авг.24!E90</f>
        <v>-9744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2164</v>
      </c>
      <c r="H91" s="28">
        <v>45523</v>
      </c>
      <c r="I91" s="56">
        <f>июл.24!I91+авг.24!F91-авг.24!E91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июл.24!I92+авг.24!F92-авг.24!E92</f>
        <v>-1392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июл.24!I93+авг.24!F93-авг.24!E93</f>
        <v>-5244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июл.24!I94+авг.24!F94-авг.24!E94</f>
        <v>-9744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июл.24!I95+авг.24!F95-авг.24!E95</f>
        <v>-2092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июл.24!I96+авг.24!F96-авг.24!E96</f>
        <v>-1974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июл.24!I97+авг.24!F97-авг.24!E97</f>
        <v>-7658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июл.24!I98+авг.24!F98-авг.24!E98</f>
        <v>-3200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4748</v>
      </c>
      <c r="G99" s="132" t="s">
        <v>2165</v>
      </c>
      <c r="H99" s="28">
        <v>45508</v>
      </c>
      <c r="I99" s="56">
        <f>июл.24!I99+авг.24!F99-авг.24!E99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июл.24!I100+авг.24!F100-авг.24!E100</f>
        <v>-254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>
        <v>2784</v>
      </c>
      <c r="G101" s="132" t="s">
        <v>2166</v>
      </c>
      <c r="H101" s="28">
        <v>45530</v>
      </c>
      <c r="I101" s="56">
        <f>июл.24!I101+авг.24!F101-авг.24!E101</f>
        <v>1392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июл.24!I102+авг.24!F102-авг.24!E102</f>
        <v>5308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2167</v>
      </c>
      <c r="H103" s="28">
        <v>45512</v>
      </c>
      <c r="I103" s="56">
        <f>июл.24!I103+авг.24!F103-авг.24!E103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июл.24!I104+авг.24!F104-авг.24!E104</f>
        <v>672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июл.24!I105+авг.24!F105-авг.24!E105</f>
        <v>-744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июл.24!I106+авг.24!F106-авг.24!E106</f>
        <v>-4044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июл.24!I107+авг.24!F107-авг.24!E107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июл.24!I108+авг.24!F108-авг.24!E108</f>
        <v>-2174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июл.24!I109+авг.24!F109-авг.24!E109</f>
        <v>-1388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июл.24!I110+авг.24!F110-авг.24!E110</f>
        <v>-9744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июл.24!I111+авг.24!F111-авг.24!E111</f>
        <v>-244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июл.24!I112+авг.24!F112-авг.24!E112</f>
        <v>-4872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июл.24!I113+авг.24!F113-авг.24!E113</f>
        <v>3568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2168</v>
      </c>
      <c r="H114" s="28">
        <v>45516</v>
      </c>
      <c r="I114" s="56">
        <f>июл.24!I114+авг.24!F114-авг.24!E114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июл.24!I115+авг.24!F115-авг.24!E115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июл.24!I116+авг.24!F116-авг.24!E116</f>
        <v>-4458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июл.24!I117+авг.24!F117-авг.24!E117</f>
        <v>3626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2169</v>
      </c>
      <c r="H118" s="28">
        <v>45518</v>
      </c>
      <c r="I118" s="56">
        <f>июл.24!I118+авг.24!F118-авг.24!E118</f>
        <v>570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1566</v>
      </c>
      <c r="G119" s="132" t="s">
        <v>2170</v>
      </c>
      <c r="H119" s="28">
        <v>45516</v>
      </c>
      <c r="I119" s="56">
        <f>июл.24!I119+авг.24!F119-авг.24!E119</f>
        <v>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июл.24!I120+авг.24!F120-авг.24!E120</f>
        <v>-9744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2171</v>
      </c>
      <c r="H121" s="28">
        <v>45513</v>
      </c>
      <c r="I121" s="56">
        <f>июл.24!I121+авг.24!F121-авг.24!E121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июл.24!I122+авг.24!F122-авг.24!E122</f>
        <v>856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июл.24!I123+авг.24!F123-авг.24!E123</f>
        <v>786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июл.24!I124+авг.24!F124-авг.24!E124</f>
        <v>-1468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июл.24!I125+авг.24!F125-авг.24!E125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июл.24!I126+авг.24!F126-авг.24!E126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2172</v>
      </c>
      <c r="H127" s="28">
        <v>45519</v>
      </c>
      <c r="I127" s="56">
        <f>июл.24!I127+авг.24!F127-авг.24!E127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июл.24!I128+авг.24!F128-авг.24!E128</f>
        <v>696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июл.24!I129+авг.24!F129-авг.24!E129</f>
        <v>5830</v>
      </c>
    </row>
  </sheetData>
  <autoFilter ref="A3:I129" xr:uid="{00000000-0009-0000-0000-000063000000}"/>
  <mergeCells count="1">
    <mergeCell ref="C1:I2"/>
  </mergeCells>
  <conditionalFormatting sqref="I1:I129">
    <cfRule type="cellIs" dxfId="42" priority="1" operator="lessThan">
      <formula>0</formula>
    </cfRule>
  </conditionalFormatting>
  <hyperlinks>
    <hyperlink ref="J2" location="СВОД_2024!A1" display="Свод 2024" xr:uid="{00000000-0004-0000-6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45536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авг.24!I4+сен.24!F4-сен.24!E4</f>
        <v>-9918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авг.24!I5+сен.24!F5-сен.24!E5</f>
        <v>-1260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авг.24!I6+сен.24!F6-сен.24!E6</f>
        <v>-9918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авг.24!I7+сен.24!F7-сен.24!E7</f>
        <v>2156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авг.24!I8+сен.24!F8-сен.24!E8</f>
        <v>-4918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авг.24!I9+сен.24!F9-сен.24!E9</f>
        <v>4888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авг.24!I10+сен.24!F10-сен.24!E10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авг.24!I11+сен.24!F11-сен.24!E11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авг.24!I12+сен.24!F12-сен.24!E12</f>
        <v>-9918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авг.24!I13+сен.24!F13-сен.24!E13</f>
        <v>-2114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авг.24!I14+сен.24!F14-сен.24!E14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авг.24!I15+сен.24!F15-сен.24!E15</f>
        <v>-5220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авг.24!I16+сен.24!F16-сен.24!E16</f>
        <v>926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авг.24!I17+сен.24!F17-сен.24!E17</f>
        <v>-1618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авг.24!I18+сен.24!F18-сен.24!E18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авг.24!I19+сен.24!F19-сен.24!E19</f>
        <v>-9918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авг.24!I20+сен.24!F20-сен.24!E20</f>
        <v>-9918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авг.24!I21+сен.24!F21-сен.24!E21</f>
        <v>-3148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2173</v>
      </c>
      <c r="H22" s="28">
        <v>45551</v>
      </c>
      <c r="I22" s="56">
        <f>авг.24!I22+сен.24!F22-сен.24!E22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авг.24!I23+сен.24!F23-сен.24!E23</f>
        <v>-1218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2174</v>
      </c>
      <c r="H24" s="28">
        <v>45552</v>
      </c>
      <c r="I24" s="56">
        <f>авг.24!I24+сен.24!F24-сен.24!E24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авг.24!I25+сен.24!F25-сен.24!E25</f>
        <v>696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авг.24!I26+сен.24!F26-сен.24!E26</f>
        <v>1566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авг.24!I27+сен.24!F27-сен.24!E27</f>
        <v>-6918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2175</v>
      </c>
      <c r="H28" s="28">
        <v>45560</v>
      </c>
      <c r="I28" s="56">
        <f>авг.24!I28+сен.24!F28-сен.24!E28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2176</v>
      </c>
      <c r="H29" s="28">
        <v>45540</v>
      </c>
      <c r="I29" s="56">
        <f>авг.24!I29+сен.24!F29-сен.24!E29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авг.24!I30+сен.24!F30-сен.24!E30</f>
        <v>-522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авг.24!I31+сен.24!F31-сен.24!E31</f>
        <v>-9918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авг.24!I32+сен.24!F32-сен.24!E32</f>
        <v>82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авг.24!I33+сен.24!F33-сен.24!E33</f>
        <v>-938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авг.24!I34+сен.24!F34-сен.24!E34</f>
        <v>7048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авг.24!I35+сен.24!F35-сен.24!E35</f>
        <v>-4694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авг.24!I36+сен.24!F36-сен.24!E36</f>
        <v>-9518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авг.24!I37+сен.24!F37-сен.24!E37</f>
        <v>90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415490</v>
      </c>
      <c r="H38" s="28">
        <v>45565</v>
      </c>
      <c r="I38" s="56">
        <f>авг.24!I38+сен.24!F38-сен.24!E38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авг.24!I39+сен.24!F39-сен.24!E39</f>
        <v>-4906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авг.24!I40+сен.24!F40-сен.24!E40</f>
        <v>-9918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авг.24!I41+сен.24!F41-сен.24!E41</f>
        <v>-9222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авг.24!I42+сен.24!F42-сен.24!E42</f>
        <v>-9918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авг.24!I43+сен.24!F43-сен.24!E43</f>
        <v>-9918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авг.24!I44+сен.24!F44-сен.24!E44</f>
        <v>6744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авг.24!I45+сен.24!F45-сен.24!E45</f>
        <v>-522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авг.24!I46+сен.24!F46-сен.24!E46</f>
        <v>-7152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авг.24!I47+сен.24!F47-сен.24!E47</f>
        <v>-1450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авг.24!I48+сен.24!F48-сен.24!E48</f>
        <v>7570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авг.24!I49+сен.24!F49-сен.24!E49</f>
        <v>-1918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авг.24!I50+сен.24!F50-сен.24!E50</f>
        <v>-1970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авг.24!I51+сен.24!F51-сен.24!E51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авг.24!I52+сен.24!F52-сен.24!E52</f>
        <v>-306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авг.24!I53+сен.24!F53-сен.24!E53</f>
        <v>521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авг.24!I54+сен.24!F54-сен.24!E54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авг.24!I55+сен.24!F55-сен.24!E55</f>
        <v>-48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авг.24!I56+сен.24!F56-сен.24!E56</f>
        <v>-394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авг.24!I57+сен.24!F57-сен.24!E57</f>
        <v>-9918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авг.24!I58+сен.24!F58-сен.24!E58</f>
        <v>-3008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авг.24!I59+сен.24!F59-сен.24!E59</f>
        <v>-9918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>
        <v>5656</v>
      </c>
      <c r="G60" s="132" t="s">
        <v>2177</v>
      </c>
      <c r="H60" s="28">
        <v>45541</v>
      </c>
      <c r="I60" s="56">
        <f>авг.24!I60+сен.24!F60-сен.24!E60</f>
        <v>11138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авг.24!I61+сен.24!F61-сен.24!E61</f>
        <v>3916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авг.24!I62+сен.24!F62-сен.24!E62</f>
        <v>-918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авг.24!I63+сен.24!F63-сен.24!E63</f>
        <v>1302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2178</v>
      </c>
      <c r="H64" s="28">
        <v>45539</v>
      </c>
      <c r="I64" s="56">
        <f>авг.24!I64+сен.24!F64-сен.24!E64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авг.24!I65+сен.24!F65-сен.24!E65</f>
        <v>522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/>
      <c r="H66" s="28"/>
      <c r="I66" s="56">
        <f>авг.24!I66+сен.24!F66-сен.24!E66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авг.24!I67+сен.24!F67-сен.24!E67</f>
        <v>-8004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авг.24!I68+сен.24!F68-сен.24!E68</f>
        <v>-1342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авг.24!I69+сен.24!F69-сен.24!E69</f>
        <v>-1016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авг.24!I70+сен.24!F70-сен.24!E70</f>
        <v>3306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2179</v>
      </c>
      <c r="H71" s="28">
        <v>45539</v>
      </c>
      <c r="I71" s="56">
        <f>авг.24!I71+сен.24!F71-сен.24!E71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авг.24!I72+сен.24!F72-сен.24!E72</f>
        <v>-9918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авг.24!I73+сен.24!F73-сен.24!E73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авг.24!I74+сен.24!F74-сен.24!E74</f>
        <v>-19836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авг.24!I75+сен.24!F75-сен.24!E75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авг.24!I76+сен.24!F76-сен.24!E76</f>
        <v>-1628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2180</v>
      </c>
      <c r="H77" s="28">
        <v>45544</v>
      </c>
      <c r="I77" s="56">
        <f>авг.24!I77+сен.24!F77-сен.24!E77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авг.24!I78+сен.24!F78-сен.24!E78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авг.24!I79+сен.24!F79-сен.24!E79</f>
        <v>-2806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2181</v>
      </c>
      <c r="H80" s="28">
        <v>45554</v>
      </c>
      <c r="I80" s="56">
        <f>авг.24!I80+сен.24!F80-сен.24!E80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авг.24!I81+сен.24!F81-сен.24!E81</f>
        <v>182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авг.24!I82+сен.24!F82-сен.24!E82</f>
        <v>-5234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авг.24!I83+сен.24!F83-сен.24!E83</f>
        <v>12204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авг.24!I84+сен.24!F84-сен.24!E84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авг.24!I85+сен.24!F85-сен.24!E85</f>
        <v>-9918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авг.24!I86+сен.24!F86-сен.24!E86</f>
        <v>-9918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авг.24!I87+сен.24!F87-сен.24!E87</f>
        <v>-9918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авг.24!I88+сен.24!F88-сен.24!E88</f>
        <v>-9918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авг.24!I89+сен.24!F89-сен.24!E89</f>
        <v>-1566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авг.24!I90+сен.24!F90-сен.24!E90</f>
        <v>-9918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2182</v>
      </c>
      <c r="H91" s="28">
        <v>45544</v>
      </c>
      <c r="I91" s="56">
        <f>авг.24!I91+сен.24!F91-сен.24!E91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авг.24!I92+сен.24!F92-сен.24!E92</f>
        <v>-1566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авг.24!I93+сен.24!F93-сен.24!E93</f>
        <v>-5418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авг.24!I94+сен.24!F94-сен.24!E94</f>
        <v>-9918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авг.24!I95+сен.24!F95-сен.24!E95</f>
        <v>-2266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авг.24!I96+сен.24!F96-сен.24!E96</f>
        <v>-2148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авг.24!I97+сен.24!F97-сен.24!E97</f>
        <v>-7832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авг.24!I98+сен.24!F98-сен.24!E98</f>
        <v>-3374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2183</v>
      </c>
      <c r="H99" s="28">
        <v>45537</v>
      </c>
      <c r="I99" s="56">
        <f>авг.24!I99+сен.24!F99-сен.24!E99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авг.24!I100+сен.24!F100-сен.24!E100</f>
        <v>-428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авг.24!I101+сен.24!F101-сен.24!E101</f>
        <v>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авг.24!I102+сен.24!F102-сен.24!E102</f>
        <v>5134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2184</v>
      </c>
      <c r="H103" s="28">
        <v>45544</v>
      </c>
      <c r="I103" s="56">
        <f>авг.24!I103+сен.24!F103-сен.24!E103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авг.24!I104+сен.24!F104-сен.24!E104</f>
        <v>498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авг.24!I105+сен.24!F105-сен.24!E105</f>
        <v>-918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>
        <v>150</v>
      </c>
      <c r="G106" s="132" t="s">
        <v>2185</v>
      </c>
      <c r="H106" s="28">
        <v>45554</v>
      </c>
      <c r="I106" s="56">
        <f>авг.24!I106+сен.24!F106-сен.24!E106</f>
        <v>-4068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2186</v>
      </c>
      <c r="H107" s="28">
        <v>45548</v>
      </c>
      <c r="I107" s="56">
        <f>авг.24!I107+сен.24!F107-сен.24!E107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авг.24!I108+сен.24!F108-сен.24!E108</f>
        <v>-2348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авг.24!I109+сен.24!F109-сен.24!E109</f>
        <v>-1562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авг.24!I110+сен.24!F110-сен.24!E110</f>
        <v>-9918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авг.24!I111+сен.24!F111-сен.24!E111</f>
        <v>-418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авг.24!I112+сен.24!F112-сен.24!E112</f>
        <v>-5046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авг.24!I113+сен.24!F113-сен.24!E113</f>
        <v>3394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2187</v>
      </c>
      <c r="H114" s="28">
        <v>45545</v>
      </c>
      <c r="I114" s="56">
        <f>авг.24!I114+сен.24!F114-сен.24!E114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авг.24!I115+сен.24!F115-сен.24!E115</f>
        <v>2214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авг.24!I116+сен.24!F116-сен.24!E116</f>
        <v>-4632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авг.24!I117+сен.24!F117-сен.24!E117</f>
        <v>3452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2188</v>
      </c>
      <c r="H118" s="28">
        <v>45553</v>
      </c>
      <c r="I118" s="56">
        <f>авг.24!I118+сен.24!F118-сен.24!E118</f>
        <v>596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авг.24!I119+сен.24!F119-сен.24!E119</f>
        <v>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авг.24!I120+сен.24!F120-сен.24!E120</f>
        <v>-9918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2189</v>
      </c>
      <c r="H121" s="28">
        <v>45540</v>
      </c>
      <c r="I121" s="56">
        <f>авг.24!I121+сен.24!F121-сен.24!E121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авг.24!I122+сен.24!F122-сен.24!E122</f>
        <v>682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авг.24!I123+сен.24!F123-сен.24!E123</f>
        <v>612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авг.24!I124+сен.24!F124-сен.24!E124</f>
        <v>-1642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авг.24!I125+сен.24!F125-сен.24!E125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авг.24!I126+сен.24!F126-сен.24!E126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2190</v>
      </c>
      <c r="H127" s="28">
        <v>45550</v>
      </c>
      <c r="I127" s="56">
        <f>авг.24!I127+сен.24!F127-сен.24!E127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авг.24!I128+сен.24!F128-сен.24!E128</f>
        <v>522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авг.24!I129+сен.24!F129-сен.24!E129</f>
        <v>5656</v>
      </c>
    </row>
  </sheetData>
  <mergeCells count="1">
    <mergeCell ref="C1:I2"/>
  </mergeCells>
  <conditionalFormatting sqref="I1:I129">
    <cfRule type="cellIs" dxfId="41" priority="1" operator="lessThan">
      <formula>0</formula>
    </cfRule>
  </conditionalFormatting>
  <hyperlinks>
    <hyperlink ref="J2" location="СВОД_2024!A1" display="Свод 2024" xr:uid="{00000000-0004-0000-6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45566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сен.24!I4+окт.24!F4-окт.24!E4</f>
        <v>-10092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сен.24!I5+окт.24!F5-окт.24!E5</f>
        <v>-1434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сен.24!I6+окт.24!F6-окт.24!E6</f>
        <v>-10092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сен.24!I7+окт.24!F7-окт.24!E7</f>
        <v>1982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сен.24!I8+окт.24!F8-окт.24!E8</f>
        <v>-5092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сен.24!I9+окт.24!F9-окт.24!E9</f>
        <v>4714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сен.24!I10+окт.24!F10-окт.24!E10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сен.24!I11+окт.24!F11-окт.24!E11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>
        <v>14518</v>
      </c>
      <c r="G12" s="132" t="s">
        <v>2191</v>
      </c>
      <c r="H12" s="28">
        <v>45582</v>
      </c>
      <c r="I12" s="56">
        <f>сен.24!I12+окт.24!F12-окт.24!E12</f>
        <v>4426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сен.24!I13+окт.24!F13-окт.24!E13</f>
        <v>-2288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сен.24!I14+окт.24!F14-окт.24!E14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сен.24!I15+окт.24!F15-окт.24!E15</f>
        <v>-5394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сен.24!I16+окт.24!F16-окт.24!E16</f>
        <v>752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сен.24!I17+окт.24!F17-окт.24!E17</f>
        <v>-1792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2192</v>
      </c>
      <c r="H18" s="28">
        <v>45594</v>
      </c>
      <c r="I18" s="56">
        <f>сен.24!I18+окт.24!F18-окт.24!E18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сен.24!I19+окт.24!F19-окт.24!E19</f>
        <v>-10092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>
        <v>14000</v>
      </c>
      <c r="G20" s="132" t="s">
        <v>2193</v>
      </c>
      <c r="H20" s="28">
        <v>45596</v>
      </c>
      <c r="I20" s="56">
        <f>сен.24!I20+окт.24!F20-окт.24!E20</f>
        <v>3908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сен.24!I21+окт.24!F21-окт.24!E21</f>
        <v>-3322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2194</v>
      </c>
      <c r="H22" s="28">
        <v>45574</v>
      </c>
      <c r="I22" s="56">
        <f>сен.24!I22+окт.24!F22-окт.24!E22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сен.24!I23+окт.24!F23-окт.24!E23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2195</v>
      </c>
      <c r="H24" s="28">
        <v>45582</v>
      </c>
      <c r="I24" s="56">
        <f>сен.24!I24+окт.24!F24-окт.24!E24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сен.24!I25+окт.24!F25-окт.24!E25</f>
        <v>522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сен.24!I26+окт.24!F26-окт.24!E26</f>
        <v>1392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сен.24!I27+окт.24!F27-окт.24!E27</f>
        <v>-7092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сен.24!I28+окт.24!F28-окт.24!E28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2196</v>
      </c>
      <c r="H29" s="28">
        <v>45572</v>
      </c>
      <c r="I29" s="56">
        <f>сен.24!I29+окт.24!F29-окт.24!E29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сен.24!I30+окт.24!F30-окт.24!E30</f>
        <v>-696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сен.24!I31+окт.24!F31-окт.24!E31</f>
        <v>-10092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сен.24!I32+окт.24!F32-окт.24!E32</f>
        <v>-92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сен.24!I33+окт.24!F33-окт.24!E33</f>
        <v>-1112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сен.24!I34+окт.24!F34-окт.24!E34</f>
        <v>6874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сен.24!I35+окт.24!F35-окт.24!E35</f>
        <v>-4868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сен.24!I36+окт.24!F36-окт.24!E36</f>
        <v>-9692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сен.24!I37+окт.24!F37-окт.24!E37</f>
        <v>-84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379254</v>
      </c>
      <c r="H38" s="28">
        <v>45596</v>
      </c>
      <c r="I38" s="56">
        <f>сен.24!I38+окт.24!F38-окт.24!E38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сен.24!I39+окт.24!F39-окт.24!E39</f>
        <v>-5080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сен.24!I40+окт.24!F40-окт.24!E40</f>
        <v>-10092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сен.24!I41+окт.24!F41-окт.24!E41</f>
        <v>-9396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сен.24!I42+окт.24!F42-окт.24!E42</f>
        <v>-10092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сен.24!I43+окт.24!F43-окт.24!E43</f>
        <v>-10092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сен.24!I44+окт.24!F44-окт.24!E44</f>
        <v>6570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сен.24!I45+окт.24!F45-окт.24!E45</f>
        <v>-696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сен.24!I46+окт.24!F46-окт.24!E46</f>
        <v>-7326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сен.24!I47+окт.24!F47-окт.24!E47</f>
        <v>-1624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сен.24!I48+окт.24!F48-окт.24!E48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сен.24!I49+окт.24!F49-окт.24!E49</f>
        <v>-2092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сен.24!I50+окт.24!F50-окт.24!E50</f>
        <v>-2144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сен.24!I51+окт.24!F51-окт.24!E51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сен.24!I52+окт.24!F52-окт.24!E52</f>
        <v>-480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сен.24!I53+окт.24!F53-окт.24!E53</f>
        <v>347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2197</v>
      </c>
      <c r="H54" s="28">
        <v>45569</v>
      </c>
      <c r="I54" s="56">
        <f>сен.24!I54+окт.24!F54-окт.24!E54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сен.24!I55+окт.24!F55-окт.24!E55</f>
        <v>-222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2198</v>
      </c>
      <c r="H56" s="28">
        <v>45572</v>
      </c>
      <c r="I56" s="56">
        <f>сен.24!I56+окт.24!F56-окт.24!E56</f>
        <v>-228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сен.24!I57+окт.24!F57-окт.24!E57</f>
        <v>-10092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сен.24!I58+окт.24!F58-окт.24!E58</f>
        <v>-3182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сен.24!I59+окт.24!F59-окт.24!E59</f>
        <v>-10092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сен.24!I60+окт.24!F60-окт.24!E60</f>
        <v>10964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сен.24!I61+окт.24!F61-окт.24!E61</f>
        <v>3742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сен.24!I62+окт.24!F62-окт.24!E62</f>
        <v>-1092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сен.24!I63+окт.24!F63-окт.24!E63</f>
        <v>1128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2199</v>
      </c>
      <c r="H64" s="28">
        <v>45569</v>
      </c>
      <c r="I64" s="56">
        <f>сен.24!I64+окт.24!F64-окт.24!E64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сен.24!I65+окт.24!F65-окт.24!E65</f>
        <v>348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522</v>
      </c>
      <c r="G66" s="132" t="s">
        <v>2200</v>
      </c>
      <c r="H66" s="28">
        <v>45567</v>
      </c>
      <c r="I66" s="56">
        <f>сен.24!I66+окт.24!F66-окт.24!E66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сен.24!I67+окт.24!F67-окт.24!E67</f>
        <v>-8178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сен.24!I68+окт.24!F68-окт.24!E68</f>
        <v>-1516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сен.24!I69+окт.24!F69-окт.24!E69</f>
        <v>-1190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сен.24!I70+окт.24!F70-окт.24!E70</f>
        <v>3132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2201</v>
      </c>
      <c r="H71" s="28">
        <v>45567</v>
      </c>
      <c r="I71" s="56">
        <f>сен.24!I71+окт.24!F71-окт.24!E71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сен.24!I72+окт.24!F72-окт.24!E72</f>
        <v>-10092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сен.24!I73+окт.24!F73-окт.24!E73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сен.24!I74+окт.24!F74-окт.24!E74</f>
        <v>-20184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сен.24!I75+окт.24!F75-окт.24!E75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сен.24!I76+окт.24!F76-окт.24!E76</f>
        <v>-1802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2202</v>
      </c>
      <c r="H77" s="28">
        <v>45572</v>
      </c>
      <c r="I77" s="56">
        <f>сен.24!I77+окт.24!F77-окт.24!E77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177</v>
      </c>
      <c r="G78" s="132" t="s">
        <v>2203</v>
      </c>
      <c r="H78" s="28">
        <v>45572</v>
      </c>
      <c r="I78" s="56">
        <f>сен.24!I78+окт.24!F78-окт.24!E78</f>
        <v>6526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сен.24!I79+окт.24!F79-окт.24!E79</f>
        <v>-2980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2204</v>
      </c>
      <c r="H80" s="28">
        <v>45587</v>
      </c>
      <c r="I80" s="56">
        <f>сен.24!I80+окт.24!F80-окт.24!E80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сен.24!I81+окт.24!F81-окт.24!E81</f>
        <v>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сен.24!I82+окт.24!F82-окт.24!E82</f>
        <v>-5408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сен.24!I83+окт.24!F83-окт.24!E83</f>
        <v>12030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2205</v>
      </c>
      <c r="H84" s="28">
        <v>45590</v>
      </c>
      <c r="I84" s="56">
        <f>сен.24!I84+окт.24!F84-окт.24!E84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сен.24!I85+окт.24!F85-окт.24!E85</f>
        <v>-10092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сен.24!I86+окт.24!F86-окт.24!E86</f>
        <v>-10092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сен.24!I87+окт.24!F87-окт.24!E87</f>
        <v>-10092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сен.24!I88+окт.24!F88-окт.24!E88</f>
        <v>-10092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сен.24!I89+окт.24!F89-окт.24!E89</f>
        <v>-1740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сен.24!I90+окт.24!F90-окт.24!E90</f>
        <v>-10092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2206</v>
      </c>
      <c r="H91" s="28">
        <v>45572</v>
      </c>
      <c r="I91" s="56">
        <f>сен.24!I91+окт.24!F91-окт.24!E91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сен.24!I92+окт.24!F92-окт.24!E92</f>
        <v>-1740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сен.24!I93+окт.24!F93-окт.24!E93</f>
        <v>-5592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сен.24!I94+окт.24!F94-окт.24!E94</f>
        <v>-10092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сен.24!I95+окт.24!F95-окт.24!E95</f>
        <v>-2440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сен.24!I96+окт.24!F96-окт.24!E96</f>
        <v>-2322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сен.24!I97+окт.24!F97-окт.24!E97</f>
        <v>-8006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>
        <v>6438</v>
      </c>
      <c r="G98" s="132" t="s">
        <v>2207</v>
      </c>
      <c r="H98" s="28">
        <v>45590</v>
      </c>
      <c r="I98" s="56">
        <f>сен.24!I98+окт.24!F98-окт.24!E98</f>
        <v>2890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2208</v>
      </c>
      <c r="H99" s="28">
        <v>45572</v>
      </c>
      <c r="I99" s="56">
        <f>сен.24!I99+окт.24!F99-окт.24!E99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сен.24!I100+окт.24!F100-окт.24!E100</f>
        <v>-602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сен.24!I101+окт.24!F101-окт.24!E101</f>
        <v>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сен.24!I102+окт.24!F102-окт.24!E102</f>
        <v>4960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2194</v>
      </c>
      <c r="H103" s="28">
        <v>45574</v>
      </c>
      <c r="I103" s="56">
        <f>сен.24!I103+окт.24!F103-окт.24!E103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сен.24!I104+окт.24!F104-окт.24!E104</f>
        <v>324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сен.24!I105+окт.24!F105-окт.24!E105</f>
        <v>-1092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сен.24!I106+окт.24!F106-окт.24!E106</f>
        <v>-4242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сен.24!I107+окт.24!F107-окт.24!E107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сен.24!I108+окт.24!F108-окт.24!E108</f>
        <v>-2522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сен.24!I109+окт.24!F109-окт.24!E109</f>
        <v>-1736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сен.24!I110+окт.24!F110-окт.24!E110</f>
        <v>-10092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сен.24!I111+окт.24!F111-окт.24!E111</f>
        <v>-592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сен.24!I112+окт.24!F112-окт.24!E112</f>
        <v>-5220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сен.24!I113+окт.24!F113-окт.24!E113</f>
        <v>3220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2209</v>
      </c>
      <c r="H114" s="28">
        <v>45575</v>
      </c>
      <c r="I114" s="56">
        <f>сен.24!I114+окт.24!F114-окт.24!E114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2210</v>
      </c>
      <c r="H115" s="28">
        <v>45576</v>
      </c>
      <c r="I115" s="56">
        <f>сен.24!I115+окт.24!F115-окт.24!E115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сен.24!I116+окт.24!F116-окт.24!E116</f>
        <v>-4806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сен.24!I117+окт.24!F117-окт.24!E117</f>
        <v>3278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2211</v>
      </c>
      <c r="H118" s="28">
        <v>45580</v>
      </c>
      <c r="I118" s="56">
        <f>сен.24!I118+окт.24!F118-окт.24!E118</f>
        <v>622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сен.24!I119+окт.24!F119-окт.24!E119</f>
        <v>-174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сен.24!I120+окт.24!F120-окт.24!E120</f>
        <v>-10092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2212</v>
      </c>
      <c r="H121" s="28">
        <v>45572</v>
      </c>
      <c r="I121" s="56">
        <f>сен.24!I121+окт.24!F121-окт.24!E121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сен.24!I122+окт.24!F122-окт.24!E122</f>
        <v>508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сен.24!I123+окт.24!F123-окт.24!E123</f>
        <v>438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сен.24!I124+окт.24!F124-окт.24!E124</f>
        <v>-1816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сен.24!I125+окт.24!F125-окт.24!E125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сен.24!I126+окт.24!F126-окт.24!E126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2213</v>
      </c>
      <c r="H127" s="28">
        <v>45580</v>
      </c>
      <c r="I127" s="56">
        <f>сен.24!I127+окт.24!F127-окт.24!E127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сен.24!I128+окт.24!F128-окт.24!E128</f>
        <v>348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сен.24!I129+окт.24!F129-окт.24!E129</f>
        <v>5482</v>
      </c>
    </row>
  </sheetData>
  <autoFilter ref="A3:I129" xr:uid="{00000000-0009-0000-0000-000065000000}"/>
  <mergeCells count="1">
    <mergeCell ref="C1:I2"/>
  </mergeCells>
  <conditionalFormatting sqref="I1:I129">
    <cfRule type="cellIs" dxfId="40" priority="1" operator="lessThan">
      <formula>0</formula>
    </cfRule>
  </conditionalFormatting>
  <hyperlinks>
    <hyperlink ref="J2" location="СВОД_2024!A1" display="Свод 2024" xr:uid="{00000000-0004-0000-6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/>
  <dimension ref="A1:J129"/>
  <sheetViews>
    <sheetView workbookViewId="0">
      <selection activeCell="E19" sqref="E1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45597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окт.24!I4+ноя.24!F4-ноя.24!E4</f>
        <v>-10266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окт.24!I5+ноя.24!F5-ноя.24!E5</f>
        <v>-1608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окт.24!I6+ноя.24!F6-ноя.24!E6</f>
        <v>-10266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окт.24!I7+ноя.24!F7-ноя.24!E7</f>
        <v>1808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окт.24!I8+ноя.24!F8-ноя.24!E8</f>
        <v>-5266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окт.24!I9+ноя.24!F9-ноя.24!E9</f>
        <v>4540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2214</v>
      </c>
      <c r="H10" s="28">
        <v>45607</v>
      </c>
      <c r="I10" s="56">
        <f>окт.24!I10+ноя.24!F10-ноя.24!E10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696</v>
      </c>
      <c r="G11" s="132" t="s">
        <v>2215</v>
      </c>
      <c r="H11" s="28">
        <v>45608</v>
      </c>
      <c r="I11" s="56">
        <f>окт.24!I11+ноя.24!F11-ноя.24!E11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окт.24!I12+ноя.24!F12-ноя.24!E12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окт.24!I13+ноя.24!F13-ноя.24!E13</f>
        <v>-2462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окт.24!I14+ноя.24!F14-ноя.24!E14</f>
        <v>-3828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окт.24!I15+ноя.24!F15-ноя.24!E15</f>
        <v>-5568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окт.24!I16+ноя.24!F16-ноя.24!E16</f>
        <v>578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окт.24!I17+ноя.24!F17-ноя.24!E17</f>
        <v>-1966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окт.24!I18+ноя.24!F18-ноя.24!E18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окт.24!I19+ноя.24!F19-ноя.24!E19</f>
        <v>-10266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окт.24!I20+ноя.24!F20-ноя.24!E20</f>
        <v>3734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окт.24!I21+ноя.24!F21-ноя.24!E21</f>
        <v>-3496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2216</v>
      </c>
      <c r="H22" s="28">
        <v>45608</v>
      </c>
      <c r="I22" s="56">
        <f>окт.24!I22+ноя.24!F22-ноя.24!E22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окт.24!I23+ноя.24!F23-ноя.24!E23</f>
        <v>-1566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окт.24!I24+ноя.24!F24-ноя.24!E24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окт.24!I25+ноя.24!F25-ноя.24!E25</f>
        <v>348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окт.24!I26+ноя.24!F26-ноя.24!E26</f>
        <v>1218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окт.24!I27+ноя.24!F27-ноя.24!E27</f>
        <v>-7266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окт.24!I28+ноя.24!F28-ноя.24!E28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2217</v>
      </c>
      <c r="H29" s="28">
        <v>45602</v>
      </c>
      <c r="I29" s="56">
        <f>окт.24!I29+ноя.24!F29-ноя.24!E29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2218</v>
      </c>
      <c r="H30" s="28">
        <v>45606</v>
      </c>
      <c r="I30" s="56">
        <f>окт.24!I30+ноя.24!F30-ноя.24!E30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окт.24!I31+ноя.24!F31-ноя.24!E31</f>
        <v>-10266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окт.24!I32+ноя.24!F32-ноя.24!E32</f>
        <v>-266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окт.24!I33+ноя.24!F33-ноя.24!E33</f>
        <v>-1286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окт.24!I34+ноя.24!F34-ноя.24!E34</f>
        <v>6700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окт.24!I35+ноя.24!F35-ноя.24!E35</f>
        <v>-5042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окт.24!I36+ноя.24!F36-ноя.24!E36</f>
        <v>-9866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окт.24!I37+ноя.24!F37-ноя.24!E37</f>
        <v>-258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окт.24!I38+ноя.24!F38-ноя.24!E38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окт.24!I39+ноя.24!F39-ноя.24!E39</f>
        <v>-5254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окт.24!I40+ноя.24!F40-ноя.24!E40</f>
        <v>-10266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окт.24!I41+ноя.24!F41-ноя.24!E41</f>
        <v>-9570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окт.24!I42+ноя.24!F42-ноя.24!E42</f>
        <v>-10266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окт.24!I43+ноя.24!F43-ноя.24!E43</f>
        <v>-10266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окт.24!I44+ноя.24!F44-ноя.24!E44</f>
        <v>6396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окт.24!I45+ноя.24!F45-ноя.24!E45</f>
        <v>-870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окт.24!I46+ноя.24!F46-ноя.24!E46</f>
        <v>-7500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окт.24!I47+ноя.24!F47-ноя.24!E47</f>
        <v>-1798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окт.24!I48+ноя.24!F48-ноя.24!E48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окт.24!I49+ноя.24!F49-ноя.24!E49</f>
        <v>-2266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окт.24!I50+ноя.24!F50-ноя.24!E50</f>
        <v>-2318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окт.24!I51+ноя.24!F51-ноя.24!E51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окт.24!I52+ноя.24!F52-ноя.24!E52</f>
        <v>-654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окт.24!I53+ноя.24!F53-ноя.24!E53</f>
        <v>173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2217</v>
      </c>
      <c r="H54" s="28">
        <v>45602</v>
      </c>
      <c r="I54" s="56">
        <f>окт.24!I54+ноя.24!F54-ноя.24!E54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окт.24!I55+ноя.24!F55-ноя.24!E55</f>
        <v>-396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2219</v>
      </c>
      <c r="H56" s="28">
        <v>45601</v>
      </c>
      <c r="I56" s="56">
        <f>окт.24!I56+ноя.24!F56-ноя.24!E56</f>
        <v>-62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окт.24!I57+ноя.24!F57-ноя.24!E57</f>
        <v>-10266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окт.24!I58+ноя.24!F58-ноя.24!E58</f>
        <v>-3356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окт.24!I59+ноя.24!F59-ноя.24!E59</f>
        <v>-10266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окт.24!I60+ноя.24!F60-ноя.24!E60</f>
        <v>10790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окт.24!I61+ноя.24!F61-ноя.24!E61</f>
        <v>3568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окт.24!I62+ноя.24!F62-ноя.24!E62</f>
        <v>-1266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окт.24!I63+ноя.24!F63-ноя.24!E63</f>
        <v>954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2220</v>
      </c>
      <c r="H64" s="28">
        <v>45601</v>
      </c>
      <c r="I64" s="56">
        <f>окт.24!I64+ноя.24!F64-ноя.24!E64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окт.24!I65+ноя.24!F65-ноя.24!E65</f>
        <v>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2221</v>
      </c>
      <c r="H66" s="28">
        <v>45608</v>
      </c>
      <c r="I66" s="56">
        <f>окт.24!I66+ноя.24!F66-ноя.24!E66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окт.24!I67+ноя.24!F67-ноя.24!E67</f>
        <v>-8352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окт.24!I68+ноя.24!F68-ноя.24!E68</f>
        <v>-1690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окт.24!I69+ноя.24!F69-ноя.24!E69</f>
        <v>-1364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окт.24!I70+ноя.24!F70-ноя.24!E70</f>
        <v>2958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2222</v>
      </c>
      <c r="H71" s="28">
        <v>45598</v>
      </c>
      <c r="I71" s="56">
        <f>окт.24!I71+ноя.24!F71-ноя.24!E71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окт.24!I72+ноя.24!F72-ноя.24!E72</f>
        <v>-10266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2223</v>
      </c>
      <c r="H73" s="28">
        <v>45606</v>
      </c>
      <c r="I73" s="56">
        <f>окт.24!I73+ноя.24!F73-ноя.24!E73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окт.24!I74+ноя.24!F74-ноя.24!E74</f>
        <v>-20532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окт.24!I75+ноя.24!F75-ноя.24!E75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окт.24!I76+ноя.24!F76-ноя.24!E76</f>
        <v>-1976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2224</v>
      </c>
      <c r="H77" s="28">
        <v>45607</v>
      </c>
      <c r="I77" s="56">
        <f>окт.24!I77+ноя.24!F77-ноя.24!E77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окт.24!I78+ноя.24!F78-ноя.24!E78</f>
        <v>6352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окт.24!I79+ноя.24!F79-ноя.24!E79</f>
        <v>-3154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2225</v>
      </c>
      <c r="H80" s="28">
        <v>45614</v>
      </c>
      <c r="I80" s="56">
        <f>окт.24!I80+ноя.24!F80-ноя.24!E80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окт.24!I81+ноя.24!F81-ноя.24!E81</f>
        <v>-166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окт.24!I82+ноя.24!F82-ноя.24!E82</f>
        <v>-5582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окт.24!I83+ноя.24!F83-ноя.24!E83</f>
        <v>11856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окт.24!I84+ноя.24!F84-ноя.24!E84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окт.24!I85+ноя.24!F85-ноя.24!E85</f>
        <v>-10266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окт.24!I86+ноя.24!F86-ноя.24!E86</f>
        <v>-10266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окт.24!I87+ноя.24!F87-ноя.24!E87</f>
        <v>-10266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окт.24!I88+ноя.24!F88-ноя.24!E88</f>
        <v>-10266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окт.24!I89+ноя.24!F89-ноя.24!E89</f>
        <v>-1914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окт.24!I90+ноя.24!F90-ноя.24!E90</f>
        <v>-10266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2226</v>
      </c>
      <c r="H91" s="28">
        <v>45608</v>
      </c>
      <c r="I91" s="56">
        <f>окт.24!I91+ноя.24!F91-ноя.24!E91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окт.24!I92+ноя.24!F92-ноя.24!E92</f>
        <v>-1914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окт.24!I93+ноя.24!F93-ноя.24!E93</f>
        <v>-5766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окт.24!I94+ноя.24!F94-ноя.24!E94</f>
        <v>-10266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окт.24!I95+ноя.24!F95-ноя.24!E95</f>
        <v>-2614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окт.24!I96+ноя.24!F96-ноя.24!E96</f>
        <v>-2496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окт.24!I97+ноя.24!F97-ноя.24!E97</f>
        <v>-8180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окт.24!I98+ноя.24!F98-ноя.24!E98</f>
        <v>2716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2227</v>
      </c>
      <c r="H99" s="28">
        <v>45602</v>
      </c>
      <c r="I99" s="56">
        <f>окт.24!I99+ноя.24!F99-ноя.24!E99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окт.24!I100+ноя.24!F100-ноя.24!E100</f>
        <v>-776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окт.24!I101+ноя.24!F101-ноя.24!E101</f>
        <v>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окт.24!I102+ноя.24!F102-ноя.24!E102</f>
        <v>4786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2228</v>
      </c>
      <c r="H103" s="28">
        <v>45604</v>
      </c>
      <c r="I103" s="56">
        <f>окт.24!I103+ноя.24!F103-ноя.24!E103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окт.24!I104+ноя.24!F104-ноя.24!E104</f>
        <v>150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окт.24!I105+ноя.24!F105-ноя.24!E105</f>
        <v>-1266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окт.24!I106+ноя.24!F106-ноя.24!E106</f>
        <v>-4416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окт.24!I107+ноя.24!F107-ноя.24!E107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окт.24!I108+ноя.24!F108-ноя.24!E108</f>
        <v>-2696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окт.24!I109+ноя.24!F109-ноя.24!E109</f>
        <v>-1910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окт.24!I110+ноя.24!F110-ноя.24!E110</f>
        <v>-10266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окт.24!I111+ноя.24!F111-ноя.24!E111</f>
        <v>-766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окт.24!I112+ноя.24!F112-ноя.24!E112</f>
        <v>-5394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окт.24!I113+ноя.24!F113-ноя.24!E113</f>
        <v>3046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2229</v>
      </c>
      <c r="H114" s="28">
        <v>45607</v>
      </c>
      <c r="I114" s="56">
        <f>окт.24!I114+ноя.24!F114-ноя.24!E114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окт.24!I115+ноя.24!F115-ноя.24!E115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окт.24!I116+ноя.24!F116-ноя.24!E116</f>
        <v>-4980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окт.24!I117+ноя.24!F117-ноя.24!E117</f>
        <v>3104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2230</v>
      </c>
      <c r="H118" s="28">
        <v>45601</v>
      </c>
      <c r="I118" s="56">
        <f>окт.24!I118+ноя.24!F118-ноя.24!E118</f>
        <v>648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окт.24!I119+ноя.24!F119-ноя.24!E119</f>
        <v>-348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окт.24!I120+ноя.24!F120-ноя.24!E120</f>
        <v>-10266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2231</v>
      </c>
      <c r="H121" s="28">
        <v>45601</v>
      </c>
      <c r="I121" s="56">
        <f>окт.24!I121+ноя.24!F121-ноя.24!E121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окт.24!I122+ноя.24!F122-ноя.24!E122</f>
        <v>334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окт.24!I123+ноя.24!F123-ноя.24!E123</f>
        <v>264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окт.24!I124+ноя.24!F124-ноя.24!E124</f>
        <v>-1990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окт.24!I125+ноя.24!F125-ноя.24!E125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окт.24!I126+ноя.24!F126-ноя.24!E126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2232</v>
      </c>
      <c r="H127" s="28">
        <v>45611</v>
      </c>
      <c r="I127" s="56">
        <f>окт.24!I127+ноя.24!F127-ноя.24!E127</f>
        <v>59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окт.24!I128+ноя.24!F128-ноя.24!E128</f>
        <v>174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окт.24!I129+ноя.24!F129-ноя.24!E129</f>
        <v>5308</v>
      </c>
    </row>
  </sheetData>
  <autoFilter ref="A3:I129" xr:uid="{00000000-0009-0000-0000-000066000000}"/>
  <mergeCells count="1">
    <mergeCell ref="C1:I2"/>
  </mergeCells>
  <conditionalFormatting sqref="I1:I129">
    <cfRule type="cellIs" dxfId="39" priority="1" operator="lessThan">
      <formula>0</formula>
    </cfRule>
  </conditionalFormatting>
  <hyperlinks>
    <hyperlink ref="J2" location="СВОД_2024!A1" display="Свод 2024" xr:uid="{00000000-0004-0000-6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/>
  <dimension ref="A1:J129"/>
  <sheetViews>
    <sheetView topLeftCell="A4" workbookViewId="0">
      <selection activeCell="I13" sqref="I13:I1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45627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ноя.24!I4+дек.24!F4-дек.24!E4</f>
        <v>-10440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ноя.24!I5+дек.24!F5-дек.24!E5</f>
        <v>-1782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ноя.24!I6+дек.24!F6-дек.24!E6</f>
        <v>-10440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ноя.24!I7+дек.24!F7-дек.24!E7</f>
        <v>1634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ноя.24!I8+дек.24!F8-дек.24!E8</f>
        <v>-5440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ноя.24!I9+дек.24!F9-дек.24!E9</f>
        <v>4366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ноя.24!I10+дек.24!F10-дек.24!E10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ноя.24!I11+дек.24!F11-дек.24!E11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ноя.24!I12+дек.24!F12-дек.24!E12</f>
        <v>4078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1080</v>
      </c>
      <c r="G13" s="132" t="s">
        <v>2233</v>
      </c>
      <c r="H13" s="28">
        <v>45651</v>
      </c>
      <c r="I13" s="56">
        <f>ноя.24!I13+дек.24!F13-дек.24!E13</f>
        <v>-1556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ноя.24!I14+дек.24!F14-дек.24!E14</f>
        <v>-4002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ноя.24!I15+дек.24!F15-дек.24!E15</f>
        <v>-5742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ноя.24!I16+дек.24!F16-дек.24!E16</f>
        <v>404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ноя.24!I17+дек.24!F17-дек.24!E17</f>
        <v>-2140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ноя.24!I18+дек.24!F18-дек.24!E18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ноя.24!I19+дек.24!F19-дек.24!E19</f>
        <v>-10440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ноя.24!I20+дек.24!F20-дек.24!E20</f>
        <v>3560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ноя.24!I21+дек.24!F21-дек.24!E21</f>
        <v>-3670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2234</v>
      </c>
      <c r="H22" s="28">
        <v>45642</v>
      </c>
      <c r="I22" s="56">
        <f>ноя.24!I22+дек.24!F22-дек.24!E22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ноя.24!I23+дек.24!F23-дек.24!E23</f>
        <v>-1740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2235</v>
      </c>
      <c r="H24" s="28">
        <v>45632</v>
      </c>
      <c r="I24" s="56">
        <f>ноя.24!I24+дек.24!F24-дек.24!E24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ноя.24!I25+дек.24!F25-дек.24!E25</f>
        <v>174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ноя.24!I26+дек.24!F26-дек.24!E26</f>
        <v>1044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ноя.24!I27+дек.24!F27-дек.24!E27</f>
        <v>-7440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2236</v>
      </c>
      <c r="H28" s="28">
        <v>45649</v>
      </c>
      <c r="I28" s="56">
        <f>ноя.24!I28+дек.24!F28-дек.24!E28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2237</v>
      </c>
      <c r="H29" s="28">
        <v>45631</v>
      </c>
      <c r="I29" s="56">
        <f>ноя.24!I29+дек.24!F29-дек.24!E29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2238</v>
      </c>
      <c r="H30" s="28">
        <v>45641</v>
      </c>
      <c r="I30" s="56">
        <f>ноя.24!I30+дек.24!F30-дек.24!E30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ноя.24!I31+дек.24!F31-дек.24!E31</f>
        <v>-10440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ноя.24!I32+дек.24!F32-дек.24!E32</f>
        <v>-440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ноя.24!I33+дек.24!F33-дек.24!E33</f>
        <v>-1460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ноя.24!I34+дек.24!F34-дек.24!E34</f>
        <v>6526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ноя.24!I35+дек.24!F35-дек.24!E35</f>
        <v>-5216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ноя.24!I36+дек.24!F36-дек.24!E36</f>
        <v>-10040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ноя.24!I37+дек.24!F37-дек.24!E37</f>
        <v>-432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856543</v>
      </c>
      <c r="H38" s="28">
        <v>45630</v>
      </c>
      <c r="I38" s="56">
        <f>ноя.24!I38+дек.24!F38-дек.24!E38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ноя.24!I39+дек.24!F39-дек.24!E39</f>
        <v>-5428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ноя.24!I40+дек.24!F40-дек.24!E40</f>
        <v>-10440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ноя.24!I41+дек.24!F41-дек.24!E41</f>
        <v>-9744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ноя.24!I42+дек.24!F42-дек.24!E42</f>
        <v>-10440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ноя.24!I43+дек.24!F43-дек.24!E43</f>
        <v>-10440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ноя.24!I44+дек.24!F44-дек.24!E44</f>
        <v>6222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ноя.24!I45+дек.24!F45-дек.24!E45</f>
        <v>-1044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ноя.24!I46+дек.24!F46-дек.24!E46</f>
        <v>-7674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ноя.24!I47+дек.24!F47-дек.24!E47</f>
        <v>-1972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ноя.24!I48+дек.24!F48-дек.24!E48</f>
        <v>7048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ноя.24!I49+дек.24!F49-дек.24!E49</f>
        <v>-2440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ноя.24!I50+дек.24!F50-дек.24!E50</f>
        <v>-2492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ноя.24!I51+дек.24!F51-дек.24!E51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ноя.24!I52+дек.24!F52-дек.24!E52</f>
        <v>-828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ноя.24!I53+дек.24!F53-дек.24!E53</f>
        <v>-1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2239</v>
      </c>
      <c r="H54" s="28">
        <v>45628</v>
      </c>
      <c r="I54" s="56">
        <f>ноя.24!I54+дек.24!F54-дек.24!E54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1000</v>
      </c>
      <c r="G55" s="132" t="s">
        <v>2240</v>
      </c>
      <c r="H55" s="28">
        <v>45643</v>
      </c>
      <c r="I55" s="56">
        <f>ноя.24!I55+дек.24!F55-дек.24!E55</f>
        <v>430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ноя.24!I56+дек.24!F56-дек.24!E56</f>
        <v>-236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ноя.24!I57+дек.24!F57-дек.24!E57</f>
        <v>-10440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ноя.24!I58+дек.24!F58-дек.24!E58</f>
        <v>-3530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ноя.24!I59+дек.24!F59-дек.24!E59</f>
        <v>-10440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ноя.24!I60+дек.24!F60-дек.24!E60</f>
        <v>10616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ноя.24!I61+дек.24!F61-дек.24!E61</f>
        <v>3394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ноя.24!I62+дек.24!F62-дек.24!E62</f>
        <v>-1440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ноя.24!I63+дек.24!F63-дек.24!E63</f>
        <v>780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2241</v>
      </c>
      <c r="H64" s="28">
        <v>45630</v>
      </c>
      <c r="I64" s="56">
        <f>ноя.24!I64+дек.24!F64-дек.24!E64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ноя.24!I65+дек.24!F65-дек.24!E65</f>
        <v>0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2242</v>
      </c>
      <c r="H66" s="28">
        <v>45634</v>
      </c>
      <c r="I66" s="56">
        <f>ноя.24!I66+дек.24!F66-дек.24!E66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ноя.24!I67+дек.24!F67-дек.24!E67</f>
        <v>-8526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ноя.24!I68+дек.24!F68-дек.24!E68</f>
        <v>-1864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ноя.24!I69+дек.24!F69-дек.24!E69</f>
        <v>-1538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ноя.24!I70+дек.24!F70-дек.24!E70</f>
        <v>2784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348</v>
      </c>
      <c r="G71" s="132" t="s">
        <v>2243</v>
      </c>
      <c r="H71" s="28">
        <v>45654</v>
      </c>
      <c r="I71" s="56">
        <f>ноя.24!I71+дек.24!F71-дек.24!E71</f>
        <v>174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ноя.24!I72+дек.24!F72-дек.24!E72</f>
        <v>-10440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ноя.24!I73+дек.24!F73-дек.24!E73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ноя.24!I74+дек.24!F74-дек.24!E74</f>
        <v>-20880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ноя.24!I75+дек.24!F75-дек.24!E75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ноя.24!I76+дек.24!F76-дек.24!E76</f>
        <v>-2150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2244</v>
      </c>
      <c r="H77" s="28">
        <v>45635</v>
      </c>
      <c r="I77" s="56">
        <f>ноя.24!I77+дек.24!F77-дек.24!E77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2245</v>
      </c>
      <c r="H78" s="28">
        <v>45643</v>
      </c>
      <c r="I78" s="56">
        <f>ноя.24!I78+дек.24!F78-дек.24!E78</f>
        <v>6526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ноя.24!I79+дек.24!F79-дек.24!E79</f>
        <v>-3328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2246</v>
      </c>
      <c r="H80" s="28">
        <v>45654</v>
      </c>
      <c r="I80" s="56">
        <f>ноя.24!I80+дек.24!F80-дек.24!E80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ноя.24!I81+дек.24!F81-дек.24!E81</f>
        <v>-340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ноя.24!I82+дек.24!F82-дек.24!E82</f>
        <v>-5756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ноя.24!I83+дек.24!F83-дек.24!E83</f>
        <v>11682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ноя.24!I84+дек.24!F84-дек.24!E84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ноя.24!I85+дек.24!F85-дек.24!E85</f>
        <v>-10440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ноя.24!I86+дек.24!F86-дек.24!E86</f>
        <v>-10440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ноя.24!I87+дек.24!F87-дек.24!E87</f>
        <v>-10440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ноя.24!I88+дек.24!F88-дек.24!E88</f>
        <v>-10440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>
        <v>2088</v>
      </c>
      <c r="G89" s="132" t="s">
        <v>2247</v>
      </c>
      <c r="H89" s="28">
        <v>45652</v>
      </c>
      <c r="I89" s="56">
        <f>ноя.24!I89+дек.24!F89-дек.24!E89</f>
        <v>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ноя.24!I90+дек.24!F90-дек.24!E90</f>
        <v>-10440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2248</v>
      </c>
      <c r="H91" s="28">
        <v>45631</v>
      </c>
      <c r="I91" s="56">
        <f>ноя.24!I91+дек.24!F91-дек.24!E91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ноя.24!I92+дек.24!F92-дек.24!E92</f>
        <v>-2088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ноя.24!I93+дек.24!F93-дек.24!E93</f>
        <v>-5940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ноя.24!I94+дек.24!F94-дек.24!E94</f>
        <v>-10440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ноя.24!I95+дек.24!F95-дек.24!E95</f>
        <v>-2788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ноя.24!I96+дек.24!F96-дек.24!E96</f>
        <v>-2670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ноя.24!I97+дек.24!F97-дек.24!E97</f>
        <v>-8354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ноя.24!I98+дек.24!F98-дек.24!E98</f>
        <v>2542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2249</v>
      </c>
      <c r="H99" s="28">
        <v>45627</v>
      </c>
      <c r="I99" s="56">
        <f>ноя.24!I99+дек.24!F99-дек.24!E99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1000</v>
      </c>
      <c r="G100" s="132" t="s">
        <v>2250</v>
      </c>
      <c r="H100" s="28">
        <v>45649</v>
      </c>
      <c r="I100" s="56">
        <f>ноя.24!I100+дек.24!F100-дек.24!E100</f>
        <v>50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ноя.24!I101+дек.24!F101-дек.24!E101</f>
        <v>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ноя.24!I102+дек.24!F102-дек.24!E102</f>
        <v>4612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348</v>
      </c>
      <c r="G103" s="132" t="s">
        <v>2251</v>
      </c>
      <c r="H103" s="28" t="s">
        <v>2252</v>
      </c>
      <c r="I103" s="56">
        <f>ноя.24!I103+дек.24!F103-дек.24!E103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ноя.24!I104+дек.24!F104-дек.24!E104</f>
        <v>-24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ноя.24!I105+дек.24!F105-дек.24!E105</f>
        <v>-1440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ноя.24!I106+дек.24!F106-дек.24!E106</f>
        <v>-4590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2253</v>
      </c>
      <c r="H107" s="28">
        <v>45639</v>
      </c>
      <c r="I107" s="56">
        <f>ноя.24!I107+дек.24!F107-дек.24!E107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ноя.24!I108+дек.24!F108-дек.24!E108</f>
        <v>-2870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2084</v>
      </c>
      <c r="G109" s="132" t="s">
        <v>2254</v>
      </c>
      <c r="H109" s="28">
        <v>45646</v>
      </c>
      <c r="I109" s="56">
        <f>ноя.24!I109+дек.24!F109-дек.24!E109</f>
        <v>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ноя.24!I110+дек.24!F110-дек.24!E110</f>
        <v>-10440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ноя.24!I111+дек.24!F111-дек.24!E111</f>
        <v>-940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ноя.24!I112+дек.24!F112-дек.24!E112</f>
        <v>-5568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ноя.24!I113+дек.24!F113-дек.24!E113</f>
        <v>2872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2255</v>
      </c>
      <c r="H114" s="28">
        <v>45636</v>
      </c>
      <c r="I114" s="56">
        <f>ноя.24!I114+дек.24!F114-дек.24!E114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2256</v>
      </c>
      <c r="H115" s="28">
        <v>45637</v>
      </c>
      <c r="I115" s="56">
        <f>ноя.24!I115+дек.24!F115-дек.24!E115</f>
        <v>2736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ноя.24!I116+дек.24!F116-дек.24!E116</f>
        <v>-5154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ноя.24!I117+дек.24!F117-дек.24!E117</f>
        <v>2930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2257</v>
      </c>
      <c r="H118" s="28">
        <v>45644</v>
      </c>
      <c r="I118" s="56">
        <f>ноя.24!I118+дек.24!F118-дек.24!E118</f>
        <v>674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ноя.24!I119+дек.24!F119-дек.24!E119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ноя.24!I120+дек.24!F120-дек.24!E120</f>
        <v>-10440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2258</v>
      </c>
      <c r="H121" s="28">
        <v>45631</v>
      </c>
      <c r="I121" s="56">
        <f>ноя.24!I121+дек.24!F121-дек.24!E121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ноя.24!I122+дек.24!F122-дек.24!E122</f>
        <v>160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ноя.24!I123+дек.24!F123-дек.24!E123</f>
        <v>90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ноя.24!I124+дек.24!F124-дек.24!E124</f>
        <v>-2164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ноя.24!I125+дек.24!F125-дек.24!E125</f>
        <v>-990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ноя.24!I126+дек.24!F126-дек.24!E126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2259</v>
      </c>
      <c r="H127" s="28">
        <v>45641</v>
      </c>
      <c r="I127" s="56">
        <f>ноя.24!I127+дек.24!F127-дек.24!E127</f>
        <v>60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ноя.24!I128+дек.24!F128-дек.24!E128</f>
        <v>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ноя.24!I129+дек.24!F129-дек.24!E129</f>
        <v>5134</v>
      </c>
    </row>
  </sheetData>
  <autoFilter ref="A3:I129" xr:uid="{00000000-0009-0000-0000-000067000000}"/>
  <mergeCells count="1">
    <mergeCell ref="C1:I2"/>
  </mergeCells>
  <conditionalFormatting sqref="I1:I129">
    <cfRule type="cellIs" dxfId="38" priority="1" operator="lessThan">
      <formula>0</formula>
    </cfRule>
  </conditionalFormatting>
  <hyperlinks>
    <hyperlink ref="J2" location="СВОД_2024!A1" display="Свод 2024" xr:uid="{00000000-0004-0000-6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>
    <tabColor rgb="FFFFC000"/>
    <pageSetUpPr fitToPage="1"/>
  </sheetPr>
  <dimension ref="A1:W135"/>
  <sheetViews>
    <sheetView zoomScale="80" zoomScaleNormal="80" workbookViewId="0"/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2260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29">
        <v>46017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2261</v>
      </c>
      <c r="F8" s="126" t="s">
        <v>12</v>
      </c>
      <c r="G8" s="74" t="s">
        <v>13</v>
      </c>
      <c r="H8" s="74" t="s">
        <v>2262</v>
      </c>
      <c r="I8" s="109">
        <v>45658</v>
      </c>
      <c r="J8" s="109">
        <v>45689</v>
      </c>
      <c r="K8" s="109">
        <v>45717</v>
      </c>
      <c r="L8" s="74" t="s">
        <v>2263</v>
      </c>
      <c r="M8" s="109">
        <v>45748</v>
      </c>
      <c r="N8" s="109">
        <v>45778</v>
      </c>
      <c r="O8" s="109">
        <v>45809</v>
      </c>
      <c r="P8" s="78" t="s">
        <v>2264</v>
      </c>
      <c r="Q8" s="109">
        <v>45839</v>
      </c>
      <c r="R8" s="109">
        <v>45870</v>
      </c>
      <c r="S8" s="109">
        <v>45901</v>
      </c>
      <c r="T8" s="78" t="s">
        <v>2265</v>
      </c>
      <c r="U8" s="109">
        <v>45931</v>
      </c>
      <c r="V8" s="109">
        <v>45962</v>
      </c>
      <c r="W8" s="109">
        <v>45992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СВОД_2024!F9</f>
        <v>-10962</v>
      </c>
      <c r="F9" s="113">
        <f>G9+E9-H9-L9-P9-T9</f>
        <v>-13050</v>
      </c>
      <c r="G9" s="114">
        <f>янв.25!F4+фев.25!F4+мар.25!F4+апр.25!F4+май.25!F4+июн.25!F4+июл.25!F4+авг.25!F4+сен.25!F4+окт.25!F4+ноя.25!F4+дек.25!F4</f>
        <v>0</v>
      </c>
      <c r="H9" s="81">
        <f>I9+J9+K9</f>
        <v>522</v>
      </c>
      <c r="I9" s="12">
        <f>янв.25!E4</f>
        <v>174</v>
      </c>
      <c r="J9" s="12">
        <f>фев.25!E4</f>
        <v>174</v>
      </c>
      <c r="K9" s="12">
        <f>мар.25!E4</f>
        <v>174</v>
      </c>
      <c r="L9" s="82">
        <f>M9+N9+O9</f>
        <v>522</v>
      </c>
      <c r="M9" s="12">
        <f>апр.25!E4</f>
        <v>174</v>
      </c>
      <c r="N9" s="12">
        <f>май.25!E4</f>
        <v>174</v>
      </c>
      <c r="O9" s="12">
        <f>июн.25!E4</f>
        <v>174</v>
      </c>
      <c r="P9" s="82">
        <f>Q9+R9+S9</f>
        <v>522</v>
      </c>
      <c r="Q9" s="12">
        <f>июл.25!E4</f>
        <v>174</v>
      </c>
      <c r="R9" s="12">
        <f>авг.25!E4</f>
        <v>174</v>
      </c>
      <c r="S9" s="12">
        <f>сен.25!E4</f>
        <v>174</v>
      </c>
      <c r="T9" s="82">
        <f>U9+V9+W9</f>
        <v>522</v>
      </c>
      <c r="U9" s="12">
        <f>окт.25!E4</f>
        <v>174</v>
      </c>
      <c r="V9" s="12">
        <f>ноя.25!E4</f>
        <v>174</v>
      </c>
      <c r="W9" s="12">
        <f>дек.25!E4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СВОД_2024!F10</f>
        <v>-1808</v>
      </c>
      <c r="F10" s="113">
        <f t="shared" ref="F10:F75" si="0">G10+E10-H10-L10-P10-T10</f>
        <v>-3896</v>
      </c>
      <c r="G10" s="114">
        <f>янв.25!F5+фев.25!F5+мар.25!F5+апр.25!F5+май.25!F5+июн.25!F5+июл.25!F5+авг.25!F5+сен.25!F5+окт.25!F5+ноя.25!F5+дек.25!F5</f>
        <v>0</v>
      </c>
      <c r="H10" s="81">
        <f t="shared" ref="H10:H75" si="1">I10+J10+K10</f>
        <v>522</v>
      </c>
      <c r="I10" s="12">
        <f>янв.25!E5</f>
        <v>174</v>
      </c>
      <c r="J10" s="12">
        <f>фев.25!E5</f>
        <v>174</v>
      </c>
      <c r="K10" s="12">
        <f>мар.25!E5</f>
        <v>174</v>
      </c>
      <c r="L10" s="82">
        <f t="shared" ref="L10:L74" si="2">M10+N10+O10</f>
        <v>522</v>
      </c>
      <c r="M10" s="12">
        <f>апр.25!E5</f>
        <v>174</v>
      </c>
      <c r="N10" s="12">
        <f>май.25!E5</f>
        <v>174</v>
      </c>
      <c r="O10" s="12">
        <f>июн.25!E5</f>
        <v>174</v>
      </c>
      <c r="P10" s="82">
        <f t="shared" ref="P10:P74" si="3">Q10+R10+S10</f>
        <v>522</v>
      </c>
      <c r="Q10" s="12">
        <f>июл.25!E5</f>
        <v>174</v>
      </c>
      <c r="R10" s="12">
        <f>авг.25!E5</f>
        <v>174</v>
      </c>
      <c r="S10" s="12">
        <f>сен.25!E5</f>
        <v>174</v>
      </c>
      <c r="T10" s="82">
        <f t="shared" ref="T10:T74" si="4">U10+V10+W10</f>
        <v>522</v>
      </c>
      <c r="U10" s="12">
        <f>окт.25!E5</f>
        <v>174</v>
      </c>
      <c r="V10" s="12">
        <f>ноя.25!E5</f>
        <v>174</v>
      </c>
      <c r="W10" s="12">
        <f>дек.25!E5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СВОД_2024!F11</f>
        <v>-8666</v>
      </c>
      <c r="F11" s="113">
        <f t="shared" si="0"/>
        <v>-10754</v>
      </c>
      <c r="G11" s="114">
        <f>янв.25!F6+фев.25!F6+мар.25!F6+апр.25!F6+май.25!F6+июн.25!F6+июл.25!F6+авг.25!F6+сен.25!F6+окт.25!F6+ноя.25!F6+дек.25!F6</f>
        <v>0</v>
      </c>
      <c r="H11" s="81">
        <f t="shared" si="1"/>
        <v>522</v>
      </c>
      <c r="I11" s="12">
        <f>янв.25!E6</f>
        <v>174</v>
      </c>
      <c r="J11" s="12">
        <f>фев.25!E6</f>
        <v>174</v>
      </c>
      <c r="K11" s="12">
        <f>мар.25!E6</f>
        <v>174</v>
      </c>
      <c r="L11" s="82">
        <f t="shared" si="2"/>
        <v>522</v>
      </c>
      <c r="M11" s="12">
        <f>апр.25!E6</f>
        <v>174</v>
      </c>
      <c r="N11" s="12">
        <f>май.25!E6</f>
        <v>174</v>
      </c>
      <c r="O11" s="12">
        <f>июн.25!E6</f>
        <v>174</v>
      </c>
      <c r="P11" s="82">
        <f t="shared" si="3"/>
        <v>522</v>
      </c>
      <c r="Q11" s="12">
        <f>июл.25!E6</f>
        <v>174</v>
      </c>
      <c r="R11" s="12">
        <f>авг.25!E6</f>
        <v>174</v>
      </c>
      <c r="S11" s="12">
        <f>сен.25!E6</f>
        <v>174</v>
      </c>
      <c r="T11" s="82">
        <f t="shared" si="4"/>
        <v>522</v>
      </c>
      <c r="U11" s="12">
        <f>окт.25!E6</f>
        <v>174</v>
      </c>
      <c r="V11" s="12">
        <f>ноя.25!E6</f>
        <v>174</v>
      </c>
      <c r="W11" s="12">
        <f>дек.25!E6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СВОД_2024!F12</f>
        <v>-1392</v>
      </c>
      <c r="F12" s="113">
        <f t="shared" si="0"/>
        <v>-3480</v>
      </c>
      <c r="G12" s="114">
        <f>янв.25!F7+фев.25!F7+мар.25!F7+апр.25!F7+май.25!F7+июн.25!F7+июл.25!F7+авг.25!F7+сен.25!F7+окт.25!F7+ноя.25!F7+дек.25!F7</f>
        <v>0</v>
      </c>
      <c r="H12" s="81">
        <f t="shared" si="1"/>
        <v>522</v>
      </c>
      <c r="I12" s="12">
        <f>янв.25!E7</f>
        <v>174</v>
      </c>
      <c r="J12" s="12">
        <f>фев.25!E7</f>
        <v>174</v>
      </c>
      <c r="K12" s="12">
        <f>мар.25!E7</f>
        <v>174</v>
      </c>
      <c r="L12" s="82">
        <f t="shared" si="2"/>
        <v>522</v>
      </c>
      <c r="M12" s="12">
        <f>апр.25!E7</f>
        <v>174</v>
      </c>
      <c r="N12" s="12">
        <f>май.25!E7</f>
        <v>174</v>
      </c>
      <c r="O12" s="12">
        <f>июн.25!E7</f>
        <v>174</v>
      </c>
      <c r="P12" s="82">
        <f t="shared" si="3"/>
        <v>522</v>
      </c>
      <c r="Q12" s="12">
        <f>июл.25!E7</f>
        <v>174</v>
      </c>
      <c r="R12" s="12">
        <f>авг.25!E7</f>
        <v>174</v>
      </c>
      <c r="S12" s="12">
        <f>сен.25!E7</f>
        <v>174</v>
      </c>
      <c r="T12" s="82">
        <f t="shared" si="4"/>
        <v>522</v>
      </c>
      <c r="U12" s="12">
        <f>окт.25!E7</f>
        <v>174</v>
      </c>
      <c r="V12" s="12">
        <f>ноя.25!E7</f>
        <v>174</v>
      </c>
      <c r="W12" s="12">
        <f>дек.25!E7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СВОД_2024!F13</f>
        <v>-6006</v>
      </c>
      <c r="F13" s="113">
        <f t="shared" si="0"/>
        <v>-8094</v>
      </c>
      <c r="G13" s="114">
        <f>янв.25!F8+фев.25!F8+мар.25!F8+апр.25!F8+май.25!F8+июн.25!F8+июл.25!F8+авг.25!F8+сен.25!F8+окт.25!F8+ноя.25!F8+дек.25!F8</f>
        <v>0</v>
      </c>
      <c r="H13" s="81">
        <f t="shared" si="1"/>
        <v>522</v>
      </c>
      <c r="I13" s="12">
        <f>янв.25!E8</f>
        <v>174</v>
      </c>
      <c r="J13" s="12">
        <f>фев.25!E8</f>
        <v>174</v>
      </c>
      <c r="K13" s="12">
        <f>мар.25!E8</f>
        <v>174</v>
      </c>
      <c r="L13" s="82">
        <f t="shared" si="2"/>
        <v>522</v>
      </c>
      <c r="M13" s="12">
        <f>апр.25!E8</f>
        <v>174</v>
      </c>
      <c r="N13" s="12">
        <f>май.25!E8</f>
        <v>174</v>
      </c>
      <c r="O13" s="12">
        <f>июн.25!E8</f>
        <v>174</v>
      </c>
      <c r="P13" s="82">
        <f t="shared" si="3"/>
        <v>522</v>
      </c>
      <c r="Q13" s="12">
        <f>июл.25!E8</f>
        <v>174</v>
      </c>
      <c r="R13" s="12">
        <f>авг.25!E8</f>
        <v>174</v>
      </c>
      <c r="S13" s="12">
        <f>сен.25!E8</f>
        <v>174</v>
      </c>
      <c r="T13" s="82">
        <f t="shared" si="4"/>
        <v>522</v>
      </c>
      <c r="U13" s="12">
        <f>окт.25!E8</f>
        <v>174</v>
      </c>
      <c r="V13" s="12">
        <f>ноя.25!E8</f>
        <v>174</v>
      </c>
      <c r="W13" s="12">
        <f>дек.25!E8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СВОД_2024!F14</f>
        <v>0</v>
      </c>
      <c r="F14" s="113">
        <f t="shared" si="0"/>
        <v>-2088</v>
      </c>
      <c r="G14" s="114">
        <f>янв.25!F9+фев.25!F9+мар.25!F9+апр.25!F9+май.25!F9+июн.25!F9+июл.25!F9+авг.25!F9+сен.25!F9+окт.25!F9+ноя.25!F9+дек.25!F9</f>
        <v>0</v>
      </c>
      <c r="H14" s="81">
        <f t="shared" si="1"/>
        <v>522</v>
      </c>
      <c r="I14" s="12">
        <f>янв.25!E9</f>
        <v>174</v>
      </c>
      <c r="J14" s="12">
        <f>фев.25!E9</f>
        <v>174</v>
      </c>
      <c r="K14" s="12">
        <f>мар.25!E9</f>
        <v>174</v>
      </c>
      <c r="L14" s="82">
        <f t="shared" si="2"/>
        <v>522</v>
      </c>
      <c r="M14" s="12">
        <f>апр.25!E9</f>
        <v>174</v>
      </c>
      <c r="N14" s="12">
        <f>май.25!E9</f>
        <v>174</v>
      </c>
      <c r="O14" s="12">
        <f>июн.25!E9</f>
        <v>174</v>
      </c>
      <c r="P14" s="82">
        <f t="shared" si="3"/>
        <v>522</v>
      </c>
      <c r="Q14" s="12">
        <f>июл.25!E9</f>
        <v>174</v>
      </c>
      <c r="R14" s="12">
        <f>авг.25!E9</f>
        <v>174</v>
      </c>
      <c r="S14" s="12">
        <f>сен.25!E9</f>
        <v>174</v>
      </c>
      <c r="T14" s="82">
        <f t="shared" si="4"/>
        <v>522</v>
      </c>
      <c r="U14" s="12">
        <f>окт.25!E9</f>
        <v>174</v>
      </c>
      <c r="V14" s="12">
        <f>ноя.25!E9</f>
        <v>174</v>
      </c>
      <c r="W14" s="12">
        <f>дек.25!E9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СВОД_2024!F15</f>
        <v>0</v>
      </c>
      <c r="F15" s="113">
        <f t="shared" si="0"/>
        <v>0</v>
      </c>
      <c r="G15" s="114">
        <f>янв.25!F10+фев.25!F10+мар.25!F10+апр.25!F10+май.25!F10+июн.25!F10+июл.25!F10+авг.25!F10+сен.25!F10+окт.25!F10+ноя.25!F10+дек.25!F10</f>
        <v>2088</v>
      </c>
      <c r="H15" s="81">
        <f t="shared" si="1"/>
        <v>522</v>
      </c>
      <c r="I15" s="12">
        <f>янв.25!E10</f>
        <v>174</v>
      </c>
      <c r="J15" s="12">
        <f>фев.25!E10</f>
        <v>174</v>
      </c>
      <c r="K15" s="12">
        <f>мар.25!E10</f>
        <v>174</v>
      </c>
      <c r="L15" s="82">
        <f t="shared" si="2"/>
        <v>522</v>
      </c>
      <c r="M15" s="12">
        <f>апр.25!E10</f>
        <v>174</v>
      </c>
      <c r="N15" s="12">
        <f>май.25!E10</f>
        <v>174</v>
      </c>
      <c r="O15" s="12">
        <f>июн.25!E10</f>
        <v>174</v>
      </c>
      <c r="P15" s="82">
        <f t="shared" si="3"/>
        <v>522</v>
      </c>
      <c r="Q15" s="12">
        <f>июл.25!E10</f>
        <v>174</v>
      </c>
      <c r="R15" s="12">
        <f>авг.25!E10</f>
        <v>174</v>
      </c>
      <c r="S15" s="12">
        <f>сен.25!E10</f>
        <v>174</v>
      </c>
      <c r="T15" s="82">
        <f t="shared" si="4"/>
        <v>522</v>
      </c>
      <c r="U15" s="12">
        <f>окт.25!E10</f>
        <v>174</v>
      </c>
      <c r="V15" s="12">
        <f>ноя.25!E10</f>
        <v>174</v>
      </c>
      <c r="W15" s="12">
        <f>дек.25!E10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СВОД_2024!F16</f>
        <v>-1946</v>
      </c>
      <c r="F16" s="113">
        <f t="shared" si="0"/>
        <v>-1946</v>
      </c>
      <c r="G16" s="114">
        <f>янв.25!F11+фев.25!F11+мар.25!F11+апр.25!F11+май.25!F11+июн.25!F11+июл.25!F11+авг.25!F11+сен.25!F11+окт.25!F11+ноя.25!F11+дек.25!F11</f>
        <v>2088</v>
      </c>
      <c r="H16" s="81">
        <f t="shared" si="1"/>
        <v>522</v>
      </c>
      <c r="I16" s="12">
        <f>янв.25!E11</f>
        <v>174</v>
      </c>
      <c r="J16" s="12">
        <f>фев.25!E11</f>
        <v>174</v>
      </c>
      <c r="K16" s="12">
        <f>мар.25!E11</f>
        <v>174</v>
      </c>
      <c r="L16" s="82">
        <f t="shared" si="2"/>
        <v>522</v>
      </c>
      <c r="M16" s="12">
        <f>апр.25!E11</f>
        <v>174</v>
      </c>
      <c r="N16" s="12">
        <f>май.25!E11</f>
        <v>174</v>
      </c>
      <c r="O16" s="12">
        <f>июн.25!E11</f>
        <v>174</v>
      </c>
      <c r="P16" s="82">
        <f t="shared" si="3"/>
        <v>522</v>
      </c>
      <c r="Q16" s="12">
        <f>июл.25!E11</f>
        <v>174</v>
      </c>
      <c r="R16" s="12">
        <f>авг.25!E11</f>
        <v>174</v>
      </c>
      <c r="S16" s="12">
        <f>сен.25!E11</f>
        <v>174</v>
      </c>
      <c r="T16" s="82">
        <f t="shared" si="4"/>
        <v>522</v>
      </c>
      <c r="U16" s="12">
        <f>окт.25!E11</f>
        <v>174</v>
      </c>
      <c r="V16" s="12">
        <f>ноя.25!E11</f>
        <v>174</v>
      </c>
      <c r="W16" s="12">
        <f>дек.25!E11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СВОД_2024!F17</f>
        <v>-348</v>
      </c>
      <c r="F17" s="113">
        <f t="shared" si="0"/>
        <v>-2436</v>
      </c>
      <c r="G17" s="114">
        <f>янв.25!F12+фев.25!F12+мар.25!F12+апр.25!F12+май.25!F12+июн.25!F12+июл.25!F12+авг.25!F12+сен.25!F12+окт.25!F12+ноя.25!F12+дек.25!F12</f>
        <v>0</v>
      </c>
      <c r="H17" s="81">
        <f t="shared" si="1"/>
        <v>522</v>
      </c>
      <c r="I17" s="12">
        <f>янв.25!E12</f>
        <v>174</v>
      </c>
      <c r="J17" s="12">
        <f>фев.25!E12</f>
        <v>174</v>
      </c>
      <c r="K17" s="12">
        <f>мар.25!E12</f>
        <v>174</v>
      </c>
      <c r="L17" s="82">
        <f t="shared" si="2"/>
        <v>522</v>
      </c>
      <c r="M17" s="12">
        <f>апр.25!E12</f>
        <v>174</v>
      </c>
      <c r="N17" s="12">
        <f>май.25!E12</f>
        <v>174</v>
      </c>
      <c r="O17" s="12">
        <f>июн.25!E12</f>
        <v>174</v>
      </c>
      <c r="P17" s="82">
        <f t="shared" si="3"/>
        <v>522</v>
      </c>
      <c r="Q17" s="12">
        <f>июл.25!E12</f>
        <v>174</v>
      </c>
      <c r="R17" s="12">
        <f>авг.25!E12</f>
        <v>174</v>
      </c>
      <c r="S17" s="12">
        <f>сен.25!E12</f>
        <v>174</v>
      </c>
      <c r="T17" s="82">
        <f t="shared" si="4"/>
        <v>522</v>
      </c>
      <c r="U17" s="12">
        <f>окт.25!E12</f>
        <v>174</v>
      </c>
      <c r="V17" s="12">
        <f>ноя.25!E12</f>
        <v>174</v>
      </c>
      <c r="W17" s="12">
        <f>дек.25!E12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СВОД_2024!F18</f>
        <v>-3062</v>
      </c>
      <c r="F18" s="113">
        <f t="shared" si="0"/>
        <v>-150</v>
      </c>
      <c r="G18" s="114">
        <f>янв.25!F13+фев.25!F13+мар.25!F13+апр.25!F13+май.25!F13+июн.25!F13+июл.25!F13+авг.25!F13+сен.25!F13+окт.25!F13+ноя.25!F13+дек.25!F13</f>
        <v>5000</v>
      </c>
      <c r="H18" s="81">
        <f t="shared" si="1"/>
        <v>522</v>
      </c>
      <c r="I18" s="12">
        <f>янв.25!E13</f>
        <v>174</v>
      </c>
      <c r="J18" s="12">
        <f>фев.25!E13</f>
        <v>174</v>
      </c>
      <c r="K18" s="12">
        <f>мар.25!E13</f>
        <v>174</v>
      </c>
      <c r="L18" s="82">
        <f t="shared" si="2"/>
        <v>522</v>
      </c>
      <c r="M18" s="12">
        <f>апр.25!E13</f>
        <v>174</v>
      </c>
      <c r="N18" s="12">
        <f>май.25!E13</f>
        <v>174</v>
      </c>
      <c r="O18" s="12">
        <f>июн.25!E13</f>
        <v>174</v>
      </c>
      <c r="P18" s="82">
        <f t="shared" si="3"/>
        <v>522</v>
      </c>
      <c r="Q18" s="12">
        <f>июл.25!E13</f>
        <v>174</v>
      </c>
      <c r="R18" s="12">
        <f>авг.25!E13</f>
        <v>174</v>
      </c>
      <c r="S18" s="12">
        <f>сен.25!E13</f>
        <v>174</v>
      </c>
      <c r="T18" s="82">
        <f t="shared" si="4"/>
        <v>522</v>
      </c>
      <c r="U18" s="12">
        <f>окт.25!E13</f>
        <v>174</v>
      </c>
      <c r="V18" s="12">
        <f>ноя.25!E13</f>
        <v>174</v>
      </c>
      <c r="W18" s="12">
        <f>дек.25!E13</f>
        <v>174</v>
      </c>
    </row>
    <row r="19" spans="1:23" x14ac:dyDescent="0.25">
      <c r="A19" s="3"/>
      <c r="B19" s="117" t="s">
        <v>1979</v>
      </c>
      <c r="C19" s="131">
        <v>18</v>
      </c>
      <c r="D19" s="131"/>
      <c r="E19" s="112">
        <v>-348</v>
      </c>
      <c r="F19" s="113">
        <f t="shared" si="0"/>
        <v>564</v>
      </c>
      <c r="G19" s="114">
        <f>янв.25!F14+фев.25!F14+мар.25!F14+апр.25!F14+май.25!F14+июн.25!F14+июл.25!F14+авг.25!F14+сен.25!F14+окт.25!F14+ноя.25!F14+дек.25!F14</f>
        <v>3000</v>
      </c>
      <c r="H19" s="81">
        <f t="shared" si="1"/>
        <v>522</v>
      </c>
      <c r="I19" s="12">
        <f>янв.25!E14</f>
        <v>174</v>
      </c>
      <c r="J19" s="12">
        <f>фев.25!E14</f>
        <v>174</v>
      </c>
      <c r="K19" s="12">
        <f>мар.25!E14</f>
        <v>174</v>
      </c>
      <c r="L19" s="82">
        <f t="shared" si="2"/>
        <v>522</v>
      </c>
      <c r="M19" s="12">
        <f>апр.25!E14</f>
        <v>174</v>
      </c>
      <c r="N19" s="12">
        <f>май.25!E14</f>
        <v>174</v>
      </c>
      <c r="O19" s="12">
        <f>июн.25!E14</f>
        <v>174</v>
      </c>
      <c r="P19" s="82">
        <f t="shared" si="3"/>
        <v>522</v>
      </c>
      <c r="Q19" s="12">
        <f>июл.25!E14</f>
        <v>174</v>
      </c>
      <c r="R19" s="12">
        <f>авг.25!E14</f>
        <v>174</v>
      </c>
      <c r="S19" s="12">
        <f>сен.25!E14</f>
        <v>174</v>
      </c>
      <c r="T19" s="82">
        <f t="shared" si="4"/>
        <v>522</v>
      </c>
      <c r="U19" s="12">
        <f>окт.25!E14</f>
        <v>174</v>
      </c>
      <c r="V19" s="12">
        <f>ноя.25!E14</f>
        <v>174</v>
      </c>
      <c r="W19" s="12">
        <f>дек.25!E14</f>
        <v>174</v>
      </c>
    </row>
    <row r="20" spans="1:23" x14ac:dyDescent="0.25">
      <c r="A20" s="3">
        <v>11</v>
      </c>
      <c r="B20" s="117" t="s">
        <v>29</v>
      </c>
      <c r="C20" s="131">
        <v>20</v>
      </c>
      <c r="D20" s="131"/>
      <c r="E20" s="112">
        <f>СВОД_2024!F20</f>
        <v>-5568</v>
      </c>
      <c r="F20" s="113">
        <f t="shared" si="0"/>
        <v>-7656</v>
      </c>
      <c r="G20" s="114">
        <f>янв.25!F15+фев.25!F15+мар.25!F15+апр.25!F15+май.25!F15+июн.25!F15+июл.25!F15+авг.25!F15+сен.25!F15+окт.25!F15+ноя.25!F15+дек.25!F15</f>
        <v>0</v>
      </c>
      <c r="H20" s="81">
        <f t="shared" si="1"/>
        <v>522</v>
      </c>
      <c r="I20" s="12">
        <f>янв.25!E15</f>
        <v>174</v>
      </c>
      <c r="J20" s="12">
        <f>фев.25!E15</f>
        <v>174</v>
      </c>
      <c r="K20" s="12">
        <f>мар.25!E15</f>
        <v>174</v>
      </c>
      <c r="L20" s="82">
        <f t="shared" si="2"/>
        <v>522</v>
      </c>
      <c r="M20" s="12">
        <f>апр.25!E15</f>
        <v>174</v>
      </c>
      <c r="N20" s="12">
        <f>май.25!E15</f>
        <v>174</v>
      </c>
      <c r="O20" s="12">
        <f>июн.25!E15</f>
        <v>174</v>
      </c>
      <c r="P20" s="82">
        <f t="shared" si="3"/>
        <v>522</v>
      </c>
      <c r="Q20" s="12">
        <f>июл.25!E15</f>
        <v>174</v>
      </c>
      <c r="R20" s="12">
        <f>авг.25!E15</f>
        <v>174</v>
      </c>
      <c r="S20" s="12">
        <f>сен.25!E15</f>
        <v>174</v>
      </c>
      <c r="T20" s="82">
        <f t="shared" si="4"/>
        <v>522</v>
      </c>
      <c r="U20" s="12">
        <f>окт.25!E15</f>
        <v>174</v>
      </c>
      <c r="V20" s="12">
        <f>ноя.25!E15</f>
        <v>174</v>
      </c>
      <c r="W20" s="12">
        <f>дек.25!E15</f>
        <v>174</v>
      </c>
    </row>
    <row r="21" spans="1:23" x14ac:dyDescent="0.25">
      <c r="A21" s="3">
        <v>12</v>
      </c>
      <c r="B21" s="117" t="s">
        <v>30</v>
      </c>
      <c r="C21" s="131">
        <v>22</v>
      </c>
      <c r="D21" s="131" t="s">
        <v>19</v>
      </c>
      <c r="E21" s="112">
        <f>СВОД_2024!F21</f>
        <v>-882</v>
      </c>
      <c r="F21" s="113">
        <f t="shared" si="0"/>
        <v>-870</v>
      </c>
      <c r="G21" s="114">
        <f>янв.25!F16+фев.25!F16+мар.25!F16+апр.25!F16+май.25!F16+июн.25!F16+июл.25!F16+авг.25!F16+сен.25!F16+окт.25!F16+ноя.25!F16+дек.25!F16</f>
        <v>2100</v>
      </c>
      <c r="H21" s="81">
        <f t="shared" si="1"/>
        <v>522</v>
      </c>
      <c r="I21" s="12">
        <f>янв.25!E16</f>
        <v>174</v>
      </c>
      <c r="J21" s="12">
        <f>фев.25!E16</f>
        <v>174</v>
      </c>
      <c r="K21" s="12">
        <f>мар.25!E16</f>
        <v>174</v>
      </c>
      <c r="L21" s="82">
        <f t="shared" si="2"/>
        <v>522</v>
      </c>
      <c r="M21" s="12">
        <f>апр.25!E16</f>
        <v>174</v>
      </c>
      <c r="N21" s="12">
        <f>май.25!E16</f>
        <v>174</v>
      </c>
      <c r="O21" s="12">
        <f>июн.25!E16</f>
        <v>174</v>
      </c>
      <c r="P21" s="82">
        <f t="shared" si="3"/>
        <v>522</v>
      </c>
      <c r="Q21" s="12">
        <f>июл.25!E16</f>
        <v>174</v>
      </c>
      <c r="R21" s="12">
        <f>авг.25!E16</f>
        <v>174</v>
      </c>
      <c r="S21" s="12">
        <f>сен.25!E16</f>
        <v>174</v>
      </c>
      <c r="T21" s="82">
        <f t="shared" si="4"/>
        <v>522</v>
      </c>
      <c r="U21" s="12">
        <f>окт.25!E16</f>
        <v>174</v>
      </c>
      <c r="V21" s="12">
        <f>ноя.25!E16</f>
        <v>174</v>
      </c>
      <c r="W21" s="12">
        <f>дек.25!E16</f>
        <v>174</v>
      </c>
    </row>
    <row r="22" spans="1:23" x14ac:dyDescent="0.25">
      <c r="A22" s="3">
        <v>13</v>
      </c>
      <c r="B22" s="117" t="s">
        <v>31</v>
      </c>
      <c r="C22" s="131">
        <v>23</v>
      </c>
      <c r="D22" s="131"/>
      <c r="E22" s="112">
        <f>СВОД_2024!F22</f>
        <v>-5146</v>
      </c>
      <c r="F22" s="113">
        <f t="shared" si="0"/>
        <v>-7234</v>
      </c>
      <c r="G22" s="114">
        <f>янв.25!F17+фев.25!F17+мар.25!F17+апр.25!F17+май.25!F17+июн.25!F17+июл.25!F17+авг.25!F17+сен.25!F17+окт.25!F17+ноя.25!F17+дек.25!F17</f>
        <v>0</v>
      </c>
      <c r="H22" s="81">
        <f t="shared" si="1"/>
        <v>522</v>
      </c>
      <c r="I22" s="12">
        <f>янв.25!E17</f>
        <v>174</v>
      </c>
      <c r="J22" s="12">
        <f>фев.25!E17</f>
        <v>174</v>
      </c>
      <c r="K22" s="12">
        <f>мар.25!E17</f>
        <v>174</v>
      </c>
      <c r="L22" s="82">
        <f t="shared" si="2"/>
        <v>522</v>
      </c>
      <c r="M22" s="12">
        <f>апр.25!E17</f>
        <v>174</v>
      </c>
      <c r="N22" s="12">
        <f>май.25!E17</f>
        <v>174</v>
      </c>
      <c r="O22" s="12">
        <f>июн.25!E17</f>
        <v>174</v>
      </c>
      <c r="P22" s="82">
        <f t="shared" si="3"/>
        <v>522</v>
      </c>
      <c r="Q22" s="12">
        <f>июл.25!E17</f>
        <v>174</v>
      </c>
      <c r="R22" s="12">
        <f>авг.25!E17</f>
        <v>174</v>
      </c>
      <c r="S22" s="12">
        <f>сен.25!E17</f>
        <v>174</v>
      </c>
      <c r="T22" s="82">
        <f t="shared" si="4"/>
        <v>522</v>
      </c>
      <c r="U22" s="12">
        <f>окт.25!E17</f>
        <v>174</v>
      </c>
      <c r="V22" s="12">
        <f>ноя.25!E17</f>
        <v>174</v>
      </c>
      <c r="W22" s="12">
        <f>дек.25!E17</f>
        <v>174</v>
      </c>
    </row>
    <row r="23" spans="1:23" x14ac:dyDescent="0.25">
      <c r="A23" s="3">
        <v>14</v>
      </c>
      <c r="B23" s="117" t="s">
        <v>32</v>
      </c>
      <c r="C23" s="131">
        <v>24</v>
      </c>
      <c r="D23" s="131"/>
      <c r="E23" s="112">
        <f>СВОД_2024!F23</f>
        <v>2440</v>
      </c>
      <c r="F23" s="113">
        <f t="shared" si="0"/>
        <v>2440</v>
      </c>
      <c r="G23" s="114">
        <f>янв.25!F18+фев.25!F18+мар.25!F18+апр.25!F18+май.25!F18+июн.25!F18+июл.25!F18+авг.25!F18+сен.25!F18+окт.25!F18+ноя.25!F18+дек.25!F18</f>
        <v>2088</v>
      </c>
      <c r="H23" s="81">
        <f t="shared" si="1"/>
        <v>522</v>
      </c>
      <c r="I23" s="12">
        <f>янв.25!E18</f>
        <v>174</v>
      </c>
      <c r="J23" s="12">
        <f>фев.25!E18</f>
        <v>174</v>
      </c>
      <c r="K23" s="12">
        <f>мар.25!E18</f>
        <v>174</v>
      </c>
      <c r="L23" s="82">
        <f t="shared" si="2"/>
        <v>522</v>
      </c>
      <c r="M23" s="12">
        <f>апр.25!E18</f>
        <v>174</v>
      </c>
      <c r="N23" s="12">
        <f>май.25!E18</f>
        <v>174</v>
      </c>
      <c r="O23" s="12">
        <f>июн.25!E18</f>
        <v>174</v>
      </c>
      <c r="P23" s="82">
        <f t="shared" si="3"/>
        <v>522</v>
      </c>
      <c r="Q23" s="12">
        <f>июл.25!E18</f>
        <v>174</v>
      </c>
      <c r="R23" s="12">
        <f>авг.25!E18</f>
        <v>174</v>
      </c>
      <c r="S23" s="12">
        <f>сен.25!E18</f>
        <v>174</v>
      </c>
      <c r="T23" s="82">
        <f t="shared" si="4"/>
        <v>522</v>
      </c>
      <c r="U23" s="12">
        <f>окт.25!E18</f>
        <v>174</v>
      </c>
      <c r="V23" s="12">
        <f>ноя.25!E18</f>
        <v>174</v>
      </c>
      <c r="W23" s="12">
        <f>дек.25!E18</f>
        <v>174</v>
      </c>
    </row>
    <row r="24" spans="1:23" x14ac:dyDescent="0.25">
      <c r="A24" s="3">
        <v>15</v>
      </c>
      <c r="B24" s="117" t="s">
        <v>33</v>
      </c>
      <c r="C24" s="131">
        <v>28</v>
      </c>
      <c r="D24" s="131"/>
      <c r="E24" s="112">
        <f>СВОД_2024!F24</f>
        <v>-16966</v>
      </c>
      <c r="F24" s="113">
        <f t="shared" si="0"/>
        <v>-19054</v>
      </c>
      <c r="G24" s="114">
        <f>янв.25!F19+фев.25!F19+мар.25!F19+апр.25!F19+май.25!F19+июн.25!F19+июл.25!F19+авг.25!F19+сен.25!F19+окт.25!F19+ноя.25!F19+дек.25!F19</f>
        <v>0</v>
      </c>
      <c r="H24" s="81">
        <f t="shared" si="1"/>
        <v>522</v>
      </c>
      <c r="I24" s="12">
        <f>янв.25!E19</f>
        <v>174</v>
      </c>
      <c r="J24" s="12">
        <f>фев.25!E19</f>
        <v>174</v>
      </c>
      <c r="K24" s="12">
        <f>мар.25!E19</f>
        <v>174</v>
      </c>
      <c r="L24" s="82">
        <f t="shared" si="2"/>
        <v>522</v>
      </c>
      <c r="M24" s="12">
        <f>апр.25!E19</f>
        <v>174</v>
      </c>
      <c r="N24" s="12">
        <f>май.25!E19</f>
        <v>174</v>
      </c>
      <c r="O24" s="12">
        <f>июн.25!E19</f>
        <v>174</v>
      </c>
      <c r="P24" s="82">
        <f t="shared" si="3"/>
        <v>522</v>
      </c>
      <c r="Q24" s="12">
        <f>июл.25!E19</f>
        <v>174</v>
      </c>
      <c r="R24" s="12">
        <f>авг.25!E19</f>
        <v>174</v>
      </c>
      <c r="S24" s="12">
        <f>сен.25!E19</f>
        <v>174</v>
      </c>
      <c r="T24" s="82">
        <f t="shared" si="4"/>
        <v>522</v>
      </c>
      <c r="U24" s="12">
        <f>окт.25!E19</f>
        <v>174</v>
      </c>
      <c r="V24" s="12">
        <f>ноя.25!E19</f>
        <v>174</v>
      </c>
      <c r="W24" s="12">
        <f>дек.25!E19</f>
        <v>174</v>
      </c>
    </row>
    <row r="25" spans="1:23" x14ac:dyDescent="0.25">
      <c r="A25" s="3">
        <v>16</v>
      </c>
      <c r="B25" s="117" t="s">
        <v>34</v>
      </c>
      <c r="C25" s="131">
        <v>29</v>
      </c>
      <c r="D25" s="131"/>
      <c r="E25" s="112">
        <f>СВОД_2024!F25</f>
        <v>2834</v>
      </c>
      <c r="F25" s="113">
        <f t="shared" si="0"/>
        <v>746</v>
      </c>
      <c r="G25" s="114">
        <f>янв.25!F20+фев.25!F20+мар.25!F20+апр.25!F20+май.25!F20+июн.25!F20+июл.25!F20+авг.25!F20+сен.25!F20+окт.25!F20+ноя.25!F20+дек.25!F20</f>
        <v>0</v>
      </c>
      <c r="H25" s="81">
        <f t="shared" si="1"/>
        <v>522</v>
      </c>
      <c r="I25" s="12">
        <f>янв.25!E20</f>
        <v>174</v>
      </c>
      <c r="J25" s="12">
        <f>фев.25!E20</f>
        <v>174</v>
      </c>
      <c r="K25" s="12">
        <f>мар.25!E20</f>
        <v>174</v>
      </c>
      <c r="L25" s="82">
        <f t="shared" si="2"/>
        <v>522</v>
      </c>
      <c r="M25" s="12">
        <f>апр.25!E20</f>
        <v>174</v>
      </c>
      <c r="N25" s="12">
        <f>май.25!E20</f>
        <v>174</v>
      </c>
      <c r="O25" s="12">
        <f>июн.25!E20</f>
        <v>174</v>
      </c>
      <c r="P25" s="82">
        <f t="shared" si="3"/>
        <v>522</v>
      </c>
      <c r="Q25" s="12">
        <f>июл.25!E20</f>
        <v>174</v>
      </c>
      <c r="R25" s="12">
        <f>авг.25!E20</f>
        <v>174</v>
      </c>
      <c r="S25" s="12">
        <f>сен.25!E20</f>
        <v>174</v>
      </c>
      <c r="T25" s="82">
        <f t="shared" si="4"/>
        <v>522</v>
      </c>
      <c r="U25" s="12">
        <f>окт.25!E20</f>
        <v>174</v>
      </c>
      <c r="V25" s="12">
        <f>ноя.25!E20</f>
        <v>174</v>
      </c>
      <c r="W25" s="12">
        <f>дек.25!E20</f>
        <v>174</v>
      </c>
    </row>
    <row r="26" spans="1:23" x14ac:dyDescent="0.25">
      <c r="A26" s="3">
        <v>17</v>
      </c>
      <c r="B26" s="117" t="s">
        <v>35</v>
      </c>
      <c r="C26" s="131">
        <v>31</v>
      </c>
      <c r="D26" s="131"/>
      <c r="E26" s="112">
        <f>СВОД_2024!F26</f>
        <v>-7396</v>
      </c>
      <c r="F26" s="113">
        <f t="shared" si="0"/>
        <v>-9484</v>
      </c>
      <c r="G26" s="114">
        <f>янв.25!F21+фев.25!F21+мар.25!F21+апр.25!F21+май.25!F21+июн.25!F21+июл.25!F21+авг.25!F21+сен.25!F21+окт.25!F21+ноя.25!F21+дек.25!F21</f>
        <v>0</v>
      </c>
      <c r="H26" s="81">
        <f t="shared" si="1"/>
        <v>522</v>
      </c>
      <c r="I26" s="12">
        <f>янв.25!E21</f>
        <v>174</v>
      </c>
      <c r="J26" s="12">
        <f>фев.25!E21</f>
        <v>174</v>
      </c>
      <c r="K26" s="12">
        <f>мар.25!E21</f>
        <v>174</v>
      </c>
      <c r="L26" s="82">
        <f t="shared" si="2"/>
        <v>522</v>
      </c>
      <c r="M26" s="12">
        <f>апр.25!E21</f>
        <v>174</v>
      </c>
      <c r="N26" s="12">
        <f>май.25!E21</f>
        <v>174</v>
      </c>
      <c r="O26" s="12">
        <f>июн.25!E21</f>
        <v>174</v>
      </c>
      <c r="P26" s="82">
        <f t="shared" si="3"/>
        <v>522</v>
      </c>
      <c r="Q26" s="12">
        <f>июл.25!E21</f>
        <v>174</v>
      </c>
      <c r="R26" s="12">
        <f>авг.25!E21</f>
        <v>174</v>
      </c>
      <c r="S26" s="12">
        <f>сен.25!E21</f>
        <v>174</v>
      </c>
      <c r="T26" s="82">
        <f t="shared" si="4"/>
        <v>522</v>
      </c>
      <c r="U26" s="12">
        <f>окт.25!E21</f>
        <v>174</v>
      </c>
      <c r="V26" s="12">
        <f>ноя.25!E21</f>
        <v>174</v>
      </c>
      <c r="W26" s="12">
        <f>дек.25!E21</f>
        <v>174</v>
      </c>
    </row>
    <row r="27" spans="1:23" x14ac:dyDescent="0.25">
      <c r="A27" s="3">
        <v>18</v>
      </c>
      <c r="B27" s="117" t="s">
        <v>2266</v>
      </c>
      <c r="C27" s="131">
        <v>32</v>
      </c>
      <c r="D27" s="131"/>
      <c r="E27" s="112">
        <f>СВОД_2024!F27</f>
        <v>122</v>
      </c>
      <c r="F27" s="113">
        <f t="shared" si="0"/>
        <v>-52</v>
      </c>
      <c r="G27" s="114">
        <f>янв.25!F22+фев.25!F22+мар.25!F22+апр.25!F22+май.25!F22+июн.25!F22+июл.25!F22+авг.25!F22+сен.25!F22+окт.25!F22+ноя.25!F22+дек.25!F22</f>
        <v>1914</v>
      </c>
      <c r="H27" s="81">
        <f t="shared" si="1"/>
        <v>522</v>
      </c>
      <c r="I27" s="12">
        <f>янв.25!E22</f>
        <v>174</v>
      </c>
      <c r="J27" s="12">
        <f>фев.25!E22</f>
        <v>174</v>
      </c>
      <c r="K27" s="12">
        <f>мар.25!E22</f>
        <v>174</v>
      </c>
      <c r="L27" s="82">
        <f t="shared" si="2"/>
        <v>522</v>
      </c>
      <c r="M27" s="12">
        <f>апр.25!E22</f>
        <v>174</v>
      </c>
      <c r="N27" s="12">
        <f>май.25!E22</f>
        <v>174</v>
      </c>
      <c r="O27" s="12">
        <f>июн.25!E22</f>
        <v>174</v>
      </c>
      <c r="P27" s="82">
        <f t="shared" si="3"/>
        <v>522</v>
      </c>
      <c r="Q27" s="12">
        <f>июл.25!E22</f>
        <v>174</v>
      </c>
      <c r="R27" s="12">
        <f>авг.25!E22</f>
        <v>174</v>
      </c>
      <c r="S27" s="12">
        <f>сен.25!E22</f>
        <v>174</v>
      </c>
      <c r="T27" s="82">
        <f t="shared" si="4"/>
        <v>522</v>
      </c>
      <c r="U27" s="12">
        <f>окт.25!E22</f>
        <v>174</v>
      </c>
      <c r="V27" s="12">
        <f>ноя.25!E22</f>
        <v>174</v>
      </c>
      <c r="W27" s="12">
        <f>дек.25!E22</f>
        <v>174</v>
      </c>
    </row>
    <row r="28" spans="1:23" x14ac:dyDescent="0.25">
      <c r="A28" s="3">
        <v>19</v>
      </c>
      <c r="B28" s="117" t="s">
        <v>37</v>
      </c>
      <c r="C28" s="131">
        <v>33</v>
      </c>
      <c r="D28" s="131"/>
      <c r="E28" s="112">
        <f>СВОД_2024!F28</f>
        <v>-1914</v>
      </c>
      <c r="F28" s="113">
        <f t="shared" si="0"/>
        <v>-174</v>
      </c>
      <c r="G28" s="114">
        <f>янв.25!F23+фев.25!F23+мар.25!F23+апр.25!F23+май.25!F23+июн.25!F23+июл.25!F23+авг.25!F23+сен.25!F23+окт.25!F23+ноя.25!F23+дек.25!F23</f>
        <v>3828</v>
      </c>
      <c r="H28" s="81">
        <f t="shared" si="1"/>
        <v>522</v>
      </c>
      <c r="I28" s="12">
        <f>янв.25!E23</f>
        <v>174</v>
      </c>
      <c r="J28" s="12">
        <f>фев.25!E23</f>
        <v>174</v>
      </c>
      <c r="K28" s="12">
        <f>мар.25!E23</f>
        <v>174</v>
      </c>
      <c r="L28" s="82">
        <f t="shared" si="2"/>
        <v>522</v>
      </c>
      <c r="M28" s="12">
        <f>апр.25!E23</f>
        <v>174</v>
      </c>
      <c r="N28" s="12">
        <f>май.25!E23</f>
        <v>174</v>
      </c>
      <c r="O28" s="12">
        <f>июн.25!E23</f>
        <v>174</v>
      </c>
      <c r="P28" s="82">
        <f t="shared" si="3"/>
        <v>522</v>
      </c>
      <c r="Q28" s="12">
        <f>июл.25!E23</f>
        <v>174</v>
      </c>
      <c r="R28" s="12">
        <f>авг.25!E23</f>
        <v>174</v>
      </c>
      <c r="S28" s="12">
        <f>сен.25!E23</f>
        <v>174</v>
      </c>
      <c r="T28" s="82">
        <f t="shared" si="4"/>
        <v>522</v>
      </c>
      <c r="U28" s="12">
        <f>окт.25!E23</f>
        <v>174</v>
      </c>
      <c r="V28" s="12">
        <f>ноя.25!E23</f>
        <v>174</v>
      </c>
      <c r="W28" s="12">
        <f>дек.25!E23</f>
        <v>174</v>
      </c>
    </row>
    <row r="29" spans="1:23" x14ac:dyDescent="0.25">
      <c r="A29" s="3">
        <v>20</v>
      </c>
      <c r="B29" s="117" t="s">
        <v>38</v>
      </c>
      <c r="C29" s="131">
        <v>34</v>
      </c>
      <c r="D29" s="131"/>
      <c r="E29" s="112">
        <f>СВОД_2024!F29</f>
        <v>0</v>
      </c>
      <c r="F29" s="113">
        <f t="shared" si="0"/>
        <v>-348</v>
      </c>
      <c r="G29" s="114">
        <f>янв.25!F24+фев.25!F24+мар.25!F24+апр.25!F24+май.25!F24+июн.25!F24+июл.25!F24+авг.25!F24+сен.25!F24+окт.25!F24+ноя.25!F24+дек.25!F24</f>
        <v>1740</v>
      </c>
      <c r="H29" s="81">
        <f t="shared" si="1"/>
        <v>522</v>
      </c>
      <c r="I29" s="12">
        <f>янв.25!E24</f>
        <v>174</v>
      </c>
      <c r="J29" s="12">
        <f>фев.25!E24</f>
        <v>174</v>
      </c>
      <c r="K29" s="12">
        <f>мар.25!E24</f>
        <v>174</v>
      </c>
      <c r="L29" s="82">
        <f t="shared" si="2"/>
        <v>522</v>
      </c>
      <c r="M29" s="12">
        <f>апр.25!E24</f>
        <v>174</v>
      </c>
      <c r="N29" s="12">
        <f>май.25!E24</f>
        <v>174</v>
      </c>
      <c r="O29" s="12">
        <f>июн.25!E24</f>
        <v>174</v>
      </c>
      <c r="P29" s="82">
        <f t="shared" si="3"/>
        <v>522</v>
      </c>
      <c r="Q29" s="12">
        <f>июл.25!E24</f>
        <v>174</v>
      </c>
      <c r="R29" s="12">
        <f>авг.25!E24</f>
        <v>174</v>
      </c>
      <c r="S29" s="12">
        <f>сен.25!E24</f>
        <v>174</v>
      </c>
      <c r="T29" s="82">
        <f t="shared" si="4"/>
        <v>522</v>
      </c>
      <c r="U29" s="12">
        <f>окт.25!E24</f>
        <v>174</v>
      </c>
      <c r="V29" s="12">
        <f>ноя.25!E24</f>
        <v>174</v>
      </c>
      <c r="W29" s="12">
        <f>дек.25!E24</f>
        <v>174</v>
      </c>
    </row>
    <row r="30" spans="1:23" x14ac:dyDescent="0.25">
      <c r="A30" s="3">
        <v>21</v>
      </c>
      <c r="B30" s="117" t="s">
        <v>761</v>
      </c>
      <c r="C30" s="131">
        <v>38</v>
      </c>
      <c r="D30" s="131"/>
      <c r="E30" s="112">
        <f>СВОД_2024!F30</f>
        <v>174</v>
      </c>
      <c r="F30" s="113">
        <f t="shared" si="0"/>
        <v>174</v>
      </c>
      <c r="G30" s="114">
        <f>янв.25!F25+фев.25!F25+мар.25!F25+апр.25!F25+май.25!F25+июн.25!F25+июл.25!F25+авг.25!F25+сен.25!F25+окт.25!F25+ноя.25!F25+дек.25!F25</f>
        <v>2088</v>
      </c>
      <c r="H30" s="81">
        <f t="shared" si="1"/>
        <v>522</v>
      </c>
      <c r="I30" s="12">
        <f>янв.25!E25</f>
        <v>174</v>
      </c>
      <c r="J30" s="12">
        <f>фев.25!E25</f>
        <v>174</v>
      </c>
      <c r="K30" s="12">
        <f>мар.25!E25</f>
        <v>174</v>
      </c>
      <c r="L30" s="82">
        <f t="shared" si="2"/>
        <v>522</v>
      </c>
      <c r="M30" s="12">
        <f>апр.25!E25</f>
        <v>174</v>
      </c>
      <c r="N30" s="12">
        <f>май.25!E25</f>
        <v>174</v>
      </c>
      <c r="O30" s="12">
        <f>июн.25!E25</f>
        <v>174</v>
      </c>
      <c r="P30" s="82">
        <f t="shared" si="3"/>
        <v>522</v>
      </c>
      <c r="Q30" s="12">
        <f>июл.25!E25</f>
        <v>174</v>
      </c>
      <c r="R30" s="12">
        <f>авг.25!E25</f>
        <v>174</v>
      </c>
      <c r="S30" s="12">
        <f>сен.25!E25</f>
        <v>174</v>
      </c>
      <c r="T30" s="82">
        <f t="shared" si="4"/>
        <v>522</v>
      </c>
      <c r="U30" s="12">
        <f>окт.25!E25</f>
        <v>174</v>
      </c>
      <c r="V30" s="12">
        <f>ноя.25!E25</f>
        <v>174</v>
      </c>
      <c r="W30" s="12">
        <f>дек.25!E25</f>
        <v>174</v>
      </c>
    </row>
    <row r="31" spans="1:23" x14ac:dyDescent="0.25">
      <c r="A31" s="3">
        <v>22</v>
      </c>
      <c r="B31" s="117" t="s">
        <v>1980</v>
      </c>
      <c r="C31" s="131">
        <v>39</v>
      </c>
      <c r="D31" s="131"/>
      <c r="E31" s="112">
        <f>СВОД_2024!F31</f>
        <v>1044</v>
      </c>
      <c r="F31" s="113">
        <f>G31+E31-H31-L31-P31-T31</f>
        <v>1044</v>
      </c>
      <c r="G31" s="114">
        <f>янв.25!F26+фев.25!F26+мар.25!F26+апр.25!F26+май.25!F26+июн.25!F26+июл.25!F26+авг.25!F26+сен.25!F26+окт.25!F26+ноя.25!F26+дек.25!F26</f>
        <v>2088</v>
      </c>
      <c r="H31" s="81">
        <f>I31+J31+K31</f>
        <v>522</v>
      </c>
      <c r="I31" s="12">
        <f>янв.25!E26</f>
        <v>174</v>
      </c>
      <c r="J31" s="12">
        <f>фев.25!E26</f>
        <v>174</v>
      </c>
      <c r="K31" s="12">
        <f>мар.25!E26</f>
        <v>174</v>
      </c>
      <c r="L31" s="82">
        <f t="shared" si="2"/>
        <v>522</v>
      </c>
      <c r="M31" s="12">
        <f>апр.25!E26</f>
        <v>174</v>
      </c>
      <c r="N31" s="12">
        <f>май.25!E26</f>
        <v>174</v>
      </c>
      <c r="O31" s="12">
        <f>июн.25!E26</f>
        <v>174</v>
      </c>
      <c r="P31" s="82">
        <f t="shared" si="3"/>
        <v>522</v>
      </c>
      <c r="Q31" s="12">
        <f>июл.25!E26</f>
        <v>174</v>
      </c>
      <c r="R31" s="12">
        <f>авг.25!E26</f>
        <v>174</v>
      </c>
      <c r="S31" s="12">
        <f>сен.25!E26</f>
        <v>174</v>
      </c>
      <c r="T31" s="82">
        <f t="shared" si="4"/>
        <v>522</v>
      </c>
      <c r="U31" s="12">
        <f>окт.25!E26</f>
        <v>174</v>
      </c>
      <c r="V31" s="12">
        <f>ноя.25!E26</f>
        <v>174</v>
      </c>
      <c r="W31" s="12">
        <f>дек.25!E26</f>
        <v>174</v>
      </c>
    </row>
    <row r="32" spans="1:23" x14ac:dyDescent="0.25">
      <c r="A32" s="3">
        <v>23</v>
      </c>
      <c r="B32" s="117" t="s">
        <v>40</v>
      </c>
      <c r="C32" s="131">
        <v>41</v>
      </c>
      <c r="D32" s="131"/>
      <c r="E32" s="112">
        <f>СВОД_2024!F32</f>
        <v>-13966</v>
      </c>
      <c r="F32" s="113">
        <f t="shared" si="0"/>
        <v>-16054</v>
      </c>
      <c r="G32" s="114">
        <f>янв.25!F27+фев.25!F27+мар.25!F27+апр.25!F27+май.25!F27+июн.25!F27+июл.25!F27+авг.25!F27+сен.25!F27+окт.25!F27+ноя.25!F27+дек.25!F27</f>
        <v>0</v>
      </c>
      <c r="H32" s="81">
        <f t="shared" si="1"/>
        <v>522</v>
      </c>
      <c r="I32" s="12">
        <f>янв.25!E27</f>
        <v>174</v>
      </c>
      <c r="J32" s="12">
        <f>фев.25!E27</f>
        <v>174</v>
      </c>
      <c r="K32" s="12">
        <f>мар.25!E27</f>
        <v>174</v>
      </c>
      <c r="L32" s="82">
        <f t="shared" si="2"/>
        <v>522</v>
      </c>
      <c r="M32" s="12">
        <f>апр.25!E27</f>
        <v>174</v>
      </c>
      <c r="N32" s="12">
        <f>май.25!E27</f>
        <v>174</v>
      </c>
      <c r="O32" s="12">
        <f>июн.25!E27</f>
        <v>174</v>
      </c>
      <c r="P32" s="82">
        <f t="shared" si="3"/>
        <v>522</v>
      </c>
      <c r="Q32" s="12">
        <f>июл.25!E27</f>
        <v>174</v>
      </c>
      <c r="R32" s="12">
        <f>авг.25!E27</f>
        <v>174</v>
      </c>
      <c r="S32" s="12">
        <f>сен.25!E27</f>
        <v>174</v>
      </c>
      <c r="T32" s="82">
        <f t="shared" si="4"/>
        <v>522</v>
      </c>
      <c r="U32" s="12">
        <f>окт.25!E27</f>
        <v>174</v>
      </c>
      <c r="V32" s="12">
        <f>ноя.25!E27</f>
        <v>174</v>
      </c>
      <c r="W32" s="12">
        <f>дек.25!E27</f>
        <v>174</v>
      </c>
    </row>
    <row r="33" spans="1:23" x14ac:dyDescent="0.25">
      <c r="A33" s="3">
        <v>24</v>
      </c>
      <c r="B33" s="117" t="s">
        <v>41</v>
      </c>
      <c r="C33" s="131">
        <v>42</v>
      </c>
      <c r="D33" s="131"/>
      <c r="E33" s="112">
        <f>СВОД_2024!F33</f>
        <v>-416</v>
      </c>
      <c r="F33" s="113">
        <f t="shared" si="0"/>
        <v>-594</v>
      </c>
      <c r="G33" s="114">
        <f>янв.25!F28+фев.25!F28+мар.25!F28+апр.25!F28+май.25!F28+июн.25!F28+июл.25!F28+авг.25!F28+сен.25!F28+окт.25!F28+ноя.25!F28+дек.25!F28</f>
        <v>1910</v>
      </c>
      <c r="H33" s="81">
        <f t="shared" si="1"/>
        <v>522</v>
      </c>
      <c r="I33" s="12">
        <f>янв.25!E28</f>
        <v>174</v>
      </c>
      <c r="J33" s="12">
        <f>фев.25!E28</f>
        <v>174</v>
      </c>
      <c r="K33" s="12">
        <f>мар.25!E28</f>
        <v>174</v>
      </c>
      <c r="L33" s="82">
        <f t="shared" si="2"/>
        <v>522</v>
      </c>
      <c r="M33" s="12">
        <f>апр.25!E28</f>
        <v>174</v>
      </c>
      <c r="N33" s="12">
        <f>май.25!E28</f>
        <v>174</v>
      </c>
      <c r="O33" s="12">
        <f>июн.25!E28</f>
        <v>174</v>
      </c>
      <c r="P33" s="82">
        <f t="shared" si="3"/>
        <v>522</v>
      </c>
      <c r="Q33" s="12">
        <f>июл.25!E28</f>
        <v>174</v>
      </c>
      <c r="R33" s="12">
        <f>авг.25!E28</f>
        <v>174</v>
      </c>
      <c r="S33" s="12">
        <f>сен.25!E28</f>
        <v>174</v>
      </c>
      <c r="T33" s="82">
        <f t="shared" si="4"/>
        <v>522</v>
      </c>
      <c r="U33" s="12">
        <f>окт.25!E28</f>
        <v>174</v>
      </c>
      <c r="V33" s="12">
        <f>ноя.25!E28</f>
        <v>174</v>
      </c>
      <c r="W33" s="12">
        <f>дек.25!E28</f>
        <v>174</v>
      </c>
    </row>
    <row r="34" spans="1:23" x14ac:dyDescent="0.25">
      <c r="A34" s="3">
        <v>25</v>
      </c>
      <c r="B34" s="117" t="s">
        <v>1981</v>
      </c>
      <c r="C34" s="131">
        <v>43</v>
      </c>
      <c r="D34" s="131"/>
      <c r="E34" s="112">
        <f>СВОД_2024!F34</f>
        <v>0</v>
      </c>
      <c r="F34" s="113">
        <f t="shared" si="0"/>
        <v>0</v>
      </c>
      <c r="G34" s="114">
        <f>янв.25!F29+фев.25!F29+мар.25!F29+апр.25!F29+май.25!F29+июн.25!F29+июл.25!F29+авг.25!F29+сен.25!F29+окт.25!F29+ноя.25!F29+дек.25!F29</f>
        <v>2088</v>
      </c>
      <c r="H34" s="81">
        <f t="shared" si="1"/>
        <v>522</v>
      </c>
      <c r="I34" s="12">
        <f>янв.25!E29</f>
        <v>174</v>
      </c>
      <c r="J34" s="12">
        <f>фев.25!E29</f>
        <v>174</v>
      </c>
      <c r="K34" s="12">
        <f>мар.25!E29</f>
        <v>174</v>
      </c>
      <c r="L34" s="82">
        <f t="shared" si="2"/>
        <v>522</v>
      </c>
      <c r="M34" s="12">
        <f>апр.25!E29</f>
        <v>174</v>
      </c>
      <c r="N34" s="12">
        <f>май.25!E29</f>
        <v>174</v>
      </c>
      <c r="O34" s="12">
        <f>июн.25!E29</f>
        <v>174</v>
      </c>
      <c r="P34" s="82">
        <f t="shared" si="3"/>
        <v>522</v>
      </c>
      <c r="Q34" s="12">
        <f>июл.25!E29</f>
        <v>174</v>
      </c>
      <c r="R34" s="12">
        <f>авг.25!E29</f>
        <v>174</v>
      </c>
      <c r="S34" s="12">
        <f>сен.25!E29</f>
        <v>174</v>
      </c>
      <c r="T34" s="82">
        <f t="shared" si="4"/>
        <v>522</v>
      </c>
      <c r="U34" s="12">
        <f>окт.25!E29</f>
        <v>174</v>
      </c>
      <c r="V34" s="12">
        <f>ноя.25!E29</f>
        <v>174</v>
      </c>
      <c r="W34" s="12">
        <f>дек.25!E29</f>
        <v>174</v>
      </c>
    </row>
    <row r="35" spans="1:23" x14ac:dyDescent="0.25">
      <c r="A35" s="3">
        <v>26</v>
      </c>
      <c r="B35" s="117" t="s">
        <v>43</v>
      </c>
      <c r="C35" s="131">
        <v>46</v>
      </c>
      <c r="D35" s="131"/>
      <c r="E35" s="112">
        <f>СВОД_2024!F35</f>
        <v>-522</v>
      </c>
      <c r="F35" s="113">
        <f t="shared" si="0"/>
        <v>-2088</v>
      </c>
      <c r="G35" s="114">
        <f>янв.25!F30+фев.25!F30+мар.25!F30+апр.25!F30+май.25!F30+июн.25!F30+июл.25!F30+авг.25!F30+сен.25!F30+окт.25!F30+ноя.25!F30+дек.25!F30</f>
        <v>522</v>
      </c>
      <c r="H35" s="83">
        <f t="shared" si="1"/>
        <v>522</v>
      </c>
      <c r="I35" s="12">
        <f>янв.25!E30</f>
        <v>174</v>
      </c>
      <c r="J35" s="12">
        <f>фев.25!E30</f>
        <v>174</v>
      </c>
      <c r="K35" s="12">
        <f>мар.25!E30</f>
        <v>174</v>
      </c>
      <c r="L35" s="82">
        <f t="shared" si="2"/>
        <v>522</v>
      </c>
      <c r="M35" s="12">
        <f>апр.25!E30</f>
        <v>174</v>
      </c>
      <c r="N35" s="12">
        <f>май.25!E30</f>
        <v>174</v>
      </c>
      <c r="O35" s="12">
        <f>июн.25!E30</f>
        <v>174</v>
      </c>
      <c r="P35" s="82">
        <f t="shared" si="3"/>
        <v>522</v>
      </c>
      <c r="Q35" s="12">
        <f>июл.25!E30</f>
        <v>174</v>
      </c>
      <c r="R35" s="12">
        <f>авг.25!E30</f>
        <v>174</v>
      </c>
      <c r="S35" s="12">
        <f>сен.25!E30</f>
        <v>174</v>
      </c>
      <c r="T35" s="82">
        <f t="shared" si="4"/>
        <v>522</v>
      </c>
      <c r="U35" s="12">
        <f>окт.25!E30</f>
        <v>174</v>
      </c>
      <c r="V35" s="12">
        <f>ноя.25!E30</f>
        <v>174</v>
      </c>
      <c r="W35" s="12">
        <f>дек.25!E30</f>
        <v>174</v>
      </c>
    </row>
    <row r="36" spans="1:23" x14ac:dyDescent="0.25">
      <c r="A36" s="3">
        <v>27</v>
      </c>
      <c r="B36" s="117" t="s">
        <v>44</v>
      </c>
      <c r="C36" s="131">
        <v>47</v>
      </c>
      <c r="D36" s="131"/>
      <c r="E36" s="112">
        <f>СВОД_2024!F36</f>
        <v>-16966</v>
      </c>
      <c r="F36" s="113">
        <f t="shared" si="0"/>
        <v>-19054</v>
      </c>
      <c r="G36" s="114">
        <f>янв.25!F31+фев.25!F31+мар.25!F31+апр.25!F31+май.25!F31+июн.25!F31+июл.25!F31+авг.25!F31+сен.25!F31+окт.25!F31+ноя.25!F31+дек.25!F31</f>
        <v>0</v>
      </c>
      <c r="H36" s="83">
        <f t="shared" si="1"/>
        <v>522</v>
      </c>
      <c r="I36" s="12">
        <f>янв.25!E31</f>
        <v>174</v>
      </c>
      <c r="J36" s="12">
        <f>фев.25!E31</f>
        <v>174</v>
      </c>
      <c r="K36" s="12">
        <f>мар.25!E31</f>
        <v>174</v>
      </c>
      <c r="L36" s="82">
        <f t="shared" si="2"/>
        <v>522</v>
      </c>
      <c r="M36" s="12">
        <f>апр.25!E31</f>
        <v>174</v>
      </c>
      <c r="N36" s="12">
        <f>май.25!E31</f>
        <v>174</v>
      </c>
      <c r="O36" s="12">
        <f>июн.25!E31</f>
        <v>174</v>
      </c>
      <c r="P36" s="82">
        <f t="shared" si="3"/>
        <v>522</v>
      </c>
      <c r="Q36" s="12">
        <f>июл.25!E31</f>
        <v>174</v>
      </c>
      <c r="R36" s="12">
        <f>авг.25!E31</f>
        <v>174</v>
      </c>
      <c r="S36" s="12">
        <f>сен.25!E31</f>
        <v>174</v>
      </c>
      <c r="T36" s="82">
        <f t="shared" si="4"/>
        <v>522</v>
      </c>
      <c r="U36" s="12">
        <f>окт.25!E31</f>
        <v>174</v>
      </c>
      <c r="V36" s="12">
        <f>ноя.25!E31</f>
        <v>174</v>
      </c>
      <c r="W36" s="12">
        <f>дек.25!E31</f>
        <v>174</v>
      </c>
    </row>
    <row r="37" spans="1:23" x14ac:dyDescent="0.25">
      <c r="A37" s="3">
        <v>28</v>
      </c>
      <c r="B37" s="117" t="s">
        <v>45</v>
      </c>
      <c r="C37" s="131">
        <v>48</v>
      </c>
      <c r="D37" s="131"/>
      <c r="E37" s="112">
        <f>СВОД_2024!F37</f>
        <v>34</v>
      </c>
      <c r="F37" s="113">
        <f t="shared" si="0"/>
        <v>-54</v>
      </c>
      <c r="G37" s="114">
        <f>янв.25!F32+фев.25!F32+мар.25!F32+апр.25!F32+май.25!F32+июн.25!F32+июл.25!F32+авг.25!F32+сен.25!F32+окт.25!F32+ноя.25!F32+дек.25!F32</f>
        <v>2000</v>
      </c>
      <c r="H37" s="83">
        <f t="shared" si="1"/>
        <v>522</v>
      </c>
      <c r="I37" s="12">
        <f>янв.25!E32</f>
        <v>174</v>
      </c>
      <c r="J37" s="12">
        <f>фев.25!E32</f>
        <v>174</v>
      </c>
      <c r="K37" s="12">
        <f>мар.25!E32</f>
        <v>174</v>
      </c>
      <c r="L37" s="82">
        <f t="shared" si="2"/>
        <v>522</v>
      </c>
      <c r="M37" s="12">
        <f>апр.25!E32</f>
        <v>174</v>
      </c>
      <c r="N37" s="12">
        <f>май.25!E32</f>
        <v>174</v>
      </c>
      <c r="O37" s="12">
        <f>июн.25!E32</f>
        <v>174</v>
      </c>
      <c r="P37" s="82">
        <f t="shared" si="3"/>
        <v>522</v>
      </c>
      <c r="Q37" s="12">
        <f>июл.25!E32</f>
        <v>174</v>
      </c>
      <c r="R37" s="12">
        <f>авг.25!E32</f>
        <v>174</v>
      </c>
      <c r="S37" s="12">
        <f>сен.25!E32</f>
        <v>174</v>
      </c>
      <c r="T37" s="82">
        <f t="shared" si="4"/>
        <v>522</v>
      </c>
      <c r="U37" s="12">
        <f>окт.25!E32</f>
        <v>174</v>
      </c>
      <c r="V37" s="12">
        <f>ноя.25!E32</f>
        <v>174</v>
      </c>
      <c r="W37" s="12">
        <f>дек.25!E32</f>
        <v>174</v>
      </c>
    </row>
    <row r="38" spans="1:23" x14ac:dyDescent="0.25">
      <c r="A38" s="3">
        <v>29</v>
      </c>
      <c r="B38" s="117" t="s">
        <v>46</v>
      </c>
      <c r="C38" s="131">
        <v>49</v>
      </c>
      <c r="D38" s="131"/>
      <c r="E38" s="112">
        <f>СВОД_2024!F38</f>
        <v>-1026</v>
      </c>
      <c r="F38" s="113">
        <f t="shared" si="0"/>
        <v>-3114</v>
      </c>
      <c r="G38" s="114">
        <f>янв.25!F33+фев.25!F33+мар.25!F33+апр.25!F33+май.25!F33+июн.25!F33+июл.25!F33+авг.25!F33+сен.25!F33+окт.25!F33+ноя.25!F33+дек.25!F33</f>
        <v>0</v>
      </c>
      <c r="H38" s="83">
        <f t="shared" si="1"/>
        <v>522</v>
      </c>
      <c r="I38" s="12">
        <f>янв.25!E33</f>
        <v>174</v>
      </c>
      <c r="J38" s="12">
        <f>фев.25!E33</f>
        <v>174</v>
      </c>
      <c r="K38" s="12">
        <f>мар.25!E33</f>
        <v>174</v>
      </c>
      <c r="L38" s="82">
        <f t="shared" si="2"/>
        <v>522</v>
      </c>
      <c r="M38" s="12">
        <f>апр.25!E33</f>
        <v>174</v>
      </c>
      <c r="N38" s="12">
        <f>май.25!E33</f>
        <v>174</v>
      </c>
      <c r="O38" s="12">
        <f>июн.25!E33</f>
        <v>174</v>
      </c>
      <c r="P38" s="82">
        <f t="shared" si="3"/>
        <v>522</v>
      </c>
      <c r="Q38" s="12">
        <f>июл.25!E33</f>
        <v>174</v>
      </c>
      <c r="R38" s="12">
        <f>авг.25!E33</f>
        <v>174</v>
      </c>
      <c r="S38" s="12">
        <f>сен.25!E33</f>
        <v>174</v>
      </c>
      <c r="T38" s="82">
        <f t="shared" si="4"/>
        <v>522</v>
      </c>
      <c r="U38" s="12">
        <f>окт.25!E33</f>
        <v>174</v>
      </c>
      <c r="V38" s="12">
        <f>ноя.25!E33</f>
        <v>174</v>
      </c>
      <c r="W38" s="12">
        <f>дек.25!E33</f>
        <v>174</v>
      </c>
    </row>
    <row r="39" spans="1:23" x14ac:dyDescent="0.25">
      <c r="A39" s="3">
        <v>30</v>
      </c>
      <c r="B39" s="117" t="s">
        <v>47</v>
      </c>
      <c r="C39" s="131">
        <v>50</v>
      </c>
      <c r="D39" s="131"/>
      <c r="E39" s="112">
        <f>СВОД_2024!F39</f>
        <v>0</v>
      </c>
      <c r="F39" s="113">
        <f t="shared" si="0"/>
        <v>-2088</v>
      </c>
      <c r="G39" s="114">
        <f>янв.25!F34+фев.25!F34+мар.25!F34+апр.25!F34+май.25!F34+июн.25!F34+июл.25!F34+авг.25!F34+сен.25!F34+окт.25!F34+ноя.25!F34+дек.25!F34</f>
        <v>0</v>
      </c>
      <c r="H39" s="83">
        <f t="shared" si="1"/>
        <v>522</v>
      </c>
      <c r="I39" s="12">
        <f>янв.25!E34</f>
        <v>174</v>
      </c>
      <c r="J39" s="12">
        <f>фев.25!E34</f>
        <v>174</v>
      </c>
      <c r="K39" s="12">
        <f>мар.25!E34</f>
        <v>174</v>
      </c>
      <c r="L39" s="82">
        <f t="shared" si="2"/>
        <v>522</v>
      </c>
      <c r="M39" s="12">
        <f>апр.25!E34</f>
        <v>174</v>
      </c>
      <c r="N39" s="12">
        <f>май.25!E34</f>
        <v>174</v>
      </c>
      <c r="O39" s="12">
        <f>июн.25!E34</f>
        <v>174</v>
      </c>
      <c r="P39" s="82">
        <f t="shared" si="3"/>
        <v>522</v>
      </c>
      <c r="Q39" s="12">
        <f>июл.25!E34</f>
        <v>174</v>
      </c>
      <c r="R39" s="12">
        <f>авг.25!E34</f>
        <v>174</v>
      </c>
      <c r="S39" s="12">
        <f>сен.25!E34</f>
        <v>174</v>
      </c>
      <c r="T39" s="82">
        <f t="shared" si="4"/>
        <v>522</v>
      </c>
      <c r="U39" s="12">
        <f>окт.25!E34</f>
        <v>174</v>
      </c>
      <c r="V39" s="12">
        <f>ноя.25!E34</f>
        <v>174</v>
      </c>
      <c r="W39" s="12">
        <f>дек.25!E34</f>
        <v>174</v>
      </c>
    </row>
    <row r="40" spans="1:23" x14ac:dyDescent="0.25">
      <c r="A40" s="3">
        <v>31</v>
      </c>
      <c r="B40" s="117" t="s">
        <v>48</v>
      </c>
      <c r="C40" s="131">
        <v>51</v>
      </c>
      <c r="D40" s="131"/>
      <c r="E40" s="112">
        <f>СВОД_2024!F40</f>
        <v>-5742</v>
      </c>
      <c r="F40" s="113">
        <f t="shared" si="0"/>
        <v>-7830</v>
      </c>
      <c r="G40" s="114">
        <f>янв.25!F35+фев.25!F35+мар.25!F35+апр.25!F35+май.25!F35+июн.25!F35+июл.25!F35+авг.25!F35+сен.25!F35+окт.25!F35+ноя.25!F35+дек.25!F35</f>
        <v>0</v>
      </c>
      <c r="H40" s="83">
        <f t="shared" si="1"/>
        <v>522</v>
      </c>
      <c r="I40" s="12">
        <f>янв.25!E35</f>
        <v>174</v>
      </c>
      <c r="J40" s="12">
        <f>фев.25!E35</f>
        <v>174</v>
      </c>
      <c r="K40" s="12">
        <f>мар.25!E35</f>
        <v>174</v>
      </c>
      <c r="L40" s="82">
        <f t="shared" si="2"/>
        <v>522</v>
      </c>
      <c r="M40" s="12">
        <f>апр.25!E35</f>
        <v>174</v>
      </c>
      <c r="N40" s="12">
        <f>май.25!E35</f>
        <v>174</v>
      </c>
      <c r="O40" s="12">
        <f>июн.25!E35</f>
        <v>174</v>
      </c>
      <c r="P40" s="82">
        <f t="shared" si="3"/>
        <v>522</v>
      </c>
      <c r="Q40" s="12">
        <f>июл.25!E35</f>
        <v>174</v>
      </c>
      <c r="R40" s="12">
        <f>авг.25!E35</f>
        <v>174</v>
      </c>
      <c r="S40" s="12">
        <f>сен.25!E35</f>
        <v>174</v>
      </c>
      <c r="T40" s="82">
        <f t="shared" si="4"/>
        <v>522</v>
      </c>
      <c r="U40" s="12">
        <f>окт.25!E35</f>
        <v>174</v>
      </c>
      <c r="V40" s="12">
        <f>ноя.25!E35</f>
        <v>174</v>
      </c>
      <c r="W40" s="12">
        <f>дек.25!E35</f>
        <v>174</v>
      </c>
    </row>
    <row r="41" spans="1:23" x14ac:dyDescent="0.25">
      <c r="A41" s="3">
        <v>32</v>
      </c>
      <c r="B41" s="117" t="s">
        <v>49</v>
      </c>
      <c r="C41" s="131">
        <v>53</v>
      </c>
      <c r="D41" s="131"/>
      <c r="E41" s="112">
        <f>СВОД_2024!F41</f>
        <v>-8886</v>
      </c>
      <c r="F41" s="113">
        <f t="shared" si="0"/>
        <v>-10974</v>
      </c>
      <c r="G41" s="114">
        <f>янв.25!F36+фев.25!F36+мар.25!F36+апр.25!F36+май.25!F36+июн.25!F36+июл.25!F36+авг.25!F36+сен.25!F36+окт.25!F36+ноя.25!F36+дек.25!F36</f>
        <v>0</v>
      </c>
      <c r="H41" s="83">
        <f t="shared" si="1"/>
        <v>522</v>
      </c>
      <c r="I41" s="12">
        <f>янв.25!E36</f>
        <v>174</v>
      </c>
      <c r="J41" s="12">
        <f>фев.25!E36</f>
        <v>174</v>
      </c>
      <c r="K41" s="12">
        <f>мар.25!E36</f>
        <v>174</v>
      </c>
      <c r="L41" s="82">
        <f t="shared" si="2"/>
        <v>522</v>
      </c>
      <c r="M41" s="12">
        <f>апр.25!E36</f>
        <v>174</v>
      </c>
      <c r="N41" s="12">
        <f>май.25!E36</f>
        <v>174</v>
      </c>
      <c r="O41" s="12">
        <f>июн.25!E36</f>
        <v>174</v>
      </c>
      <c r="P41" s="82">
        <f t="shared" si="3"/>
        <v>522</v>
      </c>
      <c r="Q41" s="12">
        <f>июл.25!E36</f>
        <v>174</v>
      </c>
      <c r="R41" s="12">
        <f>авг.25!E36</f>
        <v>174</v>
      </c>
      <c r="S41" s="12">
        <f>сен.25!E36</f>
        <v>174</v>
      </c>
      <c r="T41" s="82">
        <f t="shared" si="4"/>
        <v>522</v>
      </c>
      <c r="U41" s="12">
        <f>окт.25!E36</f>
        <v>174</v>
      </c>
      <c r="V41" s="12">
        <f>ноя.25!E36</f>
        <v>174</v>
      </c>
      <c r="W41" s="12">
        <f>дек.25!E36</f>
        <v>174</v>
      </c>
    </row>
    <row r="42" spans="1:23" x14ac:dyDescent="0.25">
      <c r="A42" s="3">
        <v>33</v>
      </c>
      <c r="B42" s="117" t="s">
        <v>50</v>
      </c>
      <c r="C42" s="131">
        <v>54</v>
      </c>
      <c r="D42" s="131"/>
      <c r="E42" s="112">
        <f>СВОД_2024!F42</f>
        <v>-958</v>
      </c>
      <c r="F42" s="113">
        <f t="shared" si="0"/>
        <v>-1546</v>
      </c>
      <c r="G42" s="114">
        <f>янв.25!F37+фев.25!F37+мар.25!F37+апр.25!F37+май.25!F37+июн.25!F37+июл.25!F37+авг.25!F37+сен.25!F37+окт.25!F37+ноя.25!F37+дек.25!F37</f>
        <v>1500</v>
      </c>
      <c r="H42" s="83">
        <f t="shared" si="1"/>
        <v>522</v>
      </c>
      <c r="I42" s="12">
        <f>янв.25!E37</f>
        <v>174</v>
      </c>
      <c r="J42" s="12">
        <f>фев.25!E37</f>
        <v>174</v>
      </c>
      <c r="K42" s="12">
        <f>мар.25!E37</f>
        <v>174</v>
      </c>
      <c r="L42" s="82">
        <f t="shared" si="2"/>
        <v>522</v>
      </c>
      <c r="M42" s="12">
        <f>апр.25!E37</f>
        <v>174</v>
      </c>
      <c r="N42" s="12">
        <f>май.25!E37</f>
        <v>174</v>
      </c>
      <c r="O42" s="12">
        <f>июн.25!E37</f>
        <v>174</v>
      </c>
      <c r="P42" s="82">
        <f t="shared" si="3"/>
        <v>522</v>
      </c>
      <c r="Q42" s="12">
        <f>июл.25!E37</f>
        <v>174</v>
      </c>
      <c r="R42" s="12">
        <f>авг.25!E37</f>
        <v>174</v>
      </c>
      <c r="S42" s="12">
        <f>сен.25!E37</f>
        <v>174</v>
      </c>
      <c r="T42" s="82">
        <f t="shared" si="4"/>
        <v>522</v>
      </c>
      <c r="U42" s="12">
        <f>окт.25!E37</f>
        <v>174</v>
      </c>
      <c r="V42" s="12">
        <f>ноя.25!E37</f>
        <v>174</v>
      </c>
      <c r="W42" s="12">
        <f>дек.25!E37</f>
        <v>174</v>
      </c>
    </row>
    <row r="43" spans="1:23" x14ac:dyDescent="0.25">
      <c r="A43" s="3">
        <v>34</v>
      </c>
      <c r="B43" s="117" t="s">
        <v>51</v>
      </c>
      <c r="C43" s="131">
        <v>55</v>
      </c>
      <c r="D43" s="131"/>
      <c r="E43" s="112">
        <f>СВОД_2024!F43</f>
        <v>-590</v>
      </c>
      <c r="F43" s="113">
        <f t="shared" si="0"/>
        <v>-590</v>
      </c>
      <c r="G43" s="114">
        <f>янв.25!F38+фев.25!F38+мар.25!F38+апр.25!F38+май.25!F38+июн.25!F38+июл.25!F38+авг.25!F38+сен.25!F38+окт.25!F38+ноя.25!F38+дек.25!F38</f>
        <v>2088</v>
      </c>
      <c r="H43" s="83">
        <f t="shared" si="1"/>
        <v>522</v>
      </c>
      <c r="I43" s="12">
        <f>янв.25!E38</f>
        <v>174</v>
      </c>
      <c r="J43" s="12">
        <f>фев.25!E38</f>
        <v>174</v>
      </c>
      <c r="K43" s="12">
        <f>мар.25!E38</f>
        <v>174</v>
      </c>
      <c r="L43" s="82">
        <f t="shared" si="2"/>
        <v>522</v>
      </c>
      <c r="M43" s="12">
        <f>апр.25!E38</f>
        <v>174</v>
      </c>
      <c r="N43" s="12">
        <f>май.25!E38</f>
        <v>174</v>
      </c>
      <c r="O43" s="12">
        <f>июн.25!E38</f>
        <v>174</v>
      </c>
      <c r="P43" s="82">
        <f t="shared" si="3"/>
        <v>522</v>
      </c>
      <c r="Q43" s="12">
        <f>июл.25!E38</f>
        <v>174</v>
      </c>
      <c r="R43" s="12">
        <f>авг.25!E38</f>
        <v>174</v>
      </c>
      <c r="S43" s="12">
        <f>сен.25!E38</f>
        <v>174</v>
      </c>
      <c r="T43" s="82">
        <f t="shared" si="4"/>
        <v>522</v>
      </c>
      <c r="U43" s="12">
        <f>окт.25!E38</f>
        <v>174</v>
      </c>
      <c r="V43" s="12">
        <f>ноя.25!E38</f>
        <v>174</v>
      </c>
      <c r="W43" s="12">
        <f>дек.25!E38</f>
        <v>174</v>
      </c>
    </row>
    <row r="44" spans="1:23" x14ac:dyDescent="0.25">
      <c r="A44" s="3">
        <v>35</v>
      </c>
      <c r="B44" s="117" t="s">
        <v>52</v>
      </c>
      <c r="C44" s="131">
        <v>56</v>
      </c>
      <c r="D44" s="131"/>
      <c r="E44" s="112">
        <f>СВОД_2024!F44</f>
        <v>-7134</v>
      </c>
      <c r="F44" s="113">
        <f t="shared" si="0"/>
        <v>-9222</v>
      </c>
      <c r="G44" s="114">
        <f>янв.25!F39+фев.25!F39+мар.25!F39+апр.25!F39+май.25!F39+июн.25!F39+июл.25!F39+авг.25!F39+сен.25!F39+окт.25!F39+ноя.25!F39+дек.25!F39</f>
        <v>0</v>
      </c>
      <c r="H44" s="83">
        <f t="shared" si="1"/>
        <v>522</v>
      </c>
      <c r="I44" s="12">
        <f>янв.25!E39</f>
        <v>174</v>
      </c>
      <c r="J44" s="12">
        <f>фев.25!E39</f>
        <v>174</v>
      </c>
      <c r="K44" s="12">
        <f>мар.25!E39</f>
        <v>174</v>
      </c>
      <c r="L44" s="82">
        <f t="shared" si="2"/>
        <v>522</v>
      </c>
      <c r="M44" s="12">
        <f>апр.25!E39</f>
        <v>174</v>
      </c>
      <c r="N44" s="12">
        <f>май.25!E39</f>
        <v>174</v>
      </c>
      <c r="O44" s="12">
        <f>июн.25!E39</f>
        <v>174</v>
      </c>
      <c r="P44" s="82">
        <f t="shared" si="3"/>
        <v>522</v>
      </c>
      <c r="Q44" s="12">
        <f>июл.25!E39</f>
        <v>174</v>
      </c>
      <c r="R44" s="12">
        <f>авг.25!E39</f>
        <v>174</v>
      </c>
      <c r="S44" s="12">
        <f>сен.25!E39</f>
        <v>174</v>
      </c>
      <c r="T44" s="82">
        <f t="shared" si="4"/>
        <v>522</v>
      </c>
      <c r="U44" s="12">
        <f>окт.25!E39</f>
        <v>174</v>
      </c>
      <c r="V44" s="12">
        <f>ноя.25!E39</f>
        <v>174</v>
      </c>
      <c r="W44" s="12">
        <f>дек.25!E39</f>
        <v>174</v>
      </c>
    </row>
    <row r="45" spans="1:23" x14ac:dyDescent="0.25">
      <c r="A45" s="3">
        <v>36</v>
      </c>
      <c r="B45" s="117" t="s">
        <v>53</v>
      </c>
      <c r="C45" s="131">
        <v>58</v>
      </c>
      <c r="D45" s="131"/>
      <c r="E45" s="112">
        <f>СВОД_2024!F45</f>
        <v>-16966</v>
      </c>
      <c r="F45" s="113">
        <f t="shared" si="0"/>
        <v>-19054</v>
      </c>
      <c r="G45" s="114">
        <f>янв.25!F40+фев.25!F40+мар.25!F40+апр.25!F40+май.25!F40+июн.25!F40+июл.25!F40+авг.25!F40+сен.25!F40+окт.25!F40+ноя.25!F40+дек.25!F40</f>
        <v>0</v>
      </c>
      <c r="H45" s="83">
        <f t="shared" si="1"/>
        <v>522</v>
      </c>
      <c r="I45" s="12">
        <f>янв.25!E40</f>
        <v>174</v>
      </c>
      <c r="J45" s="12">
        <f>фев.25!E40</f>
        <v>174</v>
      </c>
      <c r="K45" s="12">
        <f>мар.25!E40</f>
        <v>174</v>
      </c>
      <c r="L45" s="82">
        <f t="shared" si="2"/>
        <v>522</v>
      </c>
      <c r="M45" s="12">
        <f>апр.25!E40</f>
        <v>174</v>
      </c>
      <c r="N45" s="12">
        <f>май.25!E40</f>
        <v>174</v>
      </c>
      <c r="O45" s="12">
        <f>июн.25!E40</f>
        <v>174</v>
      </c>
      <c r="P45" s="82">
        <f t="shared" si="3"/>
        <v>522</v>
      </c>
      <c r="Q45" s="12">
        <f>июл.25!E40</f>
        <v>174</v>
      </c>
      <c r="R45" s="12">
        <f>авг.25!E40</f>
        <v>174</v>
      </c>
      <c r="S45" s="12">
        <f>сен.25!E40</f>
        <v>174</v>
      </c>
      <c r="T45" s="82">
        <f t="shared" si="4"/>
        <v>522</v>
      </c>
      <c r="U45" s="12">
        <f>окт.25!E40</f>
        <v>174</v>
      </c>
      <c r="V45" s="12">
        <f>ноя.25!E40</f>
        <v>174</v>
      </c>
      <c r="W45" s="12">
        <f>дек.25!E40</f>
        <v>174</v>
      </c>
    </row>
    <row r="46" spans="1:23" x14ac:dyDescent="0.25">
      <c r="A46" s="3">
        <v>37</v>
      </c>
      <c r="B46" s="117" t="s">
        <v>763</v>
      </c>
      <c r="C46" s="131">
        <v>59</v>
      </c>
      <c r="D46" s="131"/>
      <c r="E46" s="112">
        <f>СВОД_2024!F46</f>
        <v>-9740</v>
      </c>
      <c r="F46" s="113">
        <f t="shared" si="0"/>
        <v>-11828</v>
      </c>
      <c r="G46" s="114">
        <f>янв.25!F41+фев.25!F41+мар.25!F41+апр.25!F41+май.25!F41+июн.25!F41+июл.25!F41+авг.25!F41+сен.25!F41+окт.25!F41+ноя.25!F41+дек.25!F41</f>
        <v>0</v>
      </c>
      <c r="H46" s="83">
        <f t="shared" si="1"/>
        <v>522</v>
      </c>
      <c r="I46" s="12">
        <f>янв.25!E41</f>
        <v>174</v>
      </c>
      <c r="J46" s="12">
        <f>фев.25!E41</f>
        <v>174</v>
      </c>
      <c r="K46" s="12">
        <f>мар.25!E41</f>
        <v>174</v>
      </c>
      <c r="L46" s="82">
        <f t="shared" si="2"/>
        <v>522</v>
      </c>
      <c r="M46" s="12">
        <f>апр.25!E41</f>
        <v>174</v>
      </c>
      <c r="N46" s="12">
        <f>май.25!E41</f>
        <v>174</v>
      </c>
      <c r="O46" s="12">
        <f>июн.25!E41</f>
        <v>174</v>
      </c>
      <c r="P46" s="82">
        <f t="shared" si="3"/>
        <v>522</v>
      </c>
      <c r="Q46" s="12">
        <f>июл.25!E41</f>
        <v>174</v>
      </c>
      <c r="R46" s="12">
        <f>авг.25!E41</f>
        <v>174</v>
      </c>
      <c r="S46" s="12">
        <f>сен.25!E41</f>
        <v>174</v>
      </c>
      <c r="T46" s="82">
        <f t="shared" si="4"/>
        <v>522</v>
      </c>
      <c r="U46" s="12">
        <f>окт.25!E41</f>
        <v>174</v>
      </c>
      <c r="V46" s="12">
        <f>ноя.25!E41</f>
        <v>174</v>
      </c>
      <c r="W46" s="12">
        <f>дек.25!E41</f>
        <v>174</v>
      </c>
    </row>
    <row r="47" spans="1:23" x14ac:dyDescent="0.25">
      <c r="A47" s="3">
        <v>38</v>
      </c>
      <c r="B47" s="117" t="s">
        <v>55</v>
      </c>
      <c r="C47" s="131">
        <v>60</v>
      </c>
      <c r="D47" s="131"/>
      <c r="E47" s="112">
        <f>СВОД_2024!F47</f>
        <v>-16966</v>
      </c>
      <c r="F47" s="113">
        <f t="shared" si="0"/>
        <v>-19054</v>
      </c>
      <c r="G47" s="114">
        <f>янв.25!F42+фев.25!F42+мар.25!F42+апр.25!F42+май.25!F42+июн.25!F42+июл.25!F42+авг.25!F42+сен.25!F42+окт.25!F42+ноя.25!F42+дек.25!F42</f>
        <v>0</v>
      </c>
      <c r="H47" s="83">
        <f t="shared" si="1"/>
        <v>522</v>
      </c>
      <c r="I47" s="12">
        <f>янв.25!E42</f>
        <v>174</v>
      </c>
      <c r="J47" s="12">
        <f>фев.25!E42</f>
        <v>174</v>
      </c>
      <c r="K47" s="12">
        <f>мар.25!E42</f>
        <v>174</v>
      </c>
      <c r="L47" s="82">
        <f t="shared" si="2"/>
        <v>522</v>
      </c>
      <c r="M47" s="12">
        <f>апр.25!E42</f>
        <v>174</v>
      </c>
      <c r="N47" s="12">
        <f>май.25!E42</f>
        <v>174</v>
      </c>
      <c r="O47" s="12">
        <f>июн.25!E42</f>
        <v>174</v>
      </c>
      <c r="P47" s="82">
        <f t="shared" si="3"/>
        <v>522</v>
      </c>
      <c r="Q47" s="12">
        <f>июл.25!E42</f>
        <v>174</v>
      </c>
      <c r="R47" s="12">
        <f>авг.25!E42</f>
        <v>174</v>
      </c>
      <c r="S47" s="12">
        <f>сен.25!E42</f>
        <v>174</v>
      </c>
      <c r="T47" s="82">
        <f t="shared" si="4"/>
        <v>522</v>
      </c>
      <c r="U47" s="12">
        <f>окт.25!E42</f>
        <v>174</v>
      </c>
      <c r="V47" s="12">
        <f>ноя.25!E42</f>
        <v>174</v>
      </c>
      <c r="W47" s="12">
        <f>дек.25!E42</f>
        <v>174</v>
      </c>
    </row>
    <row r="48" spans="1:23" x14ac:dyDescent="0.25">
      <c r="A48" s="3">
        <v>39</v>
      </c>
      <c r="B48" s="117" t="s">
        <v>56</v>
      </c>
      <c r="C48" s="131">
        <v>62</v>
      </c>
      <c r="D48" s="131" t="s">
        <v>19</v>
      </c>
      <c r="E48" s="112">
        <f>СВОД_2024!F48</f>
        <v>-16966</v>
      </c>
      <c r="F48" s="113">
        <f t="shared" si="0"/>
        <v>-19054</v>
      </c>
      <c r="G48" s="114">
        <f>янв.25!F43+фев.25!F43+мар.25!F43+апр.25!F43+май.25!F43+июн.25!F43+июл.25!F43+авг.25!F43+сен.25!F43+окт.25!F43+ноя.25!F43+дек.25!F43</f>
        <v>0</v>
      </c>
      <c r="H48" s="83">
        <f t="shared" si="1"/>
        <v>522</v>
      </c>
      <c r="I48" s="12">
        <f>янв.25!E43</f>
        <v>174</v>
      </c>
      <c r="J48" s="12">
        <f>фев.25!E43</f>
        <v>174</v>
      </c>
      <c r="K48" s="12">
        <f>мар.25!E43</f>
        <v>174</v>
      </c>
      <c r="L48" s="82">
        <f t="shared" si="2"/>
        <v>522</v>
      </c>
      <c r="M48" s="12">
        <f>апр.25!E43</f>
        <v>174</v>
      </c>
      <c r="N48" s="12">
        <f>май.25!E43</f>
        <v>174</v>
      </c>
      <c r="O48" s="12">
        <f>июн.25!E43</f>
        <v>174</v>
      </c>
      <c r="P48" s="82">
        <f t="shared" si="3"/>
        <v>522</v>
      </c>
      <c r="Q48" s="12">
        <f>июл.25!E43</f>
        <v>174</v>
      </c>
      <c r="R48" s="12">
        <f>авг.25!E43</f>
        <v>174</v>
      </c>
      <c r="S48" s="12">
        <f>сен.25!E43</f>
        <v>174</v>
      </c>
      <c r="T48" s="82">
        <f t="shared" si="4"/>
        <v>522</v>
      </c>
      <c r="U48" s="12">
        <f>окт.25!E43</f>
        <v>174</v>
      </c>
      <c r="V48" s="12">
        <f>ноя.25!E43</f>
        <v>174</v>
      </c>
      <c r="W48" s="12">
        <f>дек.25!E43</f>
        <v>174</v>
      </c>
    </row>
    <row r="49" spans="1:23" x14ac:dyDescent="0.25">
      <c r="A49" s="3">
        <v>40</v>
      </c>
      <c r="B49" s="119" t="s">
        <v>1063</v>
      </c>
      <c r="C49" s="131">
        <v>63</v>
      </c>
      <c r="D49" s="131"/>
      <c r="E49" s="112">
        <f>СВОД_2024!F49</f>
        <v>-304</v>
      </c>
      <c r="F49" s="113">
        <f t="shared" si="0"/>
        <v>4608</v>
      </c>
      <c r="G49" s="114">
        <f>янв.25!F44+фев.25!F44+мар.25!F44+апр.25!F44+май.25!F44+июн.25!F44+июл.25!F44+авг.25!F44+сен.25!F44+окт.25!F44+ноя.25!F44+дек.25!F44</f>
        <v>7000</v>
      </c>
      <c r="H49" s="83">
        <f t="shared" si="1"/>
        <v>522</v>
      </c>
      <c r="I49" s="12">
        <f>янв.25!E44</f>
        <v>174</v>
      </c>
      <c r="J49" s="12">
        <f>фев.25!E44</f>
        <v>174</v>
      </c>
      <c r="K49" s="12">
        <f>мар.25!E44</f>
        <v>174</v>
      </c>
      <c r="L49" s="82">
        <f t="shared" si="2"/>
        <v>522</v>
      </c>
      <c r="M49" s="12">
        <f>апр.25!E44</f>
        <v>174</v>
      </c>
      <c r="N49" s="12">
        <f>май.25!E44</f>
        <v>174</v>
      </c>
      <c r="O49" s="12">
        <f>июн.25!E44</f>
        <v>174</v>
      </c>
      <c r="P49" s="82">
        <f t="shared" si="3"/>
        <v>522</v>
      </c>
      <c r="Q49" s="12">
        <f>июл.25!E44</f>
        <v>174</v>
      </c>
      <c r="R49" s="12">
        <f>авг.25!E44</f>
        <v>174</v>
      </c>
      <c r="S49" s="12">
        <f>сен.25!E44</f>
        <v>174</v>
      </c>
      <c r="T49" s="82">
        <f t="shared" si="4"/>
        <v>522</v>
      </c>
      <c r="U49" s="12">
        <f>окт.25!E44</f>
        <v>174</v>
      </c>
      <c r="V49" s="12">
        <f>ноя.25!E44</f>
        <v>174</v>
      </c>
      <c r="W49" s="12">
        <f>дек.25!E44</f>
        <v>174</v>
      </c>
    </row>
    <row r="50" spans="1:23" x14ac:dyDescent="0.25">
      <c r="A50" s="3">
        <v>41</v>
      </c>
      <c r="B50" s="117" t="s">
        <v>764</v>
      </c>
      <c r="C50" s="131">
        <v>65</v>
      </c>
      <c r="D50" s="131"/>
      <c r="E50" s="112">
        <f>СВОД_2024!F50</f>
        <v>-1044</v>
      </c>
      <c r="F50" s="113">
        <f t="shared" si="0"/>
        <v>-3132</v>
      </c>
      <c r="G50" s="114">
        <f>янв.25!F45+фев.25!F45+мар.25!F45+апр.25!F45+май.25!F45+июн.25!F45+июл.25!F45+авг.25!F45+сен.25!F45+окт.25!F45+ноя.25!F45+дек.25!F45</f>
        <v>0</v>
      </c>
      <c r="H50" s="83">
        <f t="shared" si="1"/>
        <v>522</v>
      </c>
      <c r="I50" s="12">
        <f>янв.25!E45</f>
        <v>174</v>
      </c>
      <c r="J50" s="12">
        <f>фев.25!E45</f>
        <v>174</v>
      </c>
      <c r="K50" s="12">
        <f>мар.25!E45</f>
        <v>174</v>
      </c>
      <c r="L50" s="82">
        <f t="shared" si="2"/>
        <v>522</v>
      </c>
      <c r="M50" s="12">
        <f>апр.25!E45</f>
        <v>174</v>
      </c>
      <c r="N50" s="12">
        <f>май.25!E45</f>
        <v>174</v>
      </c>
      <c r="O50" s="12">
        <f>июн.25!E45</f>
        <v>174</v>
      </c>
      <c r="P50" s="82">
        <f t="shared" si="3"/>
        <v>522</v>
      </c>
      <c r="Q50" s="12">
        <f>июл.25!E45</f>
        <v>174</v>
      </c>
      <c r="R50" s="12">
        <f>авг.25!E45</f>
        <v>174</v>
      </c>
      <c r="S50" s="12">
        <f>сен.25!E45</f>
        <v>174</v>
      </c>
      <c r="T50" s="82">
        <f t="shared" si="4"/>
        <v>522</v>
      </c>
      <c r="U50" s="12">
        <f>окт.25!E45</f>
        <v>174</v>
      </c>
      <c r="V50" s="12">
        <f>ноя.25!E45</f>
        <v>174</v>
      </c>
      <c r="W50" s="12">
        <f>дек.25!E45</f>
        <v>174</v>
      </c>
    </row>
    <row r="51" spans="1:23" x14ac:dyDescent="0.25">
      <c r="A51" s="3">
        <v>42</v>
      </c>
      <c r="B51" s="117" t="s">
        <v>2156</v>
      </c>
      <c r="C51" s="131">
        <v>66</v>
      </c>
      <c r="D51" s="131"/>
      <c r="E51" s="112">
        <f>СВОД_2024!F51</f>
        <v>-8370</v>
      </c>
      <c r="F51" s="113">
        <f t="shared" si="0"/>
        <v>-10458</v>
      </c>
      <c r="G51" s="114">
        <f>янв.25!F46+фев.25!F46+мар.25!F46+апр.25!F46+май.25!F46+июн.25!F46+июл.25!F46+авг.25!F46+сен.25!F46+окт.25!F46+ноя.25!F46+дек.25!F46</f>
        <v>0</v>
      </c>
      <c r="H51" s="83">
        <f t="shared" si="1"/>
        <v>522</v>
      </c>
      <c r="I51" s="12">
        <f>янв.25!E46</f>
        <v>174</v>
      </c>
      <c r="J51" s="12">
        <f>фев.25!E46</f>
        <v>174</v>
      </c>
      <c r="K51" s="12">
        <f>мар.25!E46</f>
        <v>174</v>
      </c>
      <c r="L51" s="82">
        <f t="shared" si="2"/>
        <v>522</v>
      </c>
      <c r="M51" s="12">
        <f>апр.25!E46</f>
        <v>174</v>
      </c>
      <c r="N51" s="12">
        <f>май.25!E46</f>
        <v>174</v>
      </c>
      <c r="O51" s="12">
        <f>июн.25!E46</f>
        <v>174</v>
      </c>
      <c r="P51" s="82">
        <f t="shared" si="3"/>
        <v>522</v>
      </c>
      <c r="Q51" s="12">
        <f>июл.25!E46</f>
        <v>174</v>
      </c>
      <c r="R51" s="12">
        <f>авг.25!E46</f>
        <v>174</v>
      </c>
      <c r="S51" s="12">
        <f>сен.25!E46</f>
        <v>174</v>
      </c>
      <c r="T51" s="82">
        <f t="shared" si="4"/>
        <v>522</v>
      </c>
      <c r="U51" s="12">
        <f>окт.25!E46</f>
        <v>174</v>
      </c>
      <c r="V51" s="12">
        <f>ноя.25!E46</f>
        <v>174</v>
      </c>
      <c r="W51" s="12">
        <f>дек.25!E46</f>
        <v>174</v>
      </c>
    </row>
    <row r="52" spans="1:23" x14ac:dyDescent="0.25">
      <c r="A52" s="3">
        <v>43</v>
      </c>
      <c r="B52" s="117" t="s">
        <v>1702</v>
      </c>
      <c r="C52" s="131">
        <v>67</v>
      </c>
      <c r="D52" s="131"/>
      <c r="E52" s="112">
        <f>СВОД_2024!F52</f>
        <v>-2784</v>
      </c>
      <c r="F52" s="113">
        <f t="shared" si="0"/>
        <v>-4872</v>
      </c>
      <c r="G52" s="114">
        <f>янв.25!F47+фев.25!F47+мар.25!F47+апр.25!F47+май.25!F47+июн.25!F47+июл.25!F47+авг.25!F47+сен.25!F47+окт.25!F47+ноя.25!F47+дек.25!F47</f>
        <v>0</v>
      </c>
      <c r="H52" s="83">
        <f t="shared" si="1"/>
        <v>522</v>
      </c>
      <c r="I52" s="12">
        <f>янв.25!E47</f>
        <v>174</v>
      </c>
      <c r="J52" s="12">
        <f>фев.25!E47</f>
        <v>174</v>
      </c>
      <c r="K52" s="12">
        <f>мар.25!E47</f>
        <v>174</v>
      </c>
      <c r="L52" s="82">
        <f t="shared" si="2"/>
        <v>522</v>
      </c>
      <c r="M52" s="12">
        <f>апр.25!E47</f>
        <v>174</v>
      </c>
      <c r="N52" s="12">
        <f>май.25!E47</f>
        <v>174</v>
      </c>
      <c r="O52" s="12">
        <f>июн.25!E47</f>
        <v>174</v>
      </c>
      <c r="P52" s="82">
        <f t="shared" si="3"/>
        <v>522</v>
      </c>
      <c r="Q52" s="12">
        <f>июл.25!E47</f>
        <v>174</v>
      </c>
      <c r="R52" s="12">
        <f>авг.25!E47</f>
        <v>174</v>
      </c>
      <c r="S52" s="12">
        <f>сен.25!E47</f>
        <v>174</v>
      </c>
      <c r="T52" s="82">
        <f t="shared" si="4"/>
        <v>522</v>
      </c>
      <c r="U52" s="12">
        <f>окт.25!E47</f>
        <v>174</v>
      </c>
      <c r="V52" s="12">
        <f>ноя.25!E47</f>
        <v>174</v>
      </c>
      <c r="W52" s="12">
        <f>дек.25!E47</f>
        <v>174</v>
      </c>
    </row>
    <row r="53" spans="1:23" x14ac:dyDescent="0.25">
      <c r="A53" s="3">
        <v>44</v>
      </c>
      <c r="B53" s="107" t="s">
        <v>765</v>
      </c>
      <c r="C53" s="131">
        <v>70</v>
      </c>
      <c r="D53" s="131"/>
      <c r="E53" s="112">
        <f>СВОД_2024!F53</f>
        <v>522</v>
      </c>
      <c r="F53" s="113">
        <f t="shared" si="0"/>
        <v>-1044</v>
      </c>
      <c r="G53" s="114">
        <f>янв.25!F48+фев.25!F48+мар.25!F48+апр.25!F48+май.25!F48+июн.25!F48+июл.25!F48+авг.25!F48+сен.25!F48+окт.25!F48+ноя.25!F48+дек.25!F48</f>
        <v>522</v>
      </c>
      <c r="H53" s="83">
        <f t="shared" si="1"/>
        <v>522</v>
      </c>
      <c r="I53" s="12">
        <f>янв.25!E48</f>
        <v>174</v>
      </c>
      <c r="J53" s="12">
        <f>фев.25!E48</f>
        <v>174</v>
      </c>
      <c r="K53" s="12">
        <f>мар.25!E48</f>
        <v>174</v>
      </c>
      <c r="L53" s="82">
        <f t="shared" si="2"/>
        <v>522</v>
      </c>
      <c r="M53" s="12">
        <f>апр.25!E48</f>
        <v>174</v>
      </c>
      <c r="N53" s="12">
        <f>май.25!E48</f>
        <v>174</v>
      </c>
      <c r="O53" s="12">
        <f>июн.25!E48</f>
        <v>174</v>
      </c>
      <c r="P53" s="82">
        <f t="shared" si="3"/>
        <v>522</v>
      </c>
      <c r="Q53" s="12">
        <f>июл.25!E48</f>
        <v>174</v>
      </c>
      <c r="R53" s="12">
        <f>авг.25!E48</f>
        <v>174</v>
      </c>
      <c r="S53" s="12">
        <f>сен.25!E48</f>
        <v>174</v>
      </c>
      <c r="T53" s="82">
        <f t="shared" si="4"/>
        <v>522</v>
      </c>
      <c r="U53" s="12">
        <f>окт.25!E48</f>
        <v>174</v>
      </c>
      <c r="V53" s="12">
        <f>ноя.25!E48</f>
        <v>174</v>
      </c>
      <c r="W53" s="12">
        <f>дек.25!E48</f>
        <v>174</v>
      </c>
    </row>
    <row r="54" spans="1:23" x14ac:dyDescent="0.25">
      <c r="A54" s="3">
        <v>45</v>
      </c>
      <c r="B54" s="107" t="s">
        <v>62</v>
      </c>
      <c r="C54" s="131">
        <v>71</v>
      </c>
      <c r="D54" s="131"/>
      <c r="E54" s="112">
        <f>СВОД_2024!F54</f>
        <v>-8966</v>
      </c>
      <c r="F54" s="113">
        <f t="shared" si="0"/>
        <v>-11054</v>
      </c>
      <c r="G54" s="114">
        <f>янв.25!F49+фев.25!F49+мар.25!F49+апр.25!F49+май.25!F49+июн.25!F49+июл.25!F49+авг.25!F49+сен.25!F49+окт.25!F49+ноя.25!F49+дек.25!F49</f>
        <v>0</v>
      </c>
      <c r="H54" s="83">
        <f t="shared" si="1"/>
        <v>522</v>
      </c>
      <c r="I54" s="12">
        <f>янв.25!E49</f>
        <v>174</v>
      </c>
      <c r="J54" s="12">
        <f>фев.25!E49</f>
        <v>174</v>
      </c>
      <c r="K54" s="12">
        <f>мар.25!E49</f>
        <v>174</v>
      </c>
      <c r="L54" s="82">
        <f t="shared" si="2"/>
        <v>522</v>
      </c>
      <c r="M54" s="12">
        <f>апр.25!E49</f>
        <v>174</v>
      </c>
      <c r="N54" s="12">
        <f>май.25!E49</f>
        <v>174</v>
      </c>
      <c r="O54" s="12">
        <f>июн.25!E49</f>
        <v>174</v>
      </c>
      <c r="P54" s="82">
        <f t="shared" si="3"/>
        <v>522</v>
      </c>
      <c r="Q54" s="12">
        <f>июл.25!E49</f>
        <v>174</v>
      </c>
      <c r="R54" s="12">
        <f>авг.25!E49</f>
        <v>174</v>
      </c>
      <c r="S54" s="12">
        <f>сен.25!E49</f>
        <v>174</v>
      </c>
      <c r="T54" s="82">
        <f t="shared" si="4"/>
        <v>522</v>
      </c>
      <c r="U54" s="12">
        <f>окт.25!E49</f>
        <v>174</v>
      </c>
      <c r="V54" s="12">
        <f>ноя.25!E49</f>
        <v>174</v>
      </c>
      <c r="W54" s="12">
        <f>дек.25!E49</f>
        <v>174</v>
      </c>
    </row>
    <row r="55" spans="1:23" x14ac:dyDescent="0.25">
      <c r="A55" s="3">
        <v>46</v>
      </c>
      <c r="B55" s="107" t="s">
        <v>63</v>
      </c>
      <c r="C55" s="131">
        <v>72</v>
      </c>
      <c r="D55" s="131"/>
      <c r="E55" s="112">
        <f>СВОД_2024!F55</f>
        <v>-8178</v>
      </c>
      <c r="F55" s="113">
        <f t="shared" si="0"/>
        <v>-816</v>
      </c>
      <c r="G55" s="114">
        <f>янв.25!F50+фев.25!F50+мар.25!F50+апр.25!F50+май.25!F50+июн.25!F50+июл.25!F50+авг.25!F50+сен.25!F50+окт.25!F50+ноя.25!F50+дек.25!F50</f>
        <v>9450</v>
      </c>
      <c r="H55" s="83">
        <f t="shared" si="1"/>
        <v>522</v>
      </c>
      <c r="I55" s="12">
        <f>янв.25!E50</f>
        <v>174</v>
      </c>
      <c r="J55" s="12">
        <f>фев.25!E50</f>
        <v>174</v>
      </c>
      <c r="K55" s="12">
        <f>мар.25!E50</f>
        <v>174</v>
      </c>
      <c r="L55" s="82">
        <f t="shared" si="2"/>
        <v>522</v>
      </c>
      <c r="M55" s="12">
        <f>апр.25!E50</f>
        <v>174</v>
      </c>
      <c r="N55" s="12">
        <f>май.25!E50</f>
        <v>174</v>
      </c>
      <c r="O55" s="12">
        <f>июн.25!E50</f>
        <v>174</v>
      </c>
      <c r="P55" s="82">
        <f t="shared" si="3"/>
        <v>522</v>
      </c>
      <c r="Q55" s="12">
        <f>июл.25!E50</f>
        <v>174</v>
      </c>
      <c r="R55" s="12">
        <f>авг.25!E50</f>
        <v>174</v>
      </c>
      <c r="S55" s="12">
        <f>сен.25!E50</f>
        <v>174</v>
      </c>
      <c r="T55" s="82">
        <f t="shared" si="4"/>
        <v>522</v>
      </c>
      <c r="U55" s="12">
        <f>окт.25!E50</f>
        <v>174</v>
      </c>
      <c r="V55" s="12">
        <f>ноя.25!E50</f>
        <v>174</v>
      </c>
      <c r="W55" s="12">
        <f>дек.25!E50</f>
        <v>174</v>
      </c>
    </row>
    <row r="56" spans="1:23" x14ac:dyDescent="0.25">
      <c r="A56" s="3">
        <v>47</v>
      </c>
      <c r="B56" s="107" t="s">
        <v>64</v>
      </c>
      <c r="C56" s="131">
        <v>74</v>
      </c>
      <c r="D56" s="131"/>
      <c r="E56" s="112">
        <f>СВОД_2024!F56</f>
        <v>34</v>
      </c>
      <c r="F56" s="113">
        <f t="shared" si="0"/>
        <v>34</v>
      </c>
      <c r="G56" s="114">
        <f>янв.25!F51+фев.25!F51+мар.25!F51+апр.25!F51+май.25!F51+июн.25!F51+июл.25!F51+авг.25!F51+сен.25!F51+окт.25!F51+ноя.25!F51+дек.25!F51</f>
        <v>2088</v>
      </c>
      <c r="H56" s="83">
        <f t="shared" si="1"/>
        <v>522</v>
      </c>
      <c r="I56" s="12">
        <f>янв.25!E51</f>
        <v>174</v>
      </c>
      <c r="J56" s="12">
        <f>фев.25!E51</f>
        <v>174</v>
      </c>
      <c r="K56" s="12">
        <f>мар.25!E51</f>
        <v>174</v>
      </c>
      <c r="L56" s="82">
        <f t="shared" si="2"/>
        <v>522</v>
      </c>
      <c r="M56" s="12">
        <f>апр.25!E51</f>
        <v>174</v>
      </c>
      <c r="N56" s="12">
        <f>май.25!E51</f>
        <v>174</v>
      </c>
      <c r="O56" s="12">
        <f>июн.25!E51</f>
        <v>174</v>
      </c>
      <c r="P56" s="82">
        <f t="shared" si="3"/>
        <v>522</v>
      </c>
      <c r="Q56" s="12">
        <f>июл.25!E51</f>
        <v>174</v>
      </c>
      <c r="R56" s="12">
        <f>авг.25!E51</f>
        <v>174</v>
      </c>
      <c r="S56" s="12">
        <f>сен.25!E51</f>
        <v>174</v>
      </c>
      <c r="T56" s="82">
        <f t="shared" si="4"/>
        <v>522</v>
      </c>
      <c r="U56" s="12">
        <f>окт.25!E51</f>
        <v>174</v>
      </c>
      <c r="V56" s="12">
        <f>ноя.25!E51</f>
        <v>174</v>
      </c>
      <c r="W56" s="12">
        <f>дек.25!E51</f>
        <v>174</v>
      </c>
    </row>
    <row r="57" spans="1:23" x14ac:dyDescent="0.25">
      <c r="A57" s="3">
        <v>48</v>
      </c>
      <c r="B57" s="107" t="s">
        <v>65</v>
      </c>
      <c r="C57" s="131">
        <v>76</v>
      </c>
      <c r="D57" s="131" t="s">
        <v>19</v>
      </c>
      <c r="E57" s="112">
        <f>СВОД_2024!F57</f>
        <v>-1176</v>
      </c>
      <c r="F57" s="113">
        <f t="shared" si="0"/>
        <v>0</v>
      </c>
      <c r="G57" s="114">
        <f>янв.25!F52+фев.25!F52+мар.25!F52+апр.25!F52+май.25!F52+июн.25!F52+июл.25!F52+авг.25!F52+сен.25!F52+окт.25!F52+ноя.25!F52+дек.25!F52</f>
        <v>3264</v>
      </c>
      <c r="H57" s="83">
        <f t="shared" si="1"/>
        <v>522</v>
      </c>
      <c r="I57" s="12">
        <f>янв.25!E52</f>
        <v>174</v>
      </c>
      <c r="J57" s="12">
        <f>фев.25!E52</f>
        <v>174</v>
      </c>
      <c r="K57" s="12">
        <f>мар.25!E52</f>
        <v>174</v>
      </c>
      <c r="L57" s="82">
        <f t="shared" si="2"/>
        <v>522</v>
      </c>
      <c r="M57" s="12">
        <f>апр.25!E52</f>
        <v>174</v>
      </c>
      <c r="N57" s="12">
        <f>май.25!E52</f>
        <v>174</v>
      </c>
      <c r="O57" s="12">
        <f>июн.25!E52</f>
        <v>174</v>
      </c>
      <c r="P57" s="82">
        <f t="shared" si="3"/>
        <v>522</v>
      </c>
      <c r="Q57" s="12">
        <f>июл.25!E52</f>
        <v>174</v>
      </c>
      <c r="R57" s="12">
        <f>авг.25!E52</f>
        <v>174</v>
      </c>
      <c r="S57" s="12">
        <f>сен.25!E52</f>
        <v>174</v>
      </c>
      <c r="T57" s="82">
        <f t="shared" si="4"/>
        <v>522</v>
      </c>
      <c r="U57" s="12">
        <f>окт.25!E52</f>
        <v>174</v>
      </c>
      <c r="V57" s="12">
        <f>ноя.25!E52</f>
        <v>174</v>
      </c>
      <c r="W57" s="12">
        <f>дек.25!E52</f>
        <v>174</v>
      </c>
    </row>
    <row r="58" spans="1:23" x14ac:dyDescent="0.25">
      <c r="A58" s="3">
        <v>49</v>
      </c>
      <c r="B58" s="107" t="s">
        <v>766</v>
      </c>
      <c r="C58" s="131">
        <v>77</v>
      </c>
      <c r="D58" s="131"/>
      <c r="E58" s="112">
        <f>СВОД_2024!F58</f>
        <v>-522</v>
      </c>
      <c r="F58" s="113">
        <f t="shared" si="0"/>
        <v>-810</v>
      </c>
      <c r="G58" s="114">
        <f>янв.25!F53+фев.25!F53+мар.25!F53+апр.25!F53+май.25!F53+июн.25!F53+июл.25!F53+авг.25!F53+сен.25!F53+окт.25!F53+ноя.25!F53+дек.25!F53</f>
        <v>1800</v>
      </c>
      <c r="H58" s="83">
        <f t="shared" si="1"/>
        <v>522</v>
      </c>
      <c r="I58" s="12">
        <f>янв.25!E53</f>
        <v>174</v>
      </c>
      <c r="J58" s="12">
        <f>фев.25!E53</f>
        <v>174</v>
      </c>
      <c r="K58" s="12">
        <f>мар.25!E53</f>
        <v>174</v>
      </c>
      <c r="L58" s="82">
        <f t="shared" si="2"/>
        <v>522</v>
      </c>
      <c r="M58" s="12">
        <f>апр.25!E53</f>
        <v>174</v>
      </c>
      <c r="N58" s="12">
        <f>май.25!E53</f>
        <v>174</v>
      </c>
      <c r="O58" s="12">
        <f>июн.25!E53</f>
        <v>174</v>
      </c>
      <c r="P58" s="82">
        <f t="shared" si="3"/>
        <v>522</v>
      </c>
      <c r="Q58" s="12">
        <f>июл.25!E53</f>
        <v>174</v>
      </c>
      <c r="R58" s="12">
        <f>авг.25!E53</f>
        <v>174</v>
      </c>
      <c r="S58" s="12">
        <f>сен.25!E53</f>
        <v>174</v>
      </c>
      <c r="T58" s="82">
        <f t="shared" si="4"/>
        <v>522</v>
      </c>
      <c r="U58" s="12">
        <f>окт.25!E53</f>
        <v>174</v>
      </c>
      <c r="V58" s="12">
        <f>ноя.25!E53</f>
        <v>174</v>
      </c>
      <c r="W58" s="12">
        <f>дек.25!E53</f>
        <v>174</v>
      </c>
    </row>
    <row r="59" spans="1:23" x14ac:dyDescent="0.25">
      <c r="A59" s="3">
        <v>50</v>
      </c>
      <c r="B59" s="107" t="s">
        <v>1064</v>
      </c>
      <c r="C59" s="131">
        <v>78</v>
      </c>
      <c r="D59" s="131"/>
      <c r="E59" s="112">
        <f>СВОД_2024!F59</f>
        <v>-518</v>
      </c>
      <c r="F59" s="113">
        <f t="shared" si="0"/>
        <v>-2406</v>
      </c>
      <c r="G59" s="114">
        <f>янв.25!F54+фев.25!F54+мар.25!F54+апр.25!F54+май.25!F54+июн.25!F54+июл.25!F54+авг.25!F54+сен.25!F54+окт.25!F54+ноя.25!F54+дек.25!F54</f>
        <v>200</v>
      </c>
      <c r="H59" s="83">
        <f t="shared" si="1"/>
        <v>522</v>
      </c>
      <c r="I59" s="12">
        <f>янв.25!E54</f>
        <v>174</v>
      </c>
      <c r="J59" s="12">
        <f>фев.25!E54</f>
        <v>174</v>
      </c>
      <c r="K59" s="12">
        <f>мар.25!E54</f>
        <v>174</v>
      </c>
      <c r="L59" s="82">
        <f t="shared" si="2"/>
        <v>522</v>
      </c>
      <c r="M59" s="12">
        <f>апр.25!E54</f>
        <v>174</v>
      </c>
      <c r="N59" s="12">
        <f>май.25!E54</f>
        <v>174</v>
      </c>
      <c r="O59" s="12">
        <f>июн.25!E54</f>
        <v>174</v>
      </c>
      <c r="P59" s="82">
        <f t="shared" si="3"/>
        <v>522</v>
      </c>
      <c r="Q59" s="12">
        <f>июл.25!E54</f>
        <v>174</v>
      </c>
      <c r="R59" s="12">
        <f>авг.25!E54</f>
        <v>174</v>
      </c>
      <c r="S59" s="12">
        <f>сен.25!E54</f>
        <v>174</v>
      </c>
      <c r="T59" s="82">
        <f t="shared" si="4"/>
        <v>522</v>
      </c>
      <c r="U59" s="12">
        <f>окт.25!E54</f>
        <v>174</v>
      </c>
      <c r="V59" s="12">
        <f>ноя.25!E54</f>
        <v>174</v>
      </c>
      <c r="W59" s="12">
        <f>дек.25!E54</f>
        <v>174</v>
      </c>
    </row>
    <row r="60" spans="1:23" x14ac:dyDescent="0.25">
      <c r="A60" s="3">
        <v>51</v>
      </c>
      <c r="B60" s="107" t="s">
        <v>68</v>
      </c>
      <c r="C60" s="131">
        <v>78</v>
      </c>
      <c r="D60" s="131" t="s">
        <v>19</v>
      </c>
      <c r="E60" s="112">
        <f>СВОД_2024!F60</f>
        <v>397</v>
      </c>
      <c r="F60" s="113">
        <f t="shared" si="0"/>
        <v>1309</v>
      </c>
      <c r="G60" s="114">
        <f>янв.25!F55+фев.25!F55+мар.25!F55+апр.25!F55+май.25!F55+июн.25!F55+июл.25!F55+авг.25!F55+сен.25!F55+окт.25!F55+ноя.25!F55+дек.25!F55</f>
        <v>3000</v>
      </c>
      <c r="H60" s="83">
        <f t="shared" si="1"/>
        <v>522</v>
      </c>
      <c r="I60" s="12">
        <f>янв.25!E55</f>
        <v>174</v>
      </c>
      <c r="J60" s="12">
        <f>фев.25!E55</f>
        <v>174</v>
      </c>
      <c r="K60" s="12">
        <f>мар.25!E55</f>
        <v>174</v>
      </c>
      <c r="L60" s="82">
        <f t="shared" si="2"/>
        <v>522</v>
      </c>
      <c r="M60" s="12">
        <f>апр.25!E55</f>
        <v>174</v>
      </c>
      <c r="N60" s="12">
        <f>май.25!E55</f>
        <v>174</v>
      </c>
      <c r="O60" s="12">
        <f>июн.25!E55</f>
        <v>174</v>
      </c>
      <c r="P60" s="82">
        <f t="shared" si="3"/>
        <v>522</v>
      </c>
      <c r="Q60" s="12">
        <f>июл.25!E55</f>
        <v>174</v>
      </c>
      <c r="R60" s="12">
        <f>авг.25!E55</f>
        <v>174</v>
      </c>
      <c r="S60" s="12">
        <f>сен.25!E55</f>
        <v>174</v>
      </c>
      <c r="T60" s="82">
        <f t="shared" si="4"/>
        <v>522</v>
      </c>
      <c r="U60" s="12">
        <f>окт.25!E55</f>
        <v>174</v>
      </c>
      <c r="V60" s="12">
        <f>ноя.25!E55</f>
        <v>174</v>
      </c>
      <c r="W60" s="12">
        <f>дек.25!E55</f>
        <v>174</v>
      </c>
    </row>
    <row r="61" spans="1:23" x14ac:dyDescent="0.25">
      <c r="A61" s="3">
        <v>52</v>
      </c>
      <c r="B61" s="107" t="s">
        <v>69</v>
      </c>
      <c r="C61" s="131">
        <v>79</v>
      </c>
      <c r="D61" s="131"/>
      <c r="E61" s="112">
        <f>СВОД_2024!F61</f>
        <v>-1884</v>
      </c>
      <c r="F61" s="113">
        <f t="shared" si="0"/>
        <v>-1922</v>
      </c>
      <c r="G61" s="114">
        <f>янв.25!F56+фев.25!F56+мар.25!F56+апр.25!F56+май.25!F56+июн.25!F56+июл.25!F56+авг.25!F56+сен.25!F56+окт.25!F56+ноя.25!F56+дек.25!F56</f>
        <v>2050</v>
      </c>
      <c r="H61" s="83">
        <f t="shared" si="1"/>
        <v>522</v>
      </c>
      <c r="I61" s="12">
        <f>янв.25!E56</f>
        <v>174</v>
      </c>
      <c r="J61" s="12">
        <f>фев.25!E56</f>
        <v>174</v>
      </c>
      <c r="K61" s="12">
        <f>мар.25!E56</f>
        <v>174</v>
      </c>
      <c r="L61" s="82">
        <f t="shared" si="2"/>
        <v>522</v>
      </c>
      <c r="M61" s="12">
        <f>апр.25!E56</f>
        <v>174</v>
      </c>
      <c r="N61" s="12">
        <f>май.25!E56</f>
        <v>174</v>
      </c>
      <c r="O61" s="12">
        <f>июн.25!E56</f>
        <v>174</v>
      </c>
      <c r="P61" s="82">
        <f t="shared" si="3"/>
        <v>522</v>
      </c>
      <c r="Q61" s="12">
        <f>июл.25!E56</f>
        <v>174</v>
      </c>
      <c r="R61" s="12">
        <f>авг.25!E56</f>
        <v>174</v>
      </c>
      <c r="S61" s="12">
        <f>сен.25!E56</f>
        <v>174</v>
      </c>
      <c r="T61" s="82">
        <f t="shared" si="4"/>
        <v>522</v>
      </c>
      <c r="U61" s="12">
        <f>окт.25!E56</f>
        <v>174</v>
      </c>
      <c r="V61" s="12">
        <f>ноя.25!E56</f>
        <v>174</v>
      </c>
      <c r="W61" s="12">
        <f>дек.25!E56</f>
        <v>174</v>
      </c>
    </row>
    <row r="62" spans="1:23" x14ac:dyDescent="0.25">
      <c r="A62" s="3">
        <v>53</v>
      </c>
      <c r="B62" s="107" t="s">
        <v>70</v>
      </c>
      <c r="C62" s="131">
        <v>80</v>
      </c>
      <c r="D62" s="131"/>
      <c r="E62" s="112">
        <f>СВОД_2024!F62</f>
        <v>-16966</v>
      </c>
      <c r="F62" s="113">
        <f t="shared" si="0"/>
        <v>-19054</v>
      </c>
      <c r="G62" s="114">
        <f>янв.25!F57+фев.25!F57+мар.25!F57+апр.25!F57+май.25!F57+июн.25!F57+июл.25!F57+авг.25!F57+сен.25!F57+окт.25!F57+ноя.25!F57+дек.25!F57</f>
        <v>0</v>
      </c>
      <c r="H62" s="83">
        <f t="shared" si="1"/>
        <v>522</v>
      </c>
      <c r="I62" s="12">
        <f>янв.25!E57</f>
        <v>174</v>
      </c>
      <c r="J62" s="12">
        <f>фев.25!E57</f>
        <v>174</v>
      </c>
      <c r="K62" s="12">
        <f>мар.25!E57</f>
        <v>174</v>
      </c>
      <c r="L62" s="82">
        <f t="shared" si="2"/>
        <v>522</v>
      </c>
      <c r="M62" s="12">
        <f>апр.25!E57</f>
        <v>174</v>
      </c>
      <c r="N62" s="12">
        <f>май.25!E57</f>
        <v>174</v>
      </c>
      <c r="O62" s="12">
        <f>июн.25!E57</f>
        <v>174</v>
      </c>
      <c r="P62" s="82">
        <f t="shared" si="3"/>
        <v>522</v>
      </c>
      <c r="Q62" s="12">
        <f>июл.25!E57</f>
        <v>174</v>
      </c>
      <c r="R62" s="12">
        <f>авг.25!E57</f>
        <v>174</v>
      </c>
      <c r="S62" s="12">
        <f>сен.25!E57</f>
        <v>174</v>
      </c>
      <c r="T62" s="82">
        <f t="shared" si="4"/>
        <v>522</v>
      </c>
      <c r="U62" s="12">
        <f>окт.25!E57</f>
        <v>174</v>
      </c>
      <c r="V62" s="12">
        <f>ноя.25!E57</f>
        <v>174</v>
      </c>
      <c r="W62" s="12">
        <f>дек.25!E57</f>
        <v>174</v>
      </c>
    </row>
    <row r="63" spans="1:23" x14ac:dyDescent="0.25">
      <c r="A63" s="3">
        <v>54</v>
      </c>
      <c r="B63" s="107" t="s">
        <v>71</v>
      </c>
      <c r="C63" s="131">
        <v>82</v>
      </c>
      <c r="D63" s="131"/>
      <c r="E63" s="112">
        <f>СВОД_2024!F63</f>
        <v>-4176</v>
      </c>
      <c r="F63" s="113">
        <f t="shared" si="0"/>
        <v>-1914</v>
      </c>
      <c r="G63" s="114">
        <f>янв.25!F58+фев.25!F58+мар.25!F58+апр.25!F58+май.25!F58+июн.25!F58+июл.25!F58+авг.25!F58+сен.25!F58+окт.25!F58+ноя.25!F58+дек.25!F58</f>
        <v>4350</v>
      </c>
      <c r="H63" s="83">
        <f t="shared" si="1"/>
        <v>522</v>
      </c>
      <c r="I63" s="12">
        <f>янв.25!E58</f>
        <v>174</v>
      </c>
      <c r="J63" s="12">
        <f>фев.25!E58</f>
        <v>174</v>
      </c>
      <c r="K63" s="12">
        <f>мар.25!E58</f>
        <v>174</v>
      </c>
      <c r="L63" s="82">
        <f t="shared" si="2"/>
        <v>522</v>
      </c>
      <c r="M63" s="12">
        <f>апр.25!E58</f>
        <v>174</v>
      </c>
      <c r="N63" s="12">
        <f>май.25!E58</f>
        <v>174</v>
      </c>
      <c r="O63" s="12">
        <f>июн.25!E58</f>
        <v>174</v>
      </c>
      <c r="P63" s="82">
        <f t="shared" si="3"/>
        <v>522</v>
      </c>
      <c r="Q63" s="12">
        <f>июл.25!E58</f>
        <v>174</v>
      </c>
      <c r="R63" s="12">
        <f>авг.25!E58</f>
        <v>174</v>
      </c>
      <c r="S63" s="12">
        <f>сен.25!E58</f>
        <v>174</v>
      </c>
      <c r="T63" s="82">
        <f t="shared" si="4"/>
        <v>522</v>
      </c>
      <c r="U63" s="12">
        <f>окт.25!E58</f>
        <v>174</v>
      </c>
      <c r="V63" s="12">
        <f>ноя.25!E58</f>
        <v>174</v>
      </c>
      <c r="W63" s="12">
        <f>дек.25!E58</f>
        <v>174</v>
      </c>
    </row>
    <row r="64" spans="1:23" x14ac:dyDescent="0.25">
      <c r="A64" s="3">
        <v>55</v>
      </c>
      <c r="B64" s="107" t="s">
        <v>1390</v>
      </c>
      <c r="C64" s="131">
        <v>83</v>
      </c>
      <c r="D64" s="131"/>
      <c r="E64" s="112">
        <f>СВОД_2024!F64</f>
        <v>-16686</v>
      </c>
      <c r="F64" s="113">
        <f t="shared" si="0"/>
        <v>-18774</v>
      </c>
      <c r="G64" s="114">
        <f>янв.25!F59+фев.25!F59+мар.25!F59+апр.25!F59+май.25!F59+июн.25!F59+июл.25!F59+авг.25!F59+сен.25!F59+окт.25!F59+ноя.25!F59+дек.25!F59</f>
        <v>0</v>
      </c>
      <c r="H64" s="83">
        <f t="shared" si="1"/>
        <v>522</v>
      </c>
      <c r="I64" s="12">
        <f>янв.25!E59</f>
        <v>174</v>
      </c>
      <c r="J64" s="12">
        <f>фев.25!E59</f>
        <v>174</v>
      </c>
      <c r="K64" s="12">
        <f>мар.25!E59</f>
        <v>174</v>
      </c>
      <c r="L64" s="82">
        <f t="shared" si="2"/>
        <v>522</v>
      </c>
      <c r="M64" s="12">
        <f>апр.25!E59</f>
        <v>174</v>
      </c>
      <c r="N64" s="12">
        <f>май.25!E59</f>
        <v>174</v>
      </c>
      <c r="O64" s="12">
        <f>июн.25!E59</f>
        <v>174</v>
      </c>
      <c r="P64" s="82">
        <f t="shared" si="3"/>
        <v>522</v>
      </c>
      <c r="Q64" s="12">
        <f>июл.25!E59</f>
        <v>174</v>
      </c>
      <c r="R64" s="12">
        <f>авг.25!E59</f>
        <v>174</v>
      </c>
      <c r="S64" s="12">
        <f>сен.25!E59</f>
        <v>174</v>
      </c>
      <c r="T64" s="82">
        <f t="shared" si="4"/>
        <v>522</v>
      </c>
      <c r="U64" s="12">
        <f>окт.25!E59</f>
        <v>174</v>
      </c>
      <c r="V64" s="12">
        <f>ноя.25!E59</f>
        <v>174</v>
      </c>
      <c r="W64" s="12">
        <f>дек.25!E59</f>
        <v>174</v>
      </c>
    </row>
    <row r="65" spans="1:23" x14ac:dyDescent="0.25">
      <c r="A65" s="3">
        <v>56</v>
      </c>
      <c r="B65" s="107" t="s">
        <v>73</v>
      </c>
      <c r="C65" s="131">
        <v>83</v>
      </c>
      <c r="D65" s="131" t="s">
        <v>19</v>
      </c>
      <c r="E65" s="112">
        <f>СВОД_2024!F65</f>
        <v>4090</v>
      </c>
      <c r="F65" s="113">
        <f t="shared" si="0"/>
        <v>2002</v>
      </c>
      <c r="G65" s="114">
        <f>янв.25!F60+фев.25!F60+мар.25!F60+апр.25!F60+май.25!F60+июн.25!F60+июл.25!F60+авг.25!F60+сен.25!F60+окт.25!F60+ноя.25!F60+дек.25!F60</f>
        <v>0</v>
      </c>
      <c r="H65" s="83">
        <f t="shared" si="1"/>
        <v>522</v>
      </c>
      <c r="I65" s="12">
        <f>янв.25!E60</f>
        <v>174</v>
      </c>
      <c r="J65" s="12">
        <f>фев.25!E60</f>
        <v>174</v>
      </c>
      <c r="K65" s="12">
        <f>мар.25!E60</f>
        <v>174</v>
      </c>
      <c r="L65" s="82">
        <f t="shared" si="2"/>
        <v>522</v>
      </c>
      <c r="M65" s="12">
        <f>апр.25!E60</f>
        <v>174</v>
      </c>
      <c r="N65" s="12">
        <f>май.25!E60</f>
        <v>174</v>
      </c>
      <c r="O65" s="12">
        <f>июн.25!E60</f>
        <v>174</v>
      </c>
      <c r="P65" s="82">
        <f t="shared" si="3"/>
        <v>522</v>
      </c>
      <c r="Q65" s="12">
        <f>июл.25!E60</f>
        <v>174</v>
      </c>
      <c r="R65" s="12">
        <f>авг.25!E60</f>
        <v>174</v>
      </c>
      <c r="S65" s="12">
        <f>сен.25!E60</f>
        <v>174</v>
      </c>
      <c r="T65" s="82">
        <f t="shared" si="4"/>
        <v>522</v>
      </c>
      <c r="U65" s="12">
        <f>окт.25!E60</f>
        <v>174</v>
      </c>
      <c r="V65" s="12">
        <f>ноя.25!E60</f>
        <v>174</v>
      </c>
      <c r="W65" s="12">
        <f>дек.25!E60</f>
        <v>174</v>
      </c>
    </row>
    <row r="66" spans="1:23" x14ac:dyDescent="0.25">
      <c r="A66" s="3">
        <v>57</v>
      </c>
      <c r="B66" s="107" t="s">
        <v>2267</v>
      </c>
      <c r="C66" s="131">
        <v>85</v>
      </c>
      <c r="D66" s="131"/>
      <c r="E66" s="112">
        <f>СВОД_2024!F66</f>
        <v>-3306</v>
      </c>
      <c r="F66" s="113">
        <f t="shared" si="0"/>
        <v>-3112</v>
      </c>
      <c r="G66" s="114">
        <f>янв.25!F61+фев.25!F61+мар.25!F61+апр.25!F61+май.25!F61+июн.25!F61+июл.25!F61+авг.25!F61+сен.25!F61+окт.25!F61+ноя.25!F61+дек.25!F61</f>
        <v>2282</v>
      </c>
      <c r="H66" s="83">
        <f t="shared" si="1"/>
        <v>522</v>
      </c>
      <c r="I66" s="12">
        <f>янв.25!E61</f>
        <v>174</v>
      </c>
      <c r="J66" s="12">
        <f>фев.25!E61</f>
        <v>174</v>
      </c>
      <c r="K66" s="12">
        <f>мар.25!E61</f>
        <v>174</v>
      </c>
      <c r="L66" s="82">
        <f t="shared" si="2"/>
        <v>522</v>
      </c>
      <c r="M66" s="12">
        <f>апр.25!E61</f>
        <v>174</v>
      </c>
      <c r="N66" s="12">
        <f>май.25!E61</f>
        <v>174</v>
      </c>
      <c r="O66" s="12">
        <f>июн.25!E61</f>
        <v>174</v>
      </c>
      <c r="P66" s="82">
        <f t="shared" si="3"/>
        <v>522</v>
      </c>
      <c r="Q66" s="12">
        <f>июл.25!E61</f>
        <v>174</v>
      </c>
      <c r="R66" s="12">
        <f>авг.25!E61</f>
        <v>174</v>
      </c>
      <c r="S66" s="12">
        <f>сен.25!E61</f>
        <v>174</v>
      </c>
      <c r="T66" s="82">
        <f t="shared" si="4"/>
        <v>522</v>
      </c>
      <c r="U66" s="12">
        <f>окт.25!E61</f>
        <v>174</v>
      </c>
      <c r="V66" s="12">
        <f>ноя.25!E61</f>
        <v>174</v>
      </c>
      <c r="W66" s="12">
        <f>дек.25!E61</f>
        <v>174</v>
      </c>
    </row>
    <row r="67" spans="1:23" x14ac:dyDescent="0.25">
      <c r="A67" s="3">
        <v>58</v>
      </c>
      <c r="B67" s="107" t="s">
        <v>75</v>
      </c>
      <c r="C67" s="131">
        <v>87</v>
      </c>
      <c r="D67" s="131"/>
      <c r="E67" s="112">
        <f>СВОД_2024!F67</f>
        <v>-7966</v>
      </c>
      <c r="F67" s="113">
        <f t="shared" si="0"/>
        <v>-10054</v>
      </c>
      <c r="G67" s="114">
        <f>янв.25!F62+фев.25!F62+мар.25!F62+апр.25!F62+май.25!F62+июн.25!F62+июл.25!F62+авг.25!F62+сен.25!F62+окт.25!F62+ноя.25!F62+дек.25!F62</f>
        <v>0</v>
      </c>
      <c r="H67" s="83">
        <f t="shared" si="1"/>
        <v>522</v>
      </c>
      <c r="I67" s="12">
        <f>янв.25!E62</f>
        <v>174</v>
      </c>
      <c r="J67" s="12">
        <f>фев.25!E62</f>
        <v>174</v>
      </c>
      <c r="K67" s="12">
        <f>мар.25!E62</f>
        <v>174</v>
      </c>
      <c r="L67" s="82">
        <f t="shared" si="2"/>
        <v>522</v>
      </c>
      <c r="M67" s="12">
        <f>апр.25!E62</f>
        <v>174</v>
      </c>
      <c r="N67" s="12">
        <f>май.25!E62</f>
        <v>174</v>
      </c>
      <c r="O67" s="12">
        <f>июн.25!E62</f>
        <v>174</v>
      </c>
      <c r="P67" s="82">
        <f t="shared" si="3"/>
        <v>522</v>
      </c>
      <c r="Q67" s="12">
        <f>июл.25!E62</f>
        <v>174</v>
      </c>
      <c r="R67" s="12">
        <f>авг.25!E62</f>
        <v>174</v>
      </c>
      <c r="S67" s="12">
        <f>сен.25!E62</f>
        <v>174</v>
      </c>
      <c r="T67" s="82">
        <f t="shared" si="4"/>
        <v>522</v>
      </c>
      <c r="U67" s="12">
        <f>окт.25!E62</f>
        <v>174</v>
      </c>
      <c r="V67" s="12">
        <f>ноя.25!E62</f>
        <v>174</v>
      </c>
      <c r="W67" s="12">
        <f>дек.25!E62</f>
        <v>174</v>
      </c>
    </row>
    <row r="68" spans="1:23" x14ac:dyDescent="0.25">
      <c r="A68" s="3">
        <v>59</v>
      </c>
      <c r="B68" s="107" t="s">
        <v>76</v>
      </c>
      <c r="C68" s="131">
        <v>90</v>
      </c>
      <c r="D68" s="131"/>
      <c r="E68" s="112">
        <f>СВОД_2024!F68</f>
        <v>-1740</v>
      </c>
      <c r="F68" s="113">
        <f t="shared" si="0"/>
        <v>-1392</v>
      </c>
      <c r="G68" s="114">
        <f>янв.25!F63+фев.25!F63+мар.25!F63+апр.25!F63+май.25!F63+июн.25!F63+июл.25!F63+авг.25!F63+сен.25!F63+окт.25!F63+ноя.25!F63+дек.25!F63</f>
        <v>2436</v>
      </c>
      <c r="H68" s="83">
        <f t="shared" si="1"/>
        <v>522</v>
      </c>
      <c r="I68" s="12">
        <f>янв.25!E63</f>
        <v>174</v>
      </c>
      <c r="J68" s="12">
        <f>фев.25!E63</f>
        <v>174</v>
      </c>
      <c r="K68" s="12">
        <f>мар.25!E63</f>
        <v>174</v>
      </c>
      <c r="L68" s="82">
        <f t="shared" si="2"/>
        <v>522</v>
      </c>
      <c r="M68" s="12">
        <f>апр.25!E63</f>
        <v>174</v>
      </c>
      <c r="N68" s="12">
        <f>май.25!E63</f>
        <v>174</v>
      </c>
      <c r="O68" s="12">
        <f>июн.25!E63</f>
        <v>174</v>
      </c>
      <c r="P68" s="82">
        <f t="shared" si="3"/>
        <v>522</v>
      </c>
      <c r="Q68" s="12">
        <f>июл.25!E63</f>
        <v>174</v>
      </c>
      <c r="R68" s="12">
        <f>авг.25!E63</f>
        <v>174</v>
      </c>
      <c r="S68" s="12">
        <f>сен.25!E63</f>
        <v>174</v>
      </c>
      <c r="T68" s="82">
        <f t="shared" si="4"/>
        <v>522</v>
      </c>
      <c r="U68" s="12">
        <f>окт.25!E63</f>
        <v>174</v>
      </c>
      <c r="V68" s="12">
        <f>ноя.25!E63</f>
        <v>174</v>
      </c>
      <c r="W68" s="12">
        <f>дек.25!E63</f>
        <v>174</v>
      </c>
    </row>
    <row r="69" spans="1:23" x14ac:dyDescent="0.25">
      <c r="A69" s="3">
        <v>60</v>
      </c>
      <c r="B69" s="107" t="s">
        <v>77</v>
      </c>
      <c r="C69" s="131">
        <v>91</v>
      </c>
      <c r="D69" s="131"/>
      <c r="E69" s="112">
        <f>СВОД_2024!F69</f>
        <v>-140</v>
      </c>
      <c r="F69" s="113">
        <f t="shared" si="0"/>
        <v>-140</v>
      </c>
      <c r="G69" s="114">
        <f>янв.25!F64+фев.25!F64+мар.25!F64+апр.25!F64+май.25!F64+июн.25!F64+июл.25!F64+авг.25!F64+сен.25!F64+окт.25!F64+ноя.25!F64+дек.25!F64</f>
        <v>2088</v>
      </c>
      <c r="H69" s="83">
        <f t="shared" si="1"/>
        <v>522</v>
      </c>
      <c r="I69" s="12">
        <f>янв.25!E64</f>
        <v>174</v>
      </c>
      <c r="J69" s="12">
        <f>фев.25!E64</f>
        <v>174</v>
      </c>
      <c r="K69" s="12">
        <f>мар.25!E64</f>
        <v>174</v>
      </c>
      <c r="L69" s="82">
        <f t="shared" si="2"/>
        <v>522</v>
      </c>
      <c r="M69" s="12">
        <f>апр.25!E64</f>
        <v>174</v>
      </c>
      <c r="N69" s="12">
        <f>май.25!E64</f>
        <v>174</v>
      </c>
      <c r="O69" s="12">
        <f>июн.25!E64</f>
        <v>174</v>
      </c>
      <c r="P69" s="82">
        <f t="shared" si="3"/>
        <v>522</v>
      </c>
      <c r="Q69" s="12">
        <f>июл.25!E64</f>
        <v>174</v>
      </c>
      <c r="R69" s="12">
        <f>авг.25!E64</f>
        <v>174</v>
      </c>
      <c r="S69" s="12">
        <f>сен.25!E64</f>
        <v>174</v>
      </c>
      <c r="T69" s="82">
        <f t="shared" si="4"/>
        <v>522</v>
      </c>
      <c r="U69" s="12">
        <f>окт.25!E64</f>
        <v>174</v>
      </c>
      <c r="V69" s="12">
        <f>ноя.25!E64</f>
        <v>174</v>
      </c>
      <c r="W69" s="12">
        <f>дек.25!E64</f>
        <v>174</v>
      </c>
    </row>
    <row r="70" spans="1:23" x14ac:dyDescent="0.25">
      <c r="A70" s="3">
        <v>61</v>
      </c>
      <c r="B70" s="107" t="s">
        <v>78</v>
      </c>
      <c r="C70" s="131">
        <v>92</v>
      </c>
      <c r="D70" s="131"/>
      <c r="E70" s="112">
        <f>СВОД_2024!F70</f>
        <v>0</v>
      </c>
      <c r="F70" s="113">
        <f t="shared" si="0"/>
        <v>-2088</v>
      </c>
      <c r="G70" s="114">
        <f>янв.25!F65+фев.25!F65+мар.25!F65+апр.25!F65+май.25!F65+июн.25!F65+июл.25!F65+авг.25!F65+сен.25!F65+окт.25!F65+ноя.25!F65+дек.25!F65</f>
        <v>0</v>
      </c>
      <c r="H70" s="83">
        <f t="shared" si="1"/>
        <v>522</v>
      </c>
      <c r="I70" s="12">
        <f>янв.25!E65</f>
        <v>174</v>
      </c>
      <c r="J70" s="12">
        <f>фев.25!E65</f>
        <v>174</v>
      </c>
      <c r="K70" s="12">
        <f>мар.25!E65</f>
        <v>174</v>
      </c>
      <c r="L70" s="82">
        <f t="shared" si="2"/>
        <v>522</v>
      </c>
      <c r="M70" s="12">
        <f>апр.25!E65</f>
        <v>174</v>
      </c>
      <c r="N70" s="12">
        <f>май.25!E65</f>
        <v>174</v>
      </c>
      <c r="O70" s="12">
        <f>июн.25!E65</f>
        <v>174</v>
      </c>
      <c r="P70" s="82">
        <f t="shared" si="3"/>
        <v>522</v>
      </c>
      <c r="Q70" s="12">
        <f>июл.25!E65</f>
        <v>174</v>
      </c>
      <c r="R70" s="12">
        <f>авг.25!E65</f>
        <v>174</v>
      </c>
      <c r="S70" s="12">
        <f>сен.25!E65</f>
        <v>174</v>
      </c>
      <c r="T70" s="82">
        <f t="shared" si="4"/>
        <v>522</v>
      </c>
      <c r="U70" s="12">
        <f>окт.25!E65</f>
        <v>174</v>
      </c>
      <c r="V70" s="12">
        <f>ноя.25!E65</f>
        <v>174</v>
      </c>
      <c r="W70" s="12">
        <f>дек.25!E65</f>
        <v>174</v>
      </c>
    </row>
    <row r="71" spans="1:23" x14ac:dyDescent="0.25">
      <c r="A71" s="3">
        <v>62</v>
      </c>
      <c r="B71" s="107" t="s">
        <v>79</v>
      </c>
      <c r="C71" s="131">
        <v>93</v>
      </c>
      <c r="D71" s="131"/>
      <c r="E71" s="112">
        <f>СВОД_2024!F71</f>
        <v>348</v>
      </c>
      <c r="F71" s="113">
        <f t="shared" si="0"/>
        <v>174</v>
      </c>
      <c r="G71" s="114">
        <f>янв.25!F66+фев.25!F66+мар.25!F66+апр.25!F66+май.25!F66+июн.25!F66+июл.25!F66+авг.25!F66+сен.25!F66+окт.25!F66+ноя.25!F66+дек.25!F66</f>
        <v>1914</v>
      </c>
      <c r="H71" s="83">
        <f t="shared" si="1"/>
        <v>522</v>
      </c>
      <c r="I71" s="12">
        <f>янв.25!E66</f>
        <v>174</v>
      </c>
      <c r="J71" s="12">
        <f>фев.25!E66</f>
        <v>174</v>
      </c>
      <c r="K71" s="12">
        <f>мар.25!E66</f>
        <v>174</v>
      </c>
      <c r="L71" s="82">
        <f t="shared" si="2"/>
        <v>522</v>
      </c>
      <c r="M71" s="12">
        <f>апр.25!E66</f>
        <v>174</v>
      </c>
      <c r="N71" s="12">
        <f>май.25!E66</f>
        <v>174</v>
      </c>
      <c r="O71" s="12">
        <f>июн.25!E66</f>
        <v>174</v>
      </c>
      <c r="P71" s="82">
        <f t="shared" si="3"/>
        <v>522</v>
      </c>
      <c r="Q71" s="12">
        <f>июл.25!E66</f>
        <v>174</v>
      </c>
      <c r="R71" s="12">
        <f>авг.25!E66</f>
        <v>174</v>
      </c>
      <c r="S71" s="12">
        <f>сен.25!E66</f>
        <v>174</v>
      </c>
      <c r="T71" s="82">
        <f t="shared" si="4"/>
        <v>522</v>
      </c>
      <c r="U71" s="12">
        <f>окт.25!E66</f>
        <v>174</v>
      </c>
      <c r="V71" s="12">
        <f>ноя.25!E66</f>
        <v>174</v>
      </c>
      <c r="W71" s="12">
        <f>дек.25!E66</f>
        <v>174</v>
      </c>
    </row>
    <row r="72" spans="1:23" x14ac:dyDescent="0.25">
      <c r="A72" s="3">
        <v>63</v>
      </c>
      <c r="B72" s="107" t="s">
        <v>2268</v>
      </c>
      <c r="C72" s="131">
        <v>95</v>
      </c>
      <c r="D72" s="131" t="s">
        <v>19</v>
      </c>
      <c r="E72" s="112">
        <f>СВОД_2024!F72</f>
        <v>-8352</v>
      </c>
      <c r="F72" s="113">
        <f t="shared" si="0"/>
        <v>-10440</v>
      </c>
      <c r="G72" s="114">
        <f>янв.25!F67+фев.25!F67+мар.25!F67+апр.25!F67+май.25!F67+июн.25!F67+июл.25!F67+авг.25!F67+сен.25!F67+окт.25!F67+ноя.25!F67+дек.25!F67</f>
        <v>0</v>
      </c>
      <c r="H72" s="83">
        <f t="shared" si="1"/>
        <v>522</v>
      </c>
      <c r="I72" s="12">
        <f>янв.25!E67</f>
        <v>174</v>
      </c>
      <c r="J72" s="12">
        <f>фев.25!E67</f>
        <v>174</v>
      </c>
      <c r="K72" s="12">
        <f>мар.25!E67</f>
        <v>174</v>
      </c>
      <c r="L72" s="82">
        <f t="shared" si="2"/>
        <v>522</v>
      </c>
      <c r="M72" s="12">
        <f>апр.25!E67</f>
        <v>174</v>
      </c>
      <c r="N72" s="12">
        <f>май.25!E67</f>
        <v>174</v>
      </c>
      <c r="O72" s="12">
        <f>июн.25!E67</f>
        <v>174</v>
      </c>
      <c r="P72" s="82">
        <f t="shared" si="3"/>
        <v>522</v>
      </c>
      <c r="Q72" s="12">
        <f>июл.25!E67</f>
        <v>174</v>
      </c>
      <c r="R72" s="12">
        <f>авг.25!E67</f>
        <v>174</v>
      </c>
      <c r="S72" s="12">
        <f>сен.25!E67</f>
        <v>174</v>
      </c>
      <c r="T72" s="82">
        <f t="shared" si="4"/>
        <v>522</v>
      </c>
      <c r="U72" s="12">
        <f>окт.25!E67</f>
        <v>174</v>
      </c>
      <c r="V72" s="12">
        <f>ноя.25!E67</f>
        <v>174</v>
      </c>
      <c r="W72" s="12">
        <f>дек.25!E67</f>
        <v>174</v>
      </c>
    </row>
    <row r="73" spans="1:23" x14ac:dyDescent="0.25">
      <c r="A73" s="3">
        <v>64</v>
      </c>
      <c r="B73" s="107" t="s">
        <v>771</v>
      </c>
      <c r="C73" s="131">
        <v>95</v>
      </c>
      <c r="D73" s="131"/>
      <c r="E73" s="112">
        <f>СВОД_2024!F73</f>
        <v>-2038</v>
      </c>
      <c r="F73" s="113">
        <f t="shared" si="0"/>
        <v>874</v>
      </c>
      <c r="G73" s="114">
        <f>янв.25!F68+фев.25!F68+мар.25!F68+апр.25!F68+май.25!F68+июн.25!F68+июл.25!F68+авг.25!F68+сен.25!F68+окт.25!F68+ноя.25!F68+дек.25!F68</f>
        <v>5000</v>
      </c>
      <c r="H73" s="83">
        <f>I73+J73+K73</f>
        <v>522</v>
      </c>
      <c r="I73" s="12">
        <f>янв.25!E68</f>
        <v>174</v>
      </c>
      <c r="J73" s="12">
        <f>фев.25!E68</f>
        <v>174</v>
      </c>
      <c r="K73" s="12">
        <f>мар.25!E68</f>
        <v>174</v>
      </c>
      <c r="L73" s="82">
        <f t="shared" si="2"/>
        <v>522</v>
      </c>
      <c r="M73" s="12">
        <f>апр.25!E68</f>
        <v>174</v>
      </c>
      <c r="N73" s="12">
        <f>май.25!E68</f>
        <v>174</v>
      </c>
      <c r="O73" s="12">
        <f>июн.25!E68</f>
        <v>174</v>
      </c>
      <c r="P73" s="82">
        <f t="shared" si="3"/>
        <v>522</v>
      </c>
      <c r="Q73" s="12">
        <f>июл.25!E68</f>
        <v>174</v>
      </c>
      <c r="R73" s="12">
        <f>авг.25!E68</f>
        <v>174</v>
      </c>
      <c r="S73" s="12">
        <f>сен.25!E68</f>
        <v>174</v>
      </c>
      <c r="T73" s="82">
        <f t="shared" si="4"/>
        <v>522</v>
      </c>
      <c r="U73" s="12">
        <f>окт.25!E68</f>
        <v>174</v>
      </c>
      <c r="V73" s="12">
        <f>ноя.25!E68</f>
        <v>174</v>
      </c>
      <c r="W73" s="12">
        <f>дек.25!E68</f>
        <v>174</v>
      </c>
    </row>
    <row r="74" spans="1:23" x14ac:dyDescent="0.25">
      <c r="A74" s="3">
        <v>65</v>
      </c>
      <c r="B74" s="107" t="s">
        <v>1065</v>
      </c>
      <c r="C74" s="131">
        <v>96</v>
      </c>
      <c r="D74" s="131"/>
      <c r="E74" s="112">
        <f>СВОД_2024!F74</f>
        <v>-5064</v>
      </c>
      <c r="F74" s="113">
        <f t="shared" si="0"/>
        <v>-852</v>
      </c>
      <c r="G74" s="114">
        <f>янв.25!F69+фев.25!F69+мар.25!F69+апр.25!F69+май.25!F69+июн.25!F69+июл.25!F69+авг.25!F69+сен.25!F69+окт.25!F69+ноя.25!F69+дек.25!F69</f>
        <v>6300</v>
      </c>
      <c r="H74" s="83">
        <f t="shared" si="1"/>
        <v>522</v>
      </c>
      <c r="I74" s="12">
        <f>янв.25!E69</f>
        <v>174</v>
      </c>
      <c r="J74" s="12">
        <f>фев.25!E69</f>
        <v>174</v>
      </c>
      <c r="K74" s="12">
        <f>мар.25!E69</f>
        <v>174</v>
      </c>
      <c r="L74" s="82">
        <f t="shared" si="2"/>
        <v>522</v>
      </c>
      <c r="M74" s="12">
        <f>апр.25!E69</f>
        <v>174</v>
      </c>
      <c r="N74" s="12">
        <f>май.25!E69</f>
        <v>174</v>
      </c>
      <c r="O74" s="12">
        <f>июн.25!E69</f>
        <v>174</v>
      </c>
      <c r="P74" s="82">
        <f t="shared" si="3"/>
        <v>522</v>
      </c>
      <c r="Q74" s="12">
        <f>июл.25!E69</f>
        <v>174</v>
      </c>
      <c r="R74" s="12">
        <f>авг.25!E69</f>
        <v>174</v>
      </c>
      <c r="S74" s="12">
        <f>сен.25!E69</f>
        <v>174</v>
      </c>
      <c r="T74" s="82">
        <f t="shared" si="4"/>
        <v>522</v>
      </c>
      <c r="U74" s="12">
        <f>окт.25!E69</f>
        <v>174</v>
      </c>
      <c r="V74" s="12">
        <f>ноя.25!E69</f>
        <v>174</v>
      </c>
      <c r="W74" s="12">
        <f>дек.25!E69</f>
        <v>174</v>
      </c>
    </row>
    <row r="75" spans="1:23" x14ac:dyDescent="0.25">
      <c r="A75" s="3">
        <v>66</v>
      </c>
      <c r="B75" s="107" t="s">
        <v>768</v>
      </c>
      <c r="C75" s="131">
        <v>98</v>
      </c>
      <c r="D75" s="131"/>
      <c r="E75" s="112">
        <f>СВОД_2024!F75</f>
        <v>-3742</v>
      </c>
      <c r="F75" s="113">
        <f t="shared" si="0"/>
        <v>-3742</v>
      </c>
      <c r="G75" s="114">
        <f>янв.25!F70+фев.25!F70+мар.25!F70+апр.25!F70+май.25!F70+июн.25!F70+июл.25!F70+авг.25!F70+сен.25!F70+окт.25!F70+ноя.25!F70+дек.25!F70</f>
        <v>2088</v>
      </c>
      <c r="H75" s="83">
        <f t="shared" si="1"/>
        <v>522</v>
      </c>
      <c r="I75" s="12">
        <f>янв.25!E70</f>
        <v>174</v>
      </c>
      <c r="J75" s="12">
        <f>фев.25!E70</f>
        <v>174</v>
      </c>
      <c r="K75" s="12">
        <f>мар.25!E70</f>
        <v>174</v>
      </c>
      <c r="L75" s="82">
        <f t="shared" ref="L75:L134" si="5">M75+N75+O75</f>
        <v>522</v>
      </c>
      <c r="M75" s="12">
        <f>апр.25!E70</f>
        <v>174</v>
      </c>
      <c r="N75" s="12">
        <f>май.25!E70</f>
        <v>174</v>
      </c>
      <c r="O75" s="12">
        <f>июн.25!E70</f>
        <v>174</v>
      </c>
      <c r="P75" s="82">
        <f t="shared" ref="P75:P134" si="6">Q75+R75+S75</f>
        <v>522</v>
      </c>
      <c r="Q75" s="12">
        <f>июл.25!E70</f>
        <v>174</v>
      </c>
      <c r="R75" s="12">
        <f>авг.25!E70</f>
        <v>174</v>
      </c>
      <c r="S75" s="12">
        <f>сен.25!E70</f>
        <v>174</v>
      </c>
      <c r="T75" s="82">
        <f t="shared" ref="T75:T134" si="7">U75+V75+W75</f>
        <v>522</v>
      </c>
      <c r="U75" s="12">
        <f>окт.25!E70</f>
        <v>174</v>
      </c>
      <c r="V75" s="12">
        <f>ноя.25!E70</f>
        <v>174</v>
      </c>
      <c r="W75" s="12">
        <f>дек.25!E70</f>
        <v>174</v>
      </c>
    </row>
    <row r="76" spans="1:23" x14ac:dyDescent="0.25">
      <c r="A76" s="3">
        <v>67</v>
      </c>
      <c r="B76" s="107" t="s">
        <v>83</v>
      </c>
      <c r="C76" s="131">
        <v>98</v>
      </c>
      <c r="D76" s="131" t="s">
        <v>19</v>
      </c>
      <c r="E76" s="112">
        <f>СВОД_2024!F76</f>
        <v>174</v>
      </c>
      <c r="F76" s="113">
        <f t="shared" ref="F76:F134" si="8">G76+E76-H76-L76-P76-T76</f>
        <v>0</v>
      </c>
      <c r="G76" s="114">
        <f>янв.25!F71+фев.25!F71+мар.25!F71+апр.25!F71+май.25!F71+июн.25!F71+июл.25!F71+авг.25!F71+сен.25!F71+окт.25!F71+ноя.25!F71+дек.25!F71</f>
        <v>1914</v>
      </c>
      <c r="H76" s="83">
        <f t="shared" ref="H76:H134" si="9">I76+J76+K76</f>
        <v>522</v>
      </c>
      <c r="I76" s="12">
        <f>янв.25!E71</f>
        <v>174</v>
      </c>
      <c r="J76" s="12">
        <f>фев.25!E71</f>
        <v>174</v>
      </c>
      <c r="K76" s="12">
        <f>мар.25!E71</f>
        <v>174</v>
      </c>
      <c r="L76" s="82">
        <f t="shared" si="5"/>
        <v>522</v>
      </c>
      <c r="M76" s="12">
        <f>апр.25!E71</f>
        <v>174</v>
      </c>
      <c r="N76" s="12">
        <f>май.25!E71</f>
        <v>174</v>
      </c>
      <c r="O76" s="12">
        <f>июн.25!E71</f>
        <v>174</v>
      </c>
      <c r="P76" s="82">
        <f t="shared" si="6"/>
        <v>522</v>
      </c>
      <c r="Q76" s="12">
        <f>июл.25!E71</f>
        <v>174</v>
      </c>
      <c r="R76" s="12">
        <f>авг.25!E71</f>
        <v>174</v>
      </c>
      <c r="S76" s="12">
        <f>сен.25!E71</f>
        <v>174</v>
      </c>
      <c r="T76" s="82">
        <f t="shared" si="7"/>
        <v>522</v>
      </c>
      <c r="U76" s="12">
        <f>окт.25!E71</f>
        <v>174</v>
      </c>
      <c r="V76" s="12">
        <f>ноя.25!E71</f>
        <v>174</v>
      </c>
      <c r="W76" s="12">
        <f>дек.25!E71</f>
        <v>174</v>
      </c>
    </row>
    <row r="77" spans="1:23" x14ac:dyDescent="0.25">
      <c r="A77" s="3">
        <v>68</v>
      </c>
      <c r="B77" s="107" t="s">
        <v>84</v>
      </c>
      <c r="C77" s="131">
        <v>99</v>
      </c>
      <c r="D77" s="131"/>
      <c r="E77" s="112">
        <f>СВОД_2024!F77</f>
        <v>-16966</v>
      </c>
      <c r="F77" s="113">
        <f t="shared" si="8"/>
        <v>-348</v>
      </c>
      <c r="G77" s="114">
        <f>янв.25!F72+фев.25!F72+мар.25!F72+апр.25!F72+май.25!F72+июн.25!F72+июл.25!F72+авг.25!F72+сен.25!F72+окт.25!F72+ноя.25!F72+дек.25!F72</f>
        <v>18706</v>
      </c>
      <c r="H77" s="83">
        <f t="shared" si="9"/>
        <v>522</v>
      </c>
      <c r="I77" s="12">
        <f>янв.25!E72</f>
        <v>174</v>
      </c>
      <c r="J77" s="12">
        <f>фев.25!E72</f>
        <v>174</v>
      </c>
      <c r="K77" s="12">
        <f>мар.25!E72</f>
        <v>174</v>
      </c>
      <c r="L77" s="82">
        <f t="shared" si="5"/>
        <v>522</v>
      </c>
      <c r="M77" s="12">
        <f>апр.25!E72</f>
        <v>174</v>
      </c>
      <c r="N77" s="12">
        <f>май.25!E72</f>
        <v>174</v>
      </c>
      <c r="O77" s="12">
        <f>июн.25!E72</f>
        <v>174</v>
      </c>
      <c r="P77" s="82">
        <f t="shared" si="6"/>
        <v>522</v>
      </c>
      <c r="Q77" s="12">
        <f>июл.25!E72</f>
        <v>174</v>
      </c>
      <c r="R77" s="12">
        <f>авг.25!E72</f>
        <v>174</v>
      </c>
      <c r="S77" s="12">
        <f>сен.25!E72</f>
        <v>174</v>
      </c>
      <c r="T77" s="82">
        <f t="shared" si="7"/>
        <v>522</v>
      </c>
      <c r="U77" s="12">
        <f>окт.25!E72</f>
        <v>174</v>
      </c>
      <c r="V77" s="12">
        <f>ноя.25!E72</f>
        <v>174</v>
      </c>
      <c r="W77" s="12">
        <f>дек.25!E72</f>
        <v>174</v>
      </c>
    </row>
    <row r="78" spans="1:23" x14ac:dyDescent="0.25">
      <c r="A78" s="3">
        <v>69</v>
      </c>
      <c r="B78" s="107" t="s">
        <v>1066</v>
      </c>
      <c r="C78" s="131">
        <v>100</v>
      </c>
      <c r="D78" s="131"/>
      <c r="E78" s="112">
        <f>СВОД_2024!F78</f>
        <v>0</v>
      </c>
      <c r="F78" s="113">
        <f t="shared" si="8"/>
        <v>0</v>
      </c>
      <c r="G78" s="114">
        <f>янв.25!F73+фев.25!F73+мар.25!F73+апр.25!F73+май.25!F73+июн.25!F73+июл.25!F73+авг.25!F73+сен.25!F73+окт.25!F73+ноя.25!F73+дек.25!F73</f>
        <v>2088</v>
      </c>
      <c r="H78" s="83">
        <f t="shared" si="9"/>
        <v>522</v>
      </c>
      <c r="I78" s="12">
        <f>янв.25!E73</f>
        <v>174</v>
      </c>
      <c r="J78" s="12">
        <f>фев.25!E73</f>
        <v>174</v>
      </c>
      <c r="K78" s="12">
        <f>мар.25!E73</f>
        <v>174</v>
      </c>
      <c r="L78" s="82">
        <f t="shared" si="5"/>
        <v>522</v>
      </c>
      <c r="M78" s="12">
        <f>апр.25!E73</f>
        <v>174</v>
      </c>
      <c r="N78" s="12">
        <f>май.25!E73</f>
        <v>174</v>
      </c>
      <c r="O78" s="12">
        <f>июн.25!E73</f>
        <v>174</v>
      </c>
      <c r="P78" s="82">
        <f t="shared" si="6"/>
        <v>522</v>
      </c>
      <c r="Q78" s="12">
        <f>июл.25!E73</f>
        <v>174</v>
      </c>
      <c r="R78" s="12">
        <f>авг.25!E73</f>
        <v>174</v>
      </c>
      <c r="S78" s="12">
        <f>сен.25!E73</f>
        <v>174</v>
      </c>
      <c r="T78" s="82">
        <f t="shared" si="7"/>
        <v>522</v>
      </c>
      <c r="U78" s="12">
        <f>окт.25!E73</f>
        <v>174</v>
      </c>
      <c r="V78" s="12">
        <f>ноя.25!E73</f>
        <v>174</v>
      </c>
      <c r="W78" s="12">
        <f>дек.25!E73</f>
        <v>174</v>
      </c>
    </row>
    <row r="79" spans="1:23" x14ac:dyDescent="0.25">
      <c r="A79" s="3">
        <v>70</v>
      </c>
      <c r="B79" s="107" t="s">
        <v>769</v>
      </c>
      <c r="C79" s="131">
        <v>101</v>
      </c>
      <c r="D79" s="131"/>
      <c r="E79" s="112">
        <f>СВОД_2024!F79</f>
        <v>-29732</v>
      </c>
      <c r="F79" s="113">
        <f t="shared" si="8"/>
        <v>-33734</v>
      </c>
      <c r="G79" s="114">
        <f>янв.25!F74+фев.25!F74+мар.25!F74+апр.25!F74+май.25!F74+июн.25!F74+июл.25!F74+авг.25!F74+сен.25!F74+окт.25!F74+ноя.25!F74+дек.25!F74</f>
        <v>174</v>
      </c>
      <c r="H79" s="83">
        <f t="shared" si="9"/>
        <v>1044</v>
      </c>
      <c r="I79" s="12">
        <f>янв.25!E74</f>
        <v>348</v>
      </c>
      <c r="J79" s="12">
        <f>фев.25!E74</f>
        <v>348</v>
      </c>
      <c r="K79" s="12">
        <f>мар.25!E74</f>
        <v>348</v>
      </c>
      <c r="L79" s="82">
        <f t="shared" si="5"/>
        <v>1044</v>
      </c>
      <c r="M79" s="12">
        <f>апр.25!E74</f>
        <v>348</v>
      </c>
      <c r="N79" s="12">
        <f>май.25!E74</f>
        <v>348</v>
      </c>
      <c r="O79" s="12">
        <f>июн.25!E74</f>
        <v>348</v>
      </c>
      <c r="P79" s="82">
        <f t="shared" si="6"/>
        <v>1044</v>
      </c>
      <c r="Q79" s="12">
        <f>июл.25!E74</f>
        <v>348</v>
      </c>
      <c r="R79" s="12">
        <f>авг.25!E74</f>
        <v>348</v>
      </c>
      <c r="S79" s="12">
        <f>сен.25!E74</f>
        <v>348</v>
      </c>
      <c r="T79" s="82">
        <f t="shared" si="7"/>
        <v>1044</v>
      </c>
      <c r="U79" s="12">
        <f>окт.25!E74</f>
        <v>348</v>
      </c>
      <c r="V79" s="12">
        <f>ноя.25!E74</f>
        <v>348</v>
      </c>
      <c r="W79" s="12">
        <f>дек.25!E74</f>
        <v>348</v>
      </c>
    </row>
    <row r="80" spans="1:23" x14ac:dyDescent="0.25">
      <c r="A80" s="3">
        <v>71</v>
      </c>
      <c r="B80" s="107" t="s">
        <v>769</v>
      </c>
      <c r="C80" s="131">
        <v>101</v>
      </c>
      <c r="D80" s="131" t="s">
        <v>19</v>
      </c>
      <c r="E80" s="112">
        <f>СВОД_2024!F80</f>
        <v>0</v>
      </c>
      <c r="F80" s="113">
        <f t="shared" si="8"/>
        <v>0</v>
      </c>
      <c r="G80" s="114">
        <f>янв.25!F75+фев.25!F75+мар.25!F75+апр.25!F75+май.25!F75+июн.25!F75+июл.25!F75+авг.25!F75+сен.25!F75+окт.25!F75+ноя.25!F75+дек.25!F75</f>
        <v>0</v>
      </c>
      <c r="H80" s="83">
        <f>I80+J80+K80</f>
        <v>0</v>
      </c>
      <c r="I80" s="12">
        <f>янв.25!E75</f>
        <v>0</v>
      </c>
      <c r="J80" s="12">
        <f>фев.25!E75</f>
        <v>0</v>
      </c>
      <c r="K80" s="12">
        <f>мар.25!E75</f>
        <v>0</v>
      </c>
      <c r="L80" s="82">
        <f t="shared" si="5"/>
        <v>0</v>
      </c>
      <c r="M80" s="12">
        <f>апр.25!E75</f>
        <v>0</v>
      </c>
      <c r="N80" s="12">
        <f>май.25!E75</f>
        <v>0</v>
      </c>
      <c r="O80" s="12">
        <f>июн.25!E75</f>
        <v>0</v>
      </c>
      <c r="P80" s="82">
        <f t="shared" si="6"/>
        <v>0</v>
      </c>
      <c r="Q80" s="12">
        <f>июл.25!E75</f>
        <v>0</v>
      </c>
      <c r="R80" s="12">
        <f>авг.25!E75</f>
        <v>0</v>
      </c>
      <c r="S80" s="12">
        <f>сен.25!E75</f>
        <v>0</v>
      </c>
      <c r="T80" s="82">
        <f t="shared" si="7"/>
        <v>0</v>
      </c>
      <c r="U80" s="12">
        <f>окт.25!E75</f>
        <v>0</v>
      </c>
      <c r="V80" s="12">
        <f>ноя.25!E75</f>
        <v>0</v>
      </c>
      <c r="W80" s="12">
        <f>дек.25!E75</f>
        <v>0</v>
      </c>
    </row>
    <row r="81" spans="1:23" x14ac:dyDescent="0.25">
      <c r="A81" s="3">
        <v>72</v>
      </c>
      <c r="B81" s="107" t="s">
        <v>87</v>
      </c>
      <c r="C81" s="131">
        <v>102</v>
      </c>
      <c r="D81" s="131"/>
      <c r="E81" s="112">
        <f>СВОД_2024!F81</f>
        <v>-2176</v>
      </c>
      <c r="F81" s="113">
        <f t="shared" si="8"/>
        <v>-4264</v>
      </c>
      <c r="G81" s="114">
        <f>янв.25!F76+фев.25!F76+мар.25!F76+апр.25!F76+май.25!F76+июн.25!F76+июл.25!F76+авг.25!F76+сен.25!F76+окт.25!F76+ноя.25!F76+дек.25!F76</f>
        <v>0</v>
      </c>
      <c r="H81" s="83">
        <f t="shared" si="9"/>
        <v>522</v>
      </c>
      <c r="I81" s="12">
        <f>янв.25!E76</f>
        <v>174</v>
      </c>
      <c r="J81" s="12">
        <f>фев.25!E76</f>
        <v>174</v>
      </c>
      <c r="K81" s="12">
        <f>мар.25!E76</f>
        <v>174</v>
      </c>
      <c r="L81" s="82">
        <f t="shared" si="5"/>
        <v>522</v>
      </c>
      <c r="M81" s="12">
        <f>апр.25!E76</f>
        <v>174</v>
      </c>
      <c r="N81" s="12">
        <f>май.25!E76</f>
        <v>174</v>
      </c>
      <c r="O81" s="12">
        <f>июн.25!E76</f>
        <v>174</v>
      </c>
      <c r="P81" s="82">
        <f t="shared" si="6"/>
        <v>522</v>
      </c>
      <c r="Q81" s="12">
        <f>июл.25!E76</f>
        <v>174</v>
      </c>
      <c r="R81" s="12">
        <f>авг.25!E76</f>
        <v>174</v>
      </c>
      <c r="S81" s="12">
        <f>сен.25!E76</f>
        <v>174</v>
      </c>
      <c r="T81" s="82">
        <f t="shared" si="7"/>
        <v>522</v>
      </c>
      <c r="U81" s="12">
        <f>окт.25!E76</f>
        <v>174</v>
      </c>
      <c r="V81" s="12">
        <f>ноя.25!E76</f>
        <v>174</v>
      </c>
      <c r="W81" s="12">
        <f>дек.25!E76</f>
        <v>174</v>
      </c>
    </row>
    <row r="82" spans="1:23" x14ac:dyDescent="0.25">
      <c r="A82" s="3">
        <v>73</v>
      </c>
      <c r="B82" s="107" t="s">
        <v>88</v>
      </c>
      <c r="C82" s="131">
        <v>103</v>
      </c>
      <c r="D82" s="131"/>
      <c r="E82" s="112">
        <f>СВОД_2024!F82</f>
        <v>1056</v>
      </c>
      <c r="F82" s="113">
        <f t="shared" si="8"/>
        <v>1056</v>
      </c>
      <c r="G82" s="114">
        <f>янв.25!F77+фев.25!F77+мар.25!F77+апр.25!F77+май.25!F77+июн.25!F77+июл.25!F77+авг.25!F77+сен.25!F77+окт.25!F77+ноя.25!F77+дек.25!F77</f>
        <v>2088</v>
      </c>
      <c r="H82" s="83">
        <f t="shared" si="9"/>
        <v>522</v>
      </c>
      <c r="I82" s="12">
        <f>янв.25!E77</f>
        <v>174</v>
      </c>
      <c r="J82" s="12">
        <f>фев.25!E77</f>
        <v>174</v>
      </c>
      <c r="K82" s="12">
        <f>мар.25!E77</f>
        <v>174</v>
      </c>
      <c r="L82" s="82">
        <f t="shared" si="5"/>
        <v>522</v>
      </c>
      <c r="M82" s="12">
        <f>апр.25!E77</f>
        <v>174</v>
      </c>
      <c r="N82" s="12">
        <f>май.25!E77</f>
        <v>174</v>
      </c>
      <c r="O82" s="12">
        <f>июн.25!E77</f>
        <v>174</v>
      </c>
      <c r="P82" s="82">
        <f t="shared" si="6"/>
        <v>522</v>
      </c>
      <c r="Q82" s="12">
        <f>июл.25!E77</f>
        <v>174</v>
      </c>
      <c r="R82" s="12">
        <f>авг.25!E77</f>
        <v>174</v>
      </c>
      <c r="S82" s="12">
        <f>сен.25!E77</f>
        <v>174</v>
      </c>
      <c r="T82" s="82">
        <f t="shared" si="7"/>
        <v>522</v>
      </c>
      <c r="U82" s="12">
        <f>окт.25!E77</f>
        <v>174</v>
      </c>
      <c r="V82" s="12">
        <f>ноя.25!E77</f>
        <v>174</v>
      </c>
      <c r="W82" s="12">
        <f>дек.25!E77</f>
        <v>174</v>
      </c>
    </row>
    <row r="83" spans="1:23" x14ac:dyDescent="0.25">
      <c r="A83" s="3">
        <v>74</v>
      </c>
      <c r="B83" s="107" t="s">
        <v>89</v>
      </c>
      <c r="C83" s="131">
        <v>104</v>
      </c>
      <c r="D83" s="131"/>
      <c r="E83" s="112">
        <f>СВОД_2024!F83</f>
        <v>0</v>
      </c>
      <c r="F83" s="113">
        <f t="shared" si="8"/>
        <v>0</v>
      </c>
      <c r="G83" s="114">
        <f>янв.25!F78+фев.25!F78+мар.25!F78+апр.25!F78+май.25!F78+июн.25!F78+июл.25!F78+авг.25!F78+сен.25!F78+окт.25!F78+ноя.25!F78+дек.25!F78</f>
        <v>2088</v>
      </c>
      <c r="H83" s="83">
        <f t="shared" si="9"/>
        <v>522</v>
      </c>
      <c r="I83" s="12">
        <f>янв.25!E78</f>
        <v>174</v>
      </c>
      <c r="J83" s="12">
        <f>фев.25!E78</f>
        <v>174</v>
      </c>
      <c r="K83" s="12">
        <f>мар.25!E78</f>
        <v>174</v>
      </c>
      <c r="L83" s="82">
        <f t="shared" si="5"/>
        <v>522</v>
      </c>
      <c r="M83" s="12">
        <f>апр.25!E78</f>
        <v>174</v>
      </c>
      <c r="N83" s="12">
        <f>май.25!E78</f>
        <v>174</v>
      </c>
      <c r="O83" s="12">
        <f>июн.25!E78</f>
        <v>174</v>
      </c>
      <c r="P83" s="82">
        <f t="shared" si="6"/>
        <v>522</v>
      </c>
      <c r="Q83" s="12">
        <f>июл.25!E78</f>
        <v>174</v>
      </c>
      <c r="R83" s="12">
        <f>авг.25!E78</f>
        <v>174</v>
      </c>
      <c r="S83" s="12">
        <f>сен.25!E78</f>
        <v>174</v>
      </c>
      <c r="T83" s="82">
        <f t="shared" si="7"/>
        <v>522</v>
      </c>
      <c r="U83" s="12">
        <f>окт.25!E78</f>
        <v>174</v>
      </c>
      <c r="V83" s="12">
        <f>ноя.25!E78</f>
        <v>174</v>
      </c>
      <c r="W83" s="12">
        <f>дек.25!E78</f>
        <v>174</v>
      </c>
    </row>
    <row r="84" spans="1:23" x14ac:dyDescent="0.25">
      <c r="A84" s="3">
        <v>75</v>
      </c>
      <c r="B84" s="107" t="s">
        <v>770</v>
      </c>
      <c r="C84" s="131">
        <v>108</v>
      </c>
      <c r="D84" s="131"/>
      <c r="E84" s="112">
        <f>СВОД_2024!F84</f>
        <v>-3742</v>
      </c>
      <c r="F84" s="113">
        <f t="shared" si="8"/>
        <v>-5830</v>
      </c>
      <c r="G84" s="114">
        <f>янв.25!F79+фев.25!F79+мар.25!F79+апр.25!F79+май.25!F79+июн.25!F79+июл.25!F79+авг.25!F79+сен.25!F79+окт.25!F79+ноя.25!F79+дек.25!F79</f>
        <v>0</v>
      </c>
      <c r="H84" s="83">
        <f t="shared" si="9"/>
        <v>522</v>
      </c>
      <c r="I84" s="12">
        <f>янв.25!E79</f>
        <v>174</v>
      </c>
      <c r="J84" s="12">
        <f>фев.25!E79</f>
        <v>174</v>
      </c>
      <c r="K84" s="12">
        <f>мар.25!E79</f>
        <v>174</v>
      </c>
      <c r="L84" s="82">
        <f t="shared" si="5"/>
        <v>522</v>
      </c>
      <c r="M84" s="12">
        <f>апр.25!E79</f>
        <v>174</v>
      </c>
      <c r="N84" s="12">
        <f>май.25!E79</f>
        <v>174</v>
      </c>
      <c r="O84" s="12">
        <f>июн.25!E79</f>
        <v>174</v>
      </c>
      <c r="P84" s="82">
        <f t="shared" si="6"/>
        <v>522</v>
      </c>
      <c r="Q84" s="12">
        <f>июл.25!E79</f>
        <v>174</v>
      </c>
      <c r="R84" s="12">
        <f>авг.25!E79</f>
        <v>174</v>
      </c>
      <c r="S84" s="12">
        <f>сен.25!E79</f>
        <v>174</v>
      </c>
      <c r="T84" s="82">
        <f t="shared" si="7"/>
        <v>522</v>
      </c>
      <c r="U84" s="12">
        <f>окт.25!E79</f>
        <v>174</v>
      </c>
      <c r="V84" s="12">
        <f>ноя.25!E79</f>
        <v>174</v>
      </c>
      <c r="W84" s="12">
        <f>дек.25!E79</f>
        <v>174</v>
      </c>
    </row>
    <row r="85" spans="1:23" x14ac:dyDescent="0.25">
      <c r="A85" s="3">
        <v>76</v>
      </c>
      <c r="B85" s="107" t="s">
        <v>91</v>
      </c>
      <c r="C85" s="131">
        <v>109</v>
      </c>
      <c r="D85" s="131"/>
      <c r="E85" s="112">
        <f>СВОД_2024!F85</f>
        <v>-870</v>
      </c>
      <c r="F85" s="113">
        <f t="shared" si="8"/>
        <v>-1218</v>
      </c>
      <c r="G85" s="114">
        <f>янв.25!F80+фев.25!F80+мар.25!F80+апр.25!F80+май.25!F80+июн.25!F80+июл.25!F80+авг.25!F80+сен.25!F80+окт.25!F80+ноя.25!F80+дек.25!F80</f>
        <v>1740</v>
      </c>
      <c r="H85" s="83">
        <f t="shared" si="9"/>
        <v>522</v>
      </c>
      <c r="I85" s="12">
        <f>янв.25!E80</f>
        <v>174</v>
      </c>
      <c r="J85" s="12">
        <f>фев.25!E80</f>
        <v>174</v>
      </c>
      <c r="K85" s="12">
        <f>мар.25!E80</f>
        <v>174</v>
      </c>
      <c r="L85" s="82">
        <f t="shared" si="5"/>
        <v>522</v>
      </c>
      <c r="M85" s="12">
        <f>апр.25!E80</f>
        <v>174</v>
      </c>
      <c r="N85" s="12">
        <f>май.25!E80</f>
        <v>174</v>
      </c>
      <c r="O85" s="12">
        <f>июн.25!E80</f>
        <v>174</v>
      </c>
      <c r="P85" s="82">
        <f t="shared" si="6"/>
        <v>522</v>
      </c>
      <c r="Q85" s="12">
        <f>июл.25!E80</f>
        <v>174</v>
      </c>
      <c r="R85" s="12">
        <f>авг.25!E80</f>
        <v>174</v>
      </c>
      <c r="S85" s="12">
        <f>сен.25!E80</f>
        <v>174</v>
      </c>
      <c r="T85" s="82">
        <f t="shared" si="7"/>
        <v>522</v>
      </c>
      <c r="U85" s="12">
        <f>окт.25!E80</f>
        <v>174</v>
      </c>
      <c r="V85" s="12">
        <f>ноя.25!E80</f>
        <v>174</v>
      </c>
      <c r="W85" s="12">
        <f>дек.25!E80</f>
        <v>174</v>
      </c>
    </row>
    <row r="86" spans="1:23" x14ac:dyDescent="0.25">
      <c r="A86" s="3">
        <v>77</v>
      </c>
      <c r="B86" s="107" t="s">
        <v>92</v>
      </c>
      <c r="C86" s="131">
        <v>109</v>
      </c>
      <c r="D86" s="131" t="s">
        <v>19</v>
      </c>
      <c r="E86" s="112">
        <f>СВОД_2024!F86</f>
        <v>-726</v>
      </c>
      <c r="F86" s="113">
        <f t="shared" si="8"/>
        <v>186</v>
      </c>
      <c r="G86" s="114">
        <f>янв.25!F81+фев.25!F81+мар.25!F81+апр.25!F81+май.25!F81+июн.25!F81+июл.25!F81+авг.25!F81+сен.25!F81+окт.25!F81+ноя.25!F81+дек.25!F81</f>
        <v>3000</v>
      </c>
      <c r="H86" s="83">
        <f t="shared" si="9"/>
        <v>522</v>
      </c>
      <c r="I86" s="12">
        <f>янв.25!E81</f>
        <v>174</v>
      </c>
      <c r="J86" s="12">
        <f>фев.25!E81</f>
        <v>174</v>
      </c>
      <c r="K86" s="12">
        <f>мар.25!E81</f>
        <v>174</v>
      </c>
      <c r="L86" s="82">
        <f t="shared" si="5"/>
        <v>522</v>
      </c>
      <c r="M86" s="12">
        <f>апр.25!E81</f>
        <v>174</v>
      </c>
      <c r="N86" s="12">
        <f>май.25!E81</f>
        <v>174</v>
      </c>
      <c r="O86" s="12">
        <f>июн.25!E81</f>
        <v>174</v>
      </c>
      <c r="P86" s="82">
        <f t="shared" si="6"/>
        <v>522</v>
      </c>
      <c r="Q86" s="12">
        <f>июл.25!E81</f>
        <v>174</v>
      </c>
      <c r="R86" s="12">
        <f>авг.25!E81</f>
        <v>174</v>
      </c>
      <c r="S86" s="12">
        <f>сен.25!E81</f>
        <v>174</v>
      </c>
      <c r="T86" s="82">
        <f t="shared" si="7"/>
        <v>522</v>
      </c>
      <c r="U86" s="12">
        <f>окт.25!E81</f>
        <v>174</v>
      </c>
      <c r="V86" s="12">
        <f>ноя.25!E81</f>
        <v>174</v>
      </c>
      <c r="W86" s="12">
        <f>дек.25!E81</f>
        <v>174</v>
      </c>
    </row>
    <row r="87" spans="1:23" x14ac:dyDescent="0.25">
      <c r="A87" s="3">
        <v>78</v>
      </c>
      <c r="B87" s="107" t="s">
        <v>93</v>
      </c>
      <c r="C87" s="131">
        <v>110</v>
      </c>
      <c r="D87" s="131"/>
      <c r="E87" s="112">
        <f>СВОД_2024!F87</f>
        <v>-6264</v>
      </c>
      <c r="F87" s="113">
        <f t="shared" si="8"/>
        <v>-8352</v>
      </c>
      <c r="G87" s="114">
        <f>янв.25!F82+фев.25!F82+мар.25!F82+апр.25!F82+май.25!F82+июн.25!F82+июл.25!F82+авг.25!F82+сен.25!F82+окт.25!F82+ноя.25!F82+дек.25!F82</f>
        <v>0</v>
      </c>
      <c r="H87" s="83">
        <f t="shared" si="9"/>
        <v>522</v>
      </c>
      <c r="I87" s="12">
        <f>янв.25!E82</f>
        <v>174</v>
      </c>
      <c r="J87" s="12">
        <f>фев.25!E82</f>
        <v>174</v>
      </c>
      <c r="K87" s="12">
        <f>мар.25!E82</f>
        <v>174</v>
      </c>
      <c r="L87" s="82">
        <f t="shared" si="5"/>
        <v>522</v>
      </c>
      <c r="M87" s="12">
        <f>апр.25!E82</f>
        <v>174</v>
      </c>
      <c r="N87" s="12">
        <f>май.25!E82</f>
        <v>174</v>
      </c>
      <c r="O87" s="12">
        <f>июн.25!E82</f>
        <v>174</v>
      </c>
      <c r="P87" s="82">
        <f t="shared" si="6"/>
        <v>522</v>
      </c>
      <c r="Q87" s="12">
        <f>июл.25!E82</f>
        <v>174</v>
      </c>
      <c r="R87" s="12">
        <f>авг.25!E82</f>
        <v>174</v>
      </c>
      <c r="S87" s="12">
        <f>сен.25!E82</f>
        <v>174</v>
      </c>
      <c r="T87" s="82">
        <f t="shared" si="7"/>
        <v>522</v>
      </c>
      <c r="U87" s="12">
        <f>окт.25!E82</f>
        <v>174</v>
      </c>
      <c r="V87" s="12">
        <f>ноя.25!E82</f>
        <v>174</v>
      </c>
      <c r="W87" s="12">
        <f>дек.25!E82</f>
        <v>174</v>
      </c>
    </row>
    <row r="88" spans="1:23" x14ac:dyDescent="0.25">
      <c r="A88" s="3">
        <v>79</v>
      </c>
      <c r="B88" s="107" t="s">
        <v>94</v>
      </c>
      <c r="C88" s="131">
        <v>111</v>
      </c>
      <c r="D88" s="131"/>
      <c r="E88" s="112">
        <f>СВОД_2024!F88</f>
        <v>9216</v>
      </c>
      <c r="F88" s="113">
        <f t="shared" si="8"/>
        <v>9216</v>
      </c>
      <c r="G88" s="114">
        <f>янв.25!F83+фев.25!F83+мар.25!F83+апр.25!F83+май.25!F83+июн.25!F83+июл.25!F83+авг.25!F83+сен.25!F83+окт.25!F83+ноя.25!F83+дек.25!F83</f>
        <v>2088</v>
      </c>
      <c r="H88" s="83">
        <f t="shared" si="9"/>
        <v>522</v>
      </c>
      <c r="I88" s="12">
        <f>янв.25!E83</f>
        <v>174</v>
      </c>
      <c r="J88" s="12">
        <f>фев.25!E83</f>
        <v>174</v>
      </c>
      <c r="K88" s="12">
        <f>мар.25!E83</f>
        <v>174</v>
      </c>
      <c r="L88" s="82">
        <f t="shared" si="5"/>
        <v>522</v>
      </c>
      <c r="M88" s="12">
        <f>апр.25!E83</f>
        <v>174</v>
      </c>
      <c r="N88" s="12">
        <f>май.25!E83</f>
        <v>174</v>
      </c>
      <c r="O88" s="12">
        <f>июн.25!E83</f>
        <v>174</v>
      </c>
      <c r="P88" s="82">
        <f t="shared" si="6"/>
        <v>522</v>
      </c>
      <c r="Q88" s="12">
        <f>июл.25!E83</f>
        <v>174</v>
      </c>
      <c r="R88" s="12">
        <f>авг.25!E83</f>
        <v>174</v>
      </c>
      <c r="S88" s="12">
        <f>сен.25!E83</f>
        <v>174</v>
      </c>
      <c r="T88" s="82">
        <f t="shared" si="7"/>
        <v>522</v>
      </c>
      <c r="U88" s="12">
        <f>окт.25!E83</f>
        <v>174</v>
      </c>
      <c r="V88" s="12">
        <f>ноя.25!E83</f>
        <v>174</v>
      </c>
      <c r="W88" s="12">
        <f>дек.25!E83</f>
        <v>174</v>
      </c>
    </row>
    <row r="89" spans="1:23" x14ac:dyDescent="0.25">
      <c r="A89" s="3">
        <v>80</v>
      </c>
      <c r="B89" s="107" t="s">
        <v>95</v>
      </c>
      <c r="C89" s="131">
        <v>112</v>
      </c>
      <c r="D89" s="131"/>
      <c r="E89" s="112">
        <f>СВОД_2024!F89</f>
        <v>-2610</v>
      </c>
      <c r="F89" s="113">
        <f t="shared" si="8"/>
        <v>-2610</v>
      </c>
      <c r="G89" s="114">
        <f>янв.25!F84+фев.25!F84+мар.25!F84+апр.25!F84+май.25!F84+июн.25!F84+июл.25!F84+авг.25!F84+сен.25!F84+окт.25!F84+ноя.25!F84+дек.25!F84</f>
        <v>2088</v>
      </c>
      <c r="H89" s="83">
        <f t="shared" si="9"/>
        <v>522</v>
      </c>
      <c r="I89" s="12">
        <f>янв.25!E84</f>
        <v>174</v>
      </c>
      <c r="J89" s="12">
        <f>фев.25!E84</f>
        <v>174</v>
      </c>
      <c r="K89" s="12">
        <f>мар.25!E84</f>
        <v>174</v>
      </c>
      <c r="L89" s="82">
        <f t="shared" si="5"/>
        <v>522</v>
      </c>
      <c r="M89" s="12">
        <f>апр.25!E84</f>
        <v>174</v>
      </c>
      <c r="N89" s="12">
        <f>май.25!E84</f>
        <v>174</v>
      </c>
      <c r="O89" s="12">
        <f>июн.25!E84</f>
        <v>174</v>
      </c>
      <c r="P89" s="82">
        <f t="shared" si="6"/>
        <v>522</v>
      </c>
      <c r="Q89" s="12">
        <f>июл.25!E84</f>
        <v>174</v>
      </c>
      <c r="R89" s="12">
        <f>авг.25!E84</f>
        <v>174</v>
      </c>
      <c r="S89" s="12">
        <f>сен.25!E84</f>
        <v>174</v>
      </c>
      <c r="T89" s="82">
        <f t="shared" si="7"/>
        <v>522</v>
      </c>
      <c r="U89" s="12">
        <f>окт.25!E84</f>
        <v>174</v>
      </c>
      <c r="V89" s="12">
        <f>ноя.25!E84</f>
        <v>174</v>
      </c>
      <c r="W89" s="12">
        <f>дек.25!E84</f>
        <v>174</v>
      </c>
    </row>
    <row r="90" spans="1:23" x14ac:dyDescent="0.25">
      <c r="A90" s="3">
        <v>81</v>
      </c>
      <c r="B90" s="107" t="s">
        <v>96</v>
      </c>
      <c r="C90" s="131">
        <v>113</v>
      </c>
      <c r="D90" s="131"/>
      <c r="E90" s="112">
        <f>СВОД_2024!F90</f>
        <v>-15286</v>
      </c>
      <c r="F90" s="113">
        <f t="shared" si="8"/>
        <v>-17374</v>
      </c>
      <c r="G90" s="114">
        <f>янв.25!F85+фев.25!F85+мар.25!F85+апр.25!F85+май.25!F85+июн.25!F85+июл.25!F85+авг.25!F85+сен.25!F85+окт.25!F85+ноя.25!F85+дек.25!F85</f>
        <v>0</v>
      </c>
      <c r="H90" s="83">
        <f t="shared" si="9"/>
        <v>522</v>
      </c>
      <c r="I90" s="12">
        <f>янв.25!E85</f>
        <v>174</v>
      </c>
      <c r="J90" s="12">
        <f>фев.25!E85</f>
        <v>174</v>
      </c>
      <c r="K90" s="12">
        <f>мар.25!E85</f>
        <v>174</v>
      </c>
      <c r="L90" s="82">
        <f t="shared" si="5"/>
        <v>522</v>
      </c>
      <c r="M90" s="12">
        <f>апр.25!E85</f>
        <v>174</v>
      </c>
      <c r="N90" s="12">
        <f>май.25!E85</f>
        <v>174</v>
      </c>
      <c r="O90" s="12">
        <f>июн.25!E85</f>
        <v>174</v>
      </c>
      <c r="P90" s="82">
        <f t="shared" si="6"/>
        <v>522</v>
      </c>
      <c r="Q90" s="12">
        <f>июл.25!E85</f>
        <v>174</v>
      </c>
      <c r="R90" s="12">
        <f>авг.25!E85</f>
        <v>174</v>
      </c>
      <c r="S90" s="12">
        <f>сен.25!E85</f>
        <v>174</v>
      </c>
      <c r="T90" s="82">
        <f t="shared" si="7"/>
        <v>522</v>
      </c>
      <c r="U90" s="12">
        <f>окт.25!E85</f>
        <v>174</v>
      </c>
      <c r="V90" s="12">
        <f>ноя.25!E85</f>
        <v>174</v>
      </c>
      <c r="W90" s="12">
        <f>дек.25!E85</f>
        <v>174</v>
      </c>
    </row>
    <row r="91" spans="1:23" x14ac:dyDescent="0.25">
      <c r="A91" s="3">
        <v>82</v>
      </c>
      <c r="B91" s="107" t="s">
        <v>97</v>
      </c>
      <c r="C91" s="131">
        <v>114</v>
      </c>
      <c r="D91" s="131"/>
      <c r="E91" s="112">
        <f>СВОД_2024!F91</f>
        <v>-16966</v>
      </c>
      <c r="F91" s="113">
        <f t="shared" si="8"/>
        <v>-19054</v>
      </c>
      <c r="G91" s="114">
        <f>янв.25!F86+фев.25!F86+мар.25!F86+апр.25!F86+май.25!F86+июн.25!F86+июл.25!F86+авг.25!F86+сен.25!F86+окт.25!F86+ноя.25!F86+дек.25!F86</f>
        <v>0</v>
      </c>
      <c r="H91" s="83">
        <f t="shared" si="9"/>
        <v>522</v>
      </c>
      <c r="I91" s="12">
        <f>янв.25!E86</f>
        <v>174</v>
      </c>
      <c r="J91" s="12">
        <f>фев.25!E86</f>
        <v>174</v>
      </c>
      <c r="K91" s="12">
        <f>мар.25!E86</f>
        <v>174</v>
      </c>
      <c r="L91" s="82">
        <f t="shared" si="5"/>
        <v>522</v>
      </c>
      <c r="M91" s="12">
        <f>апр.25!E86</f>
        <v>174</v>
      </c>
      <c r="N91" s="12">
        <f>май.25!E86</f>
        <v>174</v>
      </c>
      <c r="O91" s="12">
        <f>июн.25!E86</f>
        <v>174</v>
      </c>
      <c r="P91" s="82">
        <f t="shared" si="6"/>
        <v>522</v>
      </c>
      <c r="Q91" s="12">
        <f>июл.25!E86</f>
        <v>174</v>
      </c>
      <c r="R91" s="12">
        <f>авг.25!E86</f>
        <v>174</v>
      </c>
      <c r="S91" s="12">
        <f>сен.25!E86</f>
        <v>174</v>
      </c>
      <c r="T91" s="82">
        <f t="shared" si="7"/>
        <v>522</v>
      </c>
      <c r="U91" s="12">
        <f>окт.25!E86</f>
        <v>174</v>
      </c>
      <c r="V91" s="12">
        <f>ноя.25!E86</f>
        <v>174</v>
      </c>
      <c r="W91" s="12">
        <f>дек.25!E86</f>
        <v>174</v>
      </c>
    </row>
    <row r="92" spans="1:23" x14ac:dyDescent="0.25">
      <c r="A92" s="3">
        <v>83</v>
      </c>
      <c r="B92" s="107" t="s">
        <v>98</v>
      </c>
      <c r="C92" s="131">
        <v>115</v>
      </c>
      <c r="D92" s="131"/>
      <c r="E92" s="112">
        <f>СВОД_2024!F92</f>
        <v>-16966</v>
      </c>
      <c r="F92" s="113">
        <f t="shared" si="8"/>
        <v>-19054</v>
      </c>
      <c r="G92" s="114">
        <f>янв.25!F87+фев.25!F87+мар.25!F87+апр.25!F87+май.25!F87+июн.25!F87+июл.25!F87+авг.25!F87+сен.25!F87+окт.25!F87+ноя.25!F87+дек.25!F87</f>
        <v>0</v>
      </c>
      <c r="H92" s="83">
        <f t="shared" si="9"/>
        <v>522</v>
      </c>
      <c r="I92" s="12">
        <f>янв.25!E87</f>
        <v>174</v>
      </c>
      <c r="J92" s="12">
        <f>фев.25!E87</f>
        <v>174</v>
      </c>
      <c r="K92" s="12">
        <f>мар.25!E87</f>
        <v>174</v>
      </c>
      <c r="L92" s="82">
        <f t="shared" si="5"/>
        <v>522</v>
      </c>
      <c r="M92" s="12">
        <f>апр.25!E87</f>
        <v>174</v>
      </c>
      <c r="N92" s="12">
        <f>май.25!E87</f>
        <v>174</v>
      </c>
      <c r="O92" s="12">
        <f>июн.25!E87</f>
        <v>174</v>
      </c>
      <c r="P92" s="82">
        <f t="shared" si="6"/>
        <v>522</v>
      </c>
      <c r="Q92" s="12">
        <f>июл.25!E87</f>
        <v>174</v>
      </c>
      <c r="R92" s="12">
        <f>авг.25!E87</f>
        <v>174</v>
      </c>
      <c r="S92" s="12">
        <f>сен.25!E87</f>
        <v>174</v>
      </c>
      <c r="T92" s="82">
        <f t="shared" si="7"/>
        <v>522</v>
      </c>
      <c r="U92" s="12">
        <f>окт.25!E87</f>
        <v>174</v>
      </c>
      <c r="V92" s="12">
        <f>ноя.25!E87</f>
        <v>174</v>
      </c>
      <c r="W92" s="12">
        <f>дек.25!E87</f>
        <v>174</v>
      </c>
    </row>
    <row r="93" spans="1:23" x14ac:dyDescent="0.25">
      <c r="A93" s="3">
        <v>84</v>
      </c>
      <c r="B93" s="107" t="s">
        <v>99</v>
      </c>
      <c r="C93" s="131">
        <v>116</v>
      </c>
      <c r="D93" s="131"/>
      <c r="E93" s="112">
        <f>СВОД_2024!F93</f>
        <v>-16966</v>
      </c>
      <c r="F93" s="113">
        <f t="shared" si="8"/>
        <v>-19054</v>
      </c>
      <c r="G93" s="114">
        <f>янв.25!F88+фев.25!F88+мар.25!F88+апр.25!F88+май.25!F88+июн.25!F88+июл.25!F88+авг.25!F88+сен.25!F88+окт.25!F88+ноя.25!F88+дек.25!F88</f>
        <v>0</v>
      </c>
      <c r="H93" s="83">
        <f t="shared" si="9"/>
        <v>522</v>
      </c>
      <c r="I93" s="12">
        <f>янв.25!E88</f>
        <v>174</v>
      </c>
      <c r="J93" s="12">
        <f>фев.25!E88</f>
        <v>174</v>
      </c>
      <c r="K93" s="12">
        <f>мар.25!E88</f>
        <v>174</v>
      </c>
      <c r="L93" s="82">
        <f t="shared" si="5"/>
        <v>522</v>
      </c>
      <c r="M93" s="12">
        <f>апр.25!E88</f>
        <v>174</v>
      </c>
      <c r="N93" s="12">
        <f>май.25!E88</f>
        <v>174</v>
      </c>
      <c r="O93" s="12">
        <f>июн.25!E88</f>
        <v>174</v>
      </c>
      <c r="P93" s="82">
        <f t="shared" si="6"/>
        <v>522</v>
      </c>
      <c r="Q93" s="12">
        <f>июл.25!E88</f>
        <v>174</v>
      </c>
      <c r="R93" s="12">
        <f>авг.25!E88</f>
        <v>174</v>
      </c>
      <c r="S93" s="12">
        <f>сен.25!E88</f>
        <v>174</v>
      </c>
      <c r="T93" s="82">
        <f t="shared" si="7"/>
        <v>522</v>
      </c>
      <c r="U93" s="12">
        <f>окт.25!E88</f>
        <v>174</v>
      </c>
      <c r="V93" s="12">
        <f>ноя.25!E88</f>
        <v>174</v>
      </c>
      <c r="W93" s="12">
        <f>дек.25!E88</f>
        <v>174</v>
      </c>
    </row>
    <row r="94" spans="1:23" x14ac:dyDescent="0.25">
      <c r="A94" s="3">
        <v>85</v>
      </c>
      <c r="B94" s="107" t="s">
        <v>100</v>
      </c>
      <c r="C94" s="131">
        <v>118</v>
      </c>
      <c r="D94" s="131"/>
      <c r="E94" s="112">
        <f>СВОД_2024!F94</f>
        <v>2088</v>
      </c>
      <c r="F94" s="113">
        <f t="shared" si="8"/>
        <v>0</v>
      </c>
      <c r="G94" s="114">
        <f>янв.25!F89+фев.25!F89+мар.25!F89+апр.25!F89+май.25!F89+июн.25!F89+июл.25!F89+авг.25!F89+сен.25!F89+окт.25!F89+ноя.25!F89+дек.25!F89</f>
        <v>0</v>
      </c>
      <c r="H94" s="83">
        <f t="shared" si="9"/>
        <v>522</v>
      </c>
      <c r="I94" s="12">
        <f>янв.25!E89</f>
        <v>174</v>
      </c>
      <c r="J94" s="12">
        <f>фев.25!E89</f>
        <v>174</v>
      </c>
      <c r="K94" s="12">
        <f>мар.25!E89</f>
        <v>174</v>
      </c>
      <c r="L94" s="82">
        <f t="shared" si="5"/>
        <v>522</v>
      </c>
      <c r="M94" s="12">
        <f>апр.25!E89</f>
        <v>174</v>
      </c>
      <c r="N94" s="12">
        <f>май.25!E89</f>
        <v>174</v>
      </c>
      <c r="O94" s="12">
        <f>июн.25!E89</f>
        <v>174</v>
      </c>
      <c r="P94" s="82">
        <f t="shared" si="6"/>
        <v>522</v>
      </c>
      <c r="Q94" s="12">
        <f>июл.25!E89</f>
        <v>174</v>
      </c>
      <c r="R94" s="12">
        <f>авг.25!E89</f>
        <v>174</v>
      </c>
      <c r="S94" s="12">
        <f>сен.25!E89</f>
        <v>174</v>
      </c>
      <c r="T94" s="82">
        <f t="shared" si="7"/>
        <v>522</v>
      </c>
      <c r="U94" s="12">
        <f>окт.25!E89</f>
        <v>174</v>
      </c>
      <c r="V94" s="12">
        <f>ноя.25!E89</f>
        <v>174</v>
      </c>
      <c r="W94" s="12">
        <f>дек.25!E89</f>
        <v>174</v>
      </c>
    </row>
    <row r="95" spans="1:23" x14ac:dyDescent="0.25">
      <c r="A95" s="3">
        <v>86</v>
      </c>
      <c r="B95" s="107" t="s">
        <v>101</v>
      </c>
      <c r="C95" s="131">
        <v>119</v>
      </c>
      <c r="D95" s="131" t="s">
        <v>19</v>
      </c>
      <c r="E95" s="112">
        <f>СВОД_2024!F95</f>
        <v>-14166</v>
      </c>
      <c r="F95" s="113">
        <f t="shared" si="8"/>
        <v>-16254</v>
      </c>
      <c r="G95" s="114">
        <f>янв.25!F90+фев.25!F90+мар.25!F90+апр.25!F90+май.25!F90+июн.25!F90+июл.25!F90+авг.25!F90+сен.25!F90+окт.25!F90+ноя.25!F90+дек.25!F90</f>
        <v>0</v>
      </c>
      <c r="H95" s="83">
        <f t="shared" si="9"/>
        <v>522</v>
      </c>
      <c r="I95" s="12">
        <f>янв.25!E90</f>
        <v>174</v>
      </c>
      <c r="J95" s="12">
        <f>фев.25!E90</f>
        <v>174</v>
      </c>
      <c r="K95" s="12">
        <f>мар.25!E90</f>
        <v>174</v>
      </c>
      <c r="L95" s="82">
        <f t="shared" si="5"/>
        <v>522</v>
      </c>
      <c r="M95" s="12">
        <f>апр.25!E90</f>
        <v>174</v>
      </c>
      <c r="N95" s="12">
        <f>май.25!E90</f>
        <v>174</v>
      </c>
      <c r="O95" s="12">
        <f>июн.25!E90</f>
        <v>174</v>
      </c>
      <c r="P95" s="82">
        <f t="shared" si="6"/>
        <v>522</v>
      </c>
      <c r="Q95" s="12">
        <f>июл.25!E90</f>
        <v>174</v>
      </c>
      <c r="R95" s="12">
        <f>авг.25!E90</f>
        <v>174</v>
      </c>
      <c r="S95" s="12">
        <f>сен.25!E90</f>
        <v>174</v>
      </c>
      <c r="T95" s="82">
        <f t="shared" si="7"/>
        <v>522</v>
      </c>
      <c r="U95" s="12">
        <f>окт.25!E90</f>
        <v>174</v>
      </c>
      <c r="V95" s="12">
        <f>ноя.25!E90</f>
        <v>174</v>
      </c>
      <c r="W95" s="12">
        <f>дек.25!E90</f>
        <v>174</v>
      </c>
    </row>
    <row r="96" spans="1:23" x14ac:dyDescent="0.25">
      <c r="A96" s="3">
        <v>87</v>
      </c>
      <c r="B96" s="107" t="s">
        <v>102</v>
      </c>
      <c r="C96" s="131">
        <v>120</v>
      </c>
      <c r="D96" s="131"/>
      <c r="E96" s="112">
        <f>СВОД_2024!F96</f>
        <v>-174</v>
      </c>
      <c r="F96" s="113">
        <f t="shared" si="8"/>
        <v>-174</v>
      </c>
      <c r="G96" s="114">
        <f>янв.25!F91+фев.25!F91+мар.25!F91+апр.25!F91+май.25!F91+июн.25!F91+июл.25!F91+авг.25!F91+сен.25!F91+окт.25!F91+ноя.25!F91+дек.25!F91</f>
        <v>2088</v>
      </c>
      <c r="H96" s="83">
        <f t="shared" si="9"/>
        <v>522</v>
      </c>
      <c r="I96" s="12">
        <f>янв.25!E91</f>
        <v>174</v>
      </c>
      <c r="J96" s="12">
        <f>фев.25!E91</f>
        <v>174</v>
      </c>
      <c r="K96" s="12">
        <f>мар.25!E91</f>
        <v>174</v>
      </c>
      <c r="L96" s="82">
        <f t="shared" si="5"/>
        <v>522</v>
      </c>
      <c r="M96" s="12">
        <f>апр.25!E91</f>
        <v>174</v>
      </c>
      <c r="N96" s="12">
        <f>май.25!E91</f>
        <v>174</v>
      </c>
      <c r="O96" s="12">
        <f>июн.25!E91</f>
        <v>174</v>
      </c>
      <c r="P96" s="82">
        <f t="shared" si="6"/>
        <v>522</v>
      </c>
      <c r="Q96" s="12">
        <f>июл.25!E91</f>
        <v>174</v>
      </c>
      <c r="R96" s="12">
        <f>авг.25!E91</f>
        <v>174</v>
      </c>
      <c r="S96" s="12">
        <f>сен.25!E91</f>
        <v>174</v>
      </c>
      <c r="T96" s="82">
        <f t="shared" si="7"/>
        <v>522</v>
      </c>
      <c r="U96" s="12">
        <f>окт.25!E91</f>
        <v>174</v>
      </c>
      <c r="V96" s="12">
        <f>ноя.25!E91</f>
        <v>174</v>
      </c>
      <c r="W96" s="12">
        <f>дек.25!E91</f>
        <v>174</v>
      </c>
    </row>
    <row r="97" spans="1:23" x14ac:dyDescent="0.25">
      <c r="A97" s="3">
        <v>88</v>
      </c>
      <c r="B97" s="107" t="s">
        <v>103</v>
      </c>
      <c r="C97" s="131">
        <v>122</v>
      </c>
      <c r="D97" s="131"/>
      <c r="E97" s="112">
        <f>СВОД_2024!F97</f>
        <v>-2088</v>
      </c>
      <c r="F97" s="113">
        <f t="shared" si="8"/>
        <v>-4176</v>
      </c>
      <c r="G97" s="114">
        <f>янв.25!F92+фев.25!F92+мар.25!F92+апр.25!F92+май.25!F92+июн.25!F92+июл.25!F92+авг.25!F92+сен.25!F92+окт.25!F92+ноя.25!F92+дек.25!F92</f>
        <v>0</v>
      </c>
      <c r="H97" s="83">
        <f t="shared" si="9"/>
        <v>522</v>
      </c>
      <c r="I97" s="12">
        <f>янв.25!E92</f>
        <v>174</v>
      </c>
      <c r="J97" s="12">
        <f>фев.25!E92</f>
        <v>174</v>
      </c>
      <c r="K97" s="12">
        <f>мар.25!E92</f>
        <v>174</v>
      </c>
      <c r="L97" s="82">
        <f t="shared" si="5"/>
        <v>522</v>
      </c>
      <c r="M97" s="12">
        <f>апр.25!E92</f>
        <v>174</v>
      </c>
      <c r="N97" s="12">
        <f>май.25!E92</f>
        <v>174</v>
      </c>
      <c r="O97" s="12">
        <f>июн.25!E92</f>
        <v>174</v>
      </c>
      <c r="P97" s="82">
        <f t="shared" si="6"/>
        <v>522</v>
      </c>
      <c r="Q97" s="12">
        <f>июл.25!E92</f>
        <v>174</v>
      </c>
      <c r="R97" s="12">
        <f>авг.25!E92</f>
        <v>174</v>
      </c>
      <c r="S97" s="12">
        <f>сен.25!E92</f>
        <v>174</v>
      </c>
      <c r="T97" s="82">
        <f t="shared" si="7"/>
        <v>522</v>
      </c>
      <c r="U97" s="12">
        <f>окт.25!E92</f>
        <v>174</v>
      </c>
      <c r="V97" s="12">
        <f>ноя.25!E92</f>
        <v>174</v>
      </c>
      <c r="W97" s="12">
        <f>дек.25!E92</f>
        <v>174</v>
      </c>
    </row>
    <row r="98" spans="1:23" x14ac:dyDescent="0.25">
      <c r="A98" s="3">
        <v>89</v>
      </c>
      <c r="B98" s="107" t="s">
        <v>104</v>
      </c>
      <c r="C98" s="131">
        <v>123</v>
      </c>
      <c r="D98" s="131"/>
      <c r="E98" s="112">
        <f>СВОД_2024!F98</f>
        <v>-6266</v>
      </c>
      <c r="F98" s="113">
        <f t="shared" si="8"/>
        <v>-8354</v>
      </c>
      <c r="G98" s="114">
        <f>янв.25!F93+фев.25!F93+мар.25!F93+апр.25!F93+май.25!F93+июн.25!F93+июл.25!F93+авг.25!F93+сен.25!F93+окт.25!F93+ноя.25!F93+дек.25!F93</f>
        <v>0</v>
      </c>
      <c r="H98" s="83">
        <f t="shared" si="9"/>
        <v>522</v>
      </c>
      <c r="I98" s="12">
        <f>янв.25!E93</f>
        <v>174</v>
      </c>
      <c r="J98" s="12">
        <f>фев.25!E93</f>
        <v>174</v>
      </c>
      <c r="K98" s="12">
        <f>мар.25!E93</f>
        <v>174</v>
      </c>
      <c r="L98" s="82">
        <f t="shared" si="5"/>
        <v>522</v>
      </c>
      <c r="M98" s="12">
        <f>апр.25!E93</f>
        <v>174</v>
      </c>
      <c r="N98" s="12">
        <f>май.25!E93</f>
        <v>174</v>
      </c>
      <c r="O98" s="12">
        <f>июн.25!E93</f>
        <v>174</v>
      </c>
      <c r="P98" s="82">
        <f t="shared" si="6"/>
        <v>522</v>
      </c>
      <c r="Q98" s="12">
        <f>июл.25!E93</f>
        <v>174</v>
      </c>
      <c r="R98" s="12">
        <f>авг.25!E93</f>
        <v>174</v>
      </c>
      <c r="S98" s="12">
        <f>сен.25!E93</f>
        <v>174</v>
      </c>
      <c r="T98" s="82">
        <f t="shared" si="7"/>
        <v>522</v>
      </c>
      <c r="U98" s="12">
        <f>окт.25!E93</f>
        <v>174</v>
      </c>
      <c r="V98" s="12">
        <f>ноя.25!E93</f>
        <v>174</v>
      </c>
      <c r="W98" s="12">
        <f>дек.25!E93</f>
        <v>174</v>
      </c>
    </row>
    <row r="99" spans="1:23" x14ac:dyDescent="0.25">
      <c r="A99" s="3">
        <v>90</v>
      </c>
      <c r="B99" s="107" t="s">
        <v>105</v>
      </c>
      <c r="C99" s="131">
        <v>124</v>
      </c>
      <c r="D99" s="131"/>
      <c r="E99" s="112">
        <f>СВОД_2024!F99</f>
        <v>-11136</v>
      </c>
      <c r="F99" s="113">
        <f t="shared" si="8"/>
        <v>-13224</v>
      </c>
      <c r="G99" s="114">
        <f>янв.25!F94+фев.25!F94+мар.25!F94+апр.25!F94+май.25!F94+июн.25!F94+июл.25!F94+авг.25!F94+сен.25!F94+окт.25!F94+ноя.25!F94+дек.25!F94</f>
        <v>0</v>
      </c>
      <c r="H99" s="83">
        <f t="shared" si="9"/>
        <v>522</v>
      </c>
      <c r="I99" s="12">
        <f>янв.25!E94</f>
        <v>174</v>
      </c>
      <c r="J99" s="12">
        <f>фев.25!E94</f>
        <v>174</v>
      </c>
      <c r="K99" s="12">
        <f>мар.25!E94</f>
        <v>174</v>
      </c>
      <c r="L99" s="82">
        <f t="shared" si="5"/>
        <v>522</v>
      </c>
      <c r="M99" s="12">
        <f>апр.25!E94</f>
        <v>174</v>
      </c>
      <c r="N99" s="12">
        <f>май.25!E94</f>
        <v>174</v>
      </c>
      <c r="O99" s="12">
        <f>июн.25!E94</f>
        <v>174</v>
      </c>
      <c r="P99" s="82">
        <f t="shared" si="6"/>
        <v>522</v>
      </c>
      <c r="Q99" s="12">
        <f>июл.25!E94</f>
        <v>174</v>
      </c>
      <c r="R99" s="12">
        <f>авг.25!E94</f>
        <v>174</v>
      </c>
      <c r="S99" s="12">
        <f>сен.25!E94</f>
        <v>174</v>
      </c>
      <c r="T99" s="82">
        <f t="shared" si="7"/>
        <v>522</v>
      </c>
      <c r="U99" s="12">
        <f>окт.25!E94</f>
        <v>174</v>
      </c>
      <c r="V99" s="12">
        <f>ноя.25!E94</f>
        <v>174</v>
      </c>
      <c r="W99" s="12">
        <f>дек.25!E94</f>
        <v>174</v>
      </c>
    </row>
    <row r="100" spans="1:23" x14ac:dyDescent="0.25">
      <c r="A100" s="3">
        <v>91</v>
      </c>
      <c r="B100" s="107" t="s">
        <v>106</v>
      </c>
      <c r="C100" s="131">
        <v>125</v>
      </c>
      <c r="D100" s="131"/>
      <c r="E100" s="112">
        <f>СВОД_2024!F100</f>
        <v>-2448</v>
      </c>
      <c r="F100" s="113">
        <f t="shared" si="8"/>
        <v>-4536</v>
      </c>
      <c r="G100" s="114">
        <f>янв.25!F95+фев.25!F95+мар.25!F95+апр.25!F95+май.25!F95+июн.25!F95+июл.25!F95+авг.25!F95+сен.25!F95+окт.25!F95+ноя.25!F95+дек.25!F95</f>
        <v>0</v>
      </c>
      <c r="H100" s="83">
        <f t="shared" si="9"/>
        <v>522</v>
      </c>
      <c r="I100" s="12">
        <f>янв.25!E95</f>
        <v>174</v>
      </c>
      <c r="J100" s="12">
        <f>фев.25!E95</f>
        <v>174</v>
      </c>
      <c r="K100" s="12">
        <f>мар.25!E95</f>
        <v>174</v>
      </c>
      <c r="L100" s="82">
        <f t="shared" si="5"/>
        <v>522</v>
      </c>
      <c r="M100" s="12">
        <f>апр.25!E95</f>
        <v>174</v>
      </c>
      <c r="N100" s="12">
        <f>май.25!E95</f>
        <v>174</v>
      </c>
      <c r="O100" s="12">
        <f>июн.25!E95</f>
        <v>174</v>
      </c>
      <c r="P100" s="82">
        <f t="shared" si="6"/>
        <v>522</v>
      </c>
      <c r="Q100" s="12">
        <f>июл.25!E95</f>
        <v>174</v>
      </c>
      <c r="R100" s="12">
        <f>авг.25!E95</f>
        <v>174</v>
      </c>
      <c r="S100" s="12">
        <f>сен.25!E95</f>
        <v>174</v>
      </c>
      <c r="T100" s="82">
        <f t="shared" si="7"/>
        <v>522</v>
      </c>
      <c r="U100" s="12">
        <f>окт.25!E95</f>
        <v>174</v>
      </c>
      <c r="V100" s="12">
        <f>ноя.25!E95</f>
        <v>174</v>
      </c>
      <c r="W100" s="12">
        <f>дек.25!E95</f>
        <v>174</v>
      </c>
    </row>
    <row r="101" spans="1:23" x14ac:dyDescent="0.25">
      <c r="A101" s="3">
        <v>92</v>
      </c>
      <c r="B101" s="107" t="s">
        <v>107</v>
      </c>
      <c r="C101" s="131">
        <v>126</v>
      </c>
      <c r="D101" s="131"/>
      <c r="E101" s="112">
        <f>СВОД_2024!F101</f>
        <v>-4696</v>
      </c>
      <c r="F101" s="113">
        <f t="shared" si="8"/>
        <v>-1784</v>
      </c>
      <c r="G101" s="114">
        <f>янв.25!F96+фев.25!F96+мар.25!F96+апр.25!F96+май.25!F96+июн.25!F96+июл.25!F96+авг.25!F96+сен.25!F96+окт.25!F96+ноя.25!F96+дек.25!F96</f>
        <v>5000</v>
      </c>
      <c r="H101" s="83">
        <f t="shared" si="9"/>
        <v>522</v>
      </c>
      <c r="I101" s="12">
        <f>янв.25!E96</f>
        <v>174</v>
      </c>
      <c r="J101" s="12">
        <f>фев.25!E96</f>
        <v>174</v>
      </c>
      <c r="K101" s="12">
        <f>мар.25!E96</f>
        <v>174</v>
      </c>
      <c r="L101" s="82">
        <f t="shared" si="5"/>
        <v>522</v>
      </c>
      <c r="M101" s="12">
        <f>апр.25!E96</f>
        <v>174</v>
      </c>
      <c r="N101" s="12">
        <f>май.25!E96</f>
        <v>174</v>
      </c>
      <c r="O101" s="12">
        <f>июн.25!E96</f>
        <v>174</v>
      </c>
      <c r="P101" s="82">
        <f t="shared" si="6"/>
        <v>522</v>
      </c>
      <c r="Q101" s="12">
        <f>июл.25!E96</f>
        <v>174</v>
      </c>
      <c r="R101" s="12">
        <f>авг.25!E96</f>
        <v>174</v>
      </c>
      <c r="S101" s="12">
        <f>сен.25!E96</f>
        <v>174</v>
      </c>
      <c r="T101" s="82">
        <f t="shared" si="7"/>
        <v>522</v>
      </c>
      <c r="U101" s="12">
        <f>окт.25!E96</f>
        <v>174</v>
      </c>
      <c r="V101" s="12">
        <f>ноя.25!E96</f>
        <v>174</v>
      </c>
      <c r="W101" s="12">
        <f>дек.25!E96</f>
        <v>174</v>
      </c>
    </row>
    <row r="102" spans="1:23" x14ac:dyDescent="0.25">
      <c r="A102" s="3">
        <v>93</v>
      </c>
      <c r="B102" s="107" t="s">
        <v>339</v>
      </c>
      <c r="C102" s="131">
        <v>127</v>
      </c>
      <c r="D102" s="131"/>
      <c r="E102" s="112">
        <f>СВОД_2024!F102</f>
        <v>-10928</v>
      </c>
      <c r="F102" s="113">
        <f t="shared" si="8"/>
        <v>-13016</v>
      </c>
      <c r="G102" s="114">
        <f>янв.25!F97+фев.25!F97+мар.25!F97+апр.25!F97+май.25!F97+июн.25!F97+июл.25!F97+авг.25!F97+сен.25!F97+окт.25!F97+ноя.25!F97+дек.25!F97</f>
        <v>0</v>
      </c>
      <c r="H102" s="83">
        <f t="shared" si="9"/>
        <v>522</v>
      </c>
      <c r="I102" s="12">
        <f>янв.25!E97</f>
        <v>174</v>
      </c>
      <c r="J102" s="12">
        <f>фев.25!E97</f>
        <v>174</v>
      </c>
      <c r="K102" s="12">
        <f>мар.25!E97</f>
        <v>174</v>
      </c>
      <c r="L102" s="82">
        <f t="shared" si="5"/>
        <v>522</v>
      </c>
      <c r="M102" s="12">
        <f>апр.25!E97</f>
        <v>174</v>
      </c>
      <c r="N102" s="12">
        <f>май.25!E97</f>
        <v>174</v>
      </c>
      <c r="O102" s="12">
        <f>июн.25!E97</f>
        <v>174</v>
      </c>
      <c r="P102" s="82">
        <f t="shared" si="6"/>
        <v>522</v>
      </c>
      <c r="Q102" s="12">
        <f>июл.25!E97</f>
        <v>174</v>
      </c>
      <c r="R102" s="12">
        <f>авг.25!E97</f>
        <v>174</v>
      </c>
      <c r="S102" s="12">
        <f>сен.25!E97</f>
        <v>174</v>
      </c>
      <c r="T102" s="82">
        <f t="shared" si="7"/>
        <v>522</v>
      </c>
      <c r="U102" s="12">
        <f>окт.25!E97</f>
        <v>174</v>
      </c>
      <c r="V102" s="12">
        <f>ноя.25!E97</f>
        <v>174</v>
      </c>
      <c r="W102" s="12">
        <f>дек.25!E97</f>
        <v>174</v>
      </c>
    </row>
    <row r="103" spans="1:23" x14ac:dyDescent="0.25">
      <c r="A103" s="3">
        <v>94</v>
      </c>
      <c r="B103" s="107" t="s">
        <v>109</v>
      </c>
      <c r="C103" s="131">
        <v>132</v>
      </c>
      <c r="D103" s="131"/>
      <c r="E103" s="112">
        <f>СВОД_2024!F103</f>
        <v>-1044</v>
      </c>
      <c r="F103" s="113">
        <f t="shared" si="8"/>
        <v>-3132</v>
      </c>
      <c r="G103" s="114">
        <f>янв.25!F98+фев.25!F98+мар.25!F98+апр.25!F98+май.25!F98+июн.25!F98+июл.25!F98+авг.25!F98+сен.25!F98+окт.25!F98+ноя.25!F98+дек.25!F98</f>
        <v>0</v>
      </c>
      <c r="H103" s="83">
        <f t="shared" si="9"/>
        <v>522</v>
      </c>
      <c r="I103" s="12">
        <f>янв.25!E98</f>
        <v>174</v>
      </c>
      <c r="J103" s="12">
        <f>фев.25!E98</f>
        <v>174</v>
      </c>
      <c r="K103" s="12">
        <f>мар.25!E98</f>
        <v>174</v>
      </c>
      <c r="L103" s="82">
        <f t="shared" si="5"/>
        <v>522</v>
      </c>
      <c r="M103" s="12">
        <f>апр.25!E98</f>
        <v>174</v>
      </c>
      <c r="N103" s="12">
        <f>май.25!E98</f>
        <v>174</v>
      </c>
      <c r="O103" s="12">
        <f>июн.25!E98</f>
        <v>174</v>
      </c>
      <c r="P103" s="82">
        <f t="shared" si="6"/>
        <v>522</v>
      </c>
      <c r="Q103" s="12">
        <f>июл.25!E98</f>
        <v>174</v>
      </c>
      <c r="R103" s="12">
        <f>авг.25!E98</f>
        <v>174</v>
      </c>
      <c r="S103" s="12">
        <f>сен.25!E98</f>
        <v>174</v>
      </c>
      <c r="T103" s="82">
        <f t="shared" si="7"/>
        <v>522</v>
      </c>
      <c r="U103" s="12">
        <f>окт.25!E98</f>
        <v>174</v>
      </c>
      <c r="V103" s="12">
        <f>ноя.25!E98</f>
        <v>174</v>
      </c>
      <c r="W103" s="12">
        <f>дек.25!E98</f>
        <v>174</v>
      </c>
    </row>
    <row r="104" spans="1:23" x14ac:dyDescent="0.25">
      <c r="A104" s="3">
        <v>95</v>
      </c>
      <c r="B104" s="107" t="s">
        <v>110</v>
      </c>
      <c r="C104" s="131">
        <v>133</v>
      </c>
      <c r="D104" s="131"/>
      <c r="E104" s="112">
        <f>СВОД_2024!F104</f>
        <v>4400</v>
      </c>
      <c r="F104" s="113">
        <f t="shared" si="8"/>
        <v>4400</v>
      </c>
      <c r="G104" s="114">
        <f>янв.25!F99+фев.25!F99+мар.25!F99+апр.25!F99+май.25!F99+июн.25!F99+июл.25!F99+авг.25!F99+сен.25!F99+окт.25!F99+ноя.25!F99+дек.25!F99</f>
        <v>2088</v>
      </c>
      <c r="H104" s="83">
        <f t="shared" si="9"/>
        <v>522</v>
      </c>
      <c r="I104" s="12">
        <f>янв.25!E99</f>
        <v>174</v>
      </c>
      <c r="J104" s="12">
        <f>фев.25!E99</f>
        <v>174</v>
      </c>
      <c r="K104" s="12">
        <f>мар.25!E99</f>
        <v>174</v>
      </c>
      <c r="L104" s="82">
        <f t="shared" si="5"/>
        <v>522</v>
      </c>
      <c r="M104" s="12">
        <f>апр.25!E99</f>
        <v>174</v>
      </c>
      <c r="N104" s="12">
        <f>май.25!E99</f>
        <v>174</v>
      </c>
      <c r="O104" s="12">
        <f>июн.25!E99</f>
        <v>174</v>
      </c>
      <c r="P104" s="82">
        <f t="shared" si="6"/>
        <v>522</v>
      </c>
      <c r="Q104" s="12">
        <f>июл.25!E99</f>
        <v>174</v>
      </c>
      <c r="R104" s="12">
        <f>авг.25!E99</f>
        <v>174</v>
      </c>
      <c r="S104" s="12">
        <f>сен.25!E99</f>
        <v>174</v>
      </c>
      <c r="T104" s="82">
        <f t="shared" si="7"/>
        <v>522</v>
      </c>
      <c r="U104" s="12">
        <f>окт.25!E99</f>
        <v>174</v>
      </c>
      <c r="V104" s="12">
        <f>ноя.25!E99</f>
        <v>174</v>
      </c>
      <c r="W104" s="12">
        <f>дек.25!E99</f>
        <v>174</v>
      </c>
    </row>
    <row r="105" spans="1:23" x14ac:dyDescent="0.25">
      <c r="A105" s="3">
        <v>96</v>
      </c>
      <c r="B105" s="107" t="s">
        <v>111</v>
      </c>
      <c r="C105" s="131">
        <v>134</v>
      </c>
      <c r="D105" s="131"/>
      <c r="E105" s="112">
        <f>СВОД_2024!F105</f>
        <v>-976</v>
      </c>
      <c r="F105" s="113">
        <f t="shared" si="8"/>
        <v>-516</v>
      </c>
      <c r="G105" s="114">
        <f>янв.25!F100+фев.25!F100+мар.25!F100+апр.25!F100+май.25!F100+июн.25!F100+июл.25!F100+авг.25!F100+сен.25!F100+окт.25!F100+ноя.25!F100+дек.25!F100</f>
        <v>2548</v>
      </c>
      <c r="H105" s="83">
        <f t="shared" si="9"/>
        <v>522</v>
      </c>
      <c r="I105" s="12">
        <f>янв.25!E100</f>
        <v>174</v>
      </c>
      <c r="J105" s="12">
        <f>фев.25!E100</f>
        <v>174</v>
      </c>
      <c r="K105" s="12">
        <f>мар.25!E100</f>
        <v>174</v>
      </c>
      <c r="L105" s="82">
        <f t="shared" si="5"/>
        <v>522</v>
      </c>
      <c r="M105" s="12">
        <f>апр.25!E100</f>
        <v>174</v>
      </c>
      <c r="N105" s="12">
        <f>май.25!E100</f>
        <v>174</v>
      </c>
      <c r="O105" s="12">
        <f>июн.25!E100</f>
        <v>174</v>
      </c>
      <c r="P105" s="82">
        <f t="shared" si="6"/>
        <v>522</v>
      </c>
      <c r="Q105" s="12">
        <f>июл.25!E100</f>
        <v>174</v>
      </c>
      <c r="R105" s="12">
        <f>авг.25!E100</f>
        <v>174</v>
      </c>
      <c r="S105" s="12">
        <f>сен.25!E100</f>
        <v>174</v>
      </c>
      <c r="T105" s="82">
        <f t="shared" si="7"/>
        <v>522</v>
      </c>
      <c r="U105" s="12">
        <f>окт.25!E100</f>
        <v>174</v>
      </c>
      <c r="V105" s="12">
        <f>ноя.25!E100</f>
        <v>174</v>
      </c>
      <c r="W105" s="12">
        <f>дек.25!E100</f>
        <v>174</v>
      </c>
    </row>
    <row r="106" spans="1:23" x14ac:dyDescent="0.25">
      <c r="A106" s="3">
        <v>97</v>
      </c>
      <c r="B106" s="107" t="s">
        <v>112</v>
      </c>
      <c r="C106" s="131">
        <v>135</v>
      </c>
      <c r="D106" s="131"/>
      <c r="E106" s="112">
        <f>СВОД_2024!F106</f>
        <v>-870</v>
      </c>
      <c r="F106" s="113">
        <f t="shared" si="8"/>
        <v>-1218</v>
      </c>
      <c r="G106" s="114">
        <f>янв.25!F101+фев.25!F101+мар.25!F101+апр.25!F101+май.25!F101+июн.25!F101+июл.25!F101+авг.25!F101+сен.25!F101+окт.25!F101+ноя.25!F101+дек.25!F101</f>
        <v>1740</v>
      </c>
      <c r="H106" s="83">
        <f t="shared" si="9"/>
        <v>522</v>
      </c>
      <c r="I106" s="12">
        <f>янв.25!E101</f>
        <v>174</v>
      </c>
      <c r="J106" s="12">
        <f>фев.25!E101</f>
        <v>174</v>
      </c>
      <c r="K106" s="12">
        <f>мар.25!E101</f>
        <v>174</v>
      </c>
      <c r="L106" s="82">
        <f t="shared" si="5"/>
        <v>522</v>
      </c>
      <c r="M106" s="12">
        <f>апр.25!E101</f>
        <v>174</v>
      </c>
      <c r="N106" s="12">
        <f>май.25!E101</f>
        <v>174</v>
      </c>
      <c r="O106" s="12">
        <f>июн.25!E101</f>
        <v>174</v>
      </c>
      <c r="P106" s="82">
        <f t="shared" si="6"/>
        <v>522</v>
      </c>
      <c r="Q106" s="12">
        <f>июл.25!E101</f>
        <v>174</v>
      </c>
      <c r="R106" s="12">
        <f>авг.25!E101</f>
        <v>174</v>
      </c>
      <c r="S106" s="12">
        <f>сен.25!E101</f>
        <v>174</v>
      </c>
      <c r="T106" s="82">
        <f t="shared" si="7"/>
        <v>522</v>
      </c>
      <c r="U106" s="12">
        <f>окт.25!E101</f>
        <v>174</v>
      </c>
      <c r="V106" s="12">
        <f>ноя.25!E101</f>
        <v>174</v>
      </c>
      <c r="W106" s="12">
        <f>дек.25!E101</f>
        <v>174</v>
      </c>
    </row>
    <row r="107" spans="1:23" x14ac:dyDescent="0.25">
      <c r="A107" s="3">
        <v>98</v>
      </c>
      <c r="B107" s="107" t="s">
        <v>113</v>
      </c>
      <c r="C107" s="131">
        <v>137</v>
      </c>
      <c r="D107" s="131"/>
      <c r="E107" s="112">
        <f>СВОД_2024!F107</f>
        <v>-1914</v>
      </c>
      <c r="F107" s="113">
        <f t="shared" si="8"/>
        <v>-4002</v>
      </c>
      <c r="G107" s="114">
        <f>янв.25!F102+фев.25!F102+мар.25!F102+апр.25!F102+май.25!F102+июн.25!F102+июл.25!F102+авг.25!F102+сен.25!F102+окт.25!F102+ноя.25!F102+дек.25!F102</f>
        <v>0</v>
      </c>
      <c r="H107" s="83">
        <f t="shared" si="9"/>
        <v>522</v>
      </c>
      <c r="I107" s="12">
        <f>янв.25!E102</f>
        <v>174</v>
      </c>
      <c r="J107" s="12">
        <f>фев.25!E102</f>
        <v>174</v>
      </c>
      <c r="K107" s="12">
        <f>мар.25!E102</f>
        <v>174</v>
      </c>
      <c r="L107" s="82">
        <f t="shared" si="5"/>
        <v>522</v>
      </c>
      <c r="M107" s="12">
        <f>апр.25!E102</f>
        <v>174</v>
      </c>
      <c r="N107" s="12">
        <f>май.25!E102</f>
        <v>174</v>
      </c>
      <c r="O107" s="12">
        <f>июн.25!E102</f>
        <v>174</v>
      </c>
      <c r="P107" s="82">
        <f t="shared" si="6"/>
        <v>522</v>
      </c>
      <c r="Q107" s="12">
        <f>июл.25!E102</f>
        <v>174</v>
      </c>
      <c r="R107" s="12">
        <f>авг.25!E102</f>
        <v>174</v>
      </c>
      <c r="S107" s="12">
        <f>сен.25!E102</f>
        <v>174</v>
      </c>
      <c r="T107" s="82">
        <f t="shared" si="7"/>
        <v>522</v>
      </c>
      <c r="U107" s="12">
        <f>окт.25!E102</f>
        <v>174</v>
      </c>
      <c r="V107" s="12">
        <f>ноя.25!E102</f>
        <v>174</v>
      </c>
      <c r="W107" s="12">
        <f>дек.25!E102</f>
        <v>174</v>
      </c>
    </row>
    <row r="108" spans="1:23" x14ac:dyDescent="0.25">
      <c r="A108" s="3">
        <v>99</v>
      </c>
      <c r="B108" s="107" t="s">
        <v>114</v>
      </c>
      <c r="C108" s="131">
        <v>139</v>
      </c>
      <c r="D108" s="131"/>
      <c r="E108" s="112">
        <f>СВОД_2024!F108</f>
        <v>174</v>
      </c>
      <c r="F108" s="113">
        <f t="shared" si="8"/>
        <v>174</v>
      </c>
      <c r="G108" s="114">
        <f>янв.25!F103+фев.25!F103+мар.25!F103+апр.25!F103+май.25!F103+июн.25!F103+июл.25!F103+авг.25!F103+сен.25!F103+окт.25!F103+ноя.25!F103+дек.25!F103</f>
        <v>2088</v>
      </c>
      <c r="H108" s="83">
        <f t="shared" si="9"/>
        <v>522</v>
      </c>
      <c r="I108" s="12">
        <f>янв.25!E103</f>
        <v>174</v>
      </c>
      <c r="J108" s="12">
        <f>фев.25!E103</f>
        <v>174</v>
      </c>
      <c r="K108" s="12">
        <f>мар.25!E103</f>
        <v>174</v>
      </c>
      <c r="L108" s="82">
        <f t="shared" si="5"/>
        <v>522</v>
      </c>
      <c r="M108" s="12">
        <f>апр.25!E103</f>
        <v>174</v>
      </c>
      <c r="N108" s="12">
        <f>май.25!E103</f>
        <v>174</v>
      </c>
      <c r="O108" s="12">
        <f>июн.25!E103</f>
        <v>174</v>
      </c>
      <c r="P108" s="82">
        <f t="shared" si="6"/>
        <v>522</v>
      </c>
      <c r="Q108" s="12">
        <f>июл.25!E103</f>
        <v>174</v>
      </c>
      <c r="R108" s="12">
        <f>авг.25!E103</f>
        <v>174</v>
      </c>
      <c r="S108" s="12">
        <f>сен.25!E103</f>
        <v>174</v>
      </c>
      <c r="T108" s="82">
        <f t="shared" si="7"/>
        <v>522</v>
      </c>
      <c r="U108" s="12">
        <f>окт.25!E103</f>
        <v>174</v>
      </c>
      <c r="V108" s="12">
        <f>ноя.25!E103</f>
        <v>174</v>
      </c>
      <c r="W108" s="12">
        <f>дек.25!E103</f>
        <v>174</v>
      </c>
    </row>
    <row r="109" spans="1:23" x14ac:dyDescent="0.25">
      <c r="A109" s="3">
        <v>100</v>
      </c>
      <c r="B109" s="107" t="s">
        <v>115</v>
      </c>
      <c r="C109" s="131">
        <v>140</v>
      </c>
      <c r="D109" s="131"/>
      <c r="E109" s="112">
        <f>СВОД_2024!F109</f>
        <v>0</v>
      </c>
      <c r="F109" s="113">
        <f t="shared" si="8"/>
        <v>0</v>
      </c>
      <c r="G109" s="114">
        <f>янв.25!F104+фев.25!F104+мар.25!F104+апр.25!F104+май.25!F104+июн.25!F104+июл.25!F104+авг.25!F104+сен.25!F104+окт.25!F104+ноя.25!F104+дек.25!F104</f>
        <v>2088</v>
      </c>
      <c r="H109" s="83">
        <f t="shared" si="9"/>
        <v>522</v>
      </c>
      <c r="I109" s="12">
        <f>янв.25!E104</f>
        <v>174</v>
      </c>
      <c r="J109" s="12">
        <f>фев.25!E104</f>
        <v>174</v>
      </c>
      <c r="K109" s="12">
        <f>мар.25!E104</f>
        <v>174</v>
      </c>
      <c r="L109" s="82">
        <f t="shared" si="5"/>
        <v>522</v>
      </c>
      <c r="M109" s="12">
        <f>апр.25!E104</f>
        <v>174</v>
      </c>
      <c r="N109" s="12">
        <f>май.25!E104</f>
        <v>174</v>
      </c>
      <c r="O109" s="12">
        <f>июн.25!E104</f>
        <v>174</v>
      </c>
      <c r="P109" s="82">
        <f t="shared" si="6"/>
        <v>522</v>
      </c>
      <c r="Q109" s="12">
        <f>июл.25!E104</f>
        <v>174</v>
      </c>
      <c r="R109" s="12">
        <f>авг.25!E104</f>
        <v>174</v>
      </c>
      <c r="S109" s="12">
        <f>сен.25!E104</f>
        <v>174</v>
      </c>
      <c r="T109" s="82">
        <f t="shared" si="7"/>
        <v>522</v>
      </c>
      <c r="U109" s="12">
        <f>окт.25!E104</f>
        <v>174</v>
      </c>
      <c r="V109" s="12">
        <f>ноя.25!E104</f>
        <v>174</v>
      </c>
      <c r="W109" s="12">
        <f>дек.25!E104</f>
        <v>174</v>
      </c>
    </row>
    <row r="110" spans="1:23" x14ac:dyDescent="0.25">
      <c r="A110" s="3">
        <v>101</v>
      </c>
      <c r="B110" s="107" t="s">
        <v>116</v>
      </c>
      <c r="C110" s="131">
        <v>140</v>
      </c>
      <c r="D110" s="131" t="s">
        <v>19</v>
      </c>
      <c r="E110" s="112">
        <f>СВОД_2024!F110</f>
        <v>-1484</v>
      </c>
      <c r="F110" s="113">
        <f t="shared" si="8"/>
        <v>0</v>
      </c>
      <c r="G110" s="114">
        <f>янв.25!F105+фев.25!F105+мар.25!F105+апр.25!F105+май.25!F105+июн.25!F105+июл.25!F105+авг.25!F105+сен.25!F105+окт.25!F105+ноя.25!F105+дек.25!F105</f>
        <v>3572</v>
      </c>
      <c r="H110" s="83">
        <f t="shared" si="9"/>
        <v>522</v>
      </c>
      <c r="I110" s="12">
        <f>янв.25!E105</f>
        <v>174</v>
      </c>
      <c r="J110" s="12">
        <f>фев.25!E105</f>
        <v>174</v>
      </c>
      <c r="K110" s="12">
        <f>мар.25!E105</f>
        <v>174</v>
      </c>
      <c r="L110" s="82">
        <f t="shared" si="5"/>
        <v>522</v>
      </c>
      <c r="M110" s="12">
        <f>апр.25!E105</f>
        <v>174</v>
      </c>
      <c r="N110" s="12">
        <f>май.25!E105</f>
        <v>174</v>
      </c>
      <c r="O110" s="12">
        <f>июн.25!E105</f>
        <v>174</v>
      </c>
      <c r="P110" s="82">
        <f t="shared" si="6"/>
        <v>522</v>
      </c>
      <c r="Q110" s="12">
        <f>июл.25!E105</f>
        <v>174</v>
      </c>
      <c r="R110" s="12">
        <f>авг.25!E105</f>
        <v>174</v>
      </c>
      <c r="S110" s="12">
        <f>сен.25!E105</f>
        <v>174</v>
      </c>
      <c r="T110" s="82">
        <f t="shared" si="7"/>
        <v>522</v>
      </c>
      <c r="U110" s="12">
        <f>окт.25!E105</f>
        <v>174</v>
      </c>
      <c r="V110" s="12">
        <f>ноя.25!E105</f>
        <v>174</v>
      </c>
      <c r="W110" s="12">
        <f>дек.25!E105</f>
        <v>174</v>
      </c>
    </row>
    <row r="111" spans="1:23" x14ac:dyDescent="0.25">
      <c r="A111" s="3">
        <v>102</v>
      </c>
      <c r="B111" s="107" t="s">
        <v>117</v>
      </c>
      <c r="C111" s="131">
        <v>143</v>
      </c>
      <c r="D111" s="131"/>
      <c r="E111" s="112">
        <f>СВОД_2024!F111</f>
        <v>-4116</v>
      </c>
      <c r="F111" s="113">
        <f t="shared" si="8"/>
        <v>-6204</v>
      </c>
      <c r="G111" s="114">
        <f>янв.25!F106+фев.25!F106+мар.25!F106+апр.25!F106+май.25!F106+июн.25!F106+июл.25!F106+авг.25!F106+сен.25!F106+окт.25!F106+ноя.25!F106+дек.25!F106</f>
        <v>0</v>
      </c>
      <c r="H111" s="83">
        <f t="shared" si="9"/>
        <v>522</v>
      </c>
      <c r="I111" s="12">
        <f>янв.25!E106</f>
        <v>174</v>
      </c>
      <c r="J111" s="12">
        <f>фев.25!E106</f>
        <v>174</v>
      </c>
      <c r="K111" s="12">
        <f>мар.25!E106</f>
        <v>174</v>
      </c>
      <c r="L111" s="82">
        <f t="shared" si="5"/>
        <v>522</v>
      </c>
      <c r="M111" s="12">
        <f>апр.25!E106</f>
        <v>174</v>
      </c>
      <c r="N111" s="12">
        <f>май.25!E106</f>
        <v>174</v>
      </c>
      <c r="O111" s="12">
        <f>июн.25!E106</f>
        <v>174</v>
      </c>
      <c r="P111" s="82">
        <f t="shared" si="6"/>
        <v>522</v>
      </c>
      <c r="Q111" s="12">
        <f>июл.25!E106</f>
        <v>174</v>
      </c>
      <c r="R111" s="12">
        <f>авг.25!E106</f>
        <v>174</v>
      </c>
      <c r="S111" s="12">
        <f>сен.25!E106</f>
        <v>174</v>
      </c>
      <c r="T111" s="82">
        <f t="shared" si="7"/>
        <v>522</v>
      </c>
      <c r="U111" s="12">
        <f>окт.25!E106</f>
        <v>174</v>
      </c>
      <c r="V111" s="12">
        <f>ноя.25!E106</f>
        <v>174</v>
      </c>
      <c r="W111" s="12">
        <f>дек.25!E106</f>
        <v>174</v>
      </c>
    </row>
    <row r="112" spans="1:23" x14ac:dyDescent="0.25">
      <c r="A112" s="3">
        <v>103</v>
      </c>
      <c r="B112" s="107" t="s">
        <v>118</v>
      </c>
      <c r="C112" s="131">
        <v>144</v>
      </c>
      <c r="D112" s="131"/>
      <c r="E112" s="112">
        <f>СВОД_2024!F112</f>
        <v>0</v>
      </c>
      <c r="F112" s="113">
        <f t="shared" si="8"/>
        <v>0</v>
      </c>
      <c r="G112" s="114">
        <f>янв.25!F107+фев.25!F107+мар.25!F107+апр.25!F107+май.25!F107+июн.25!F107+июл.25!F107+авг.25!F107+сен.25!F107+окт.25!F107+ноя.25!F107+дек.25!F107</f>
        <v>2088</v>
      </c>
      <c r="H112" s="83">
        <f t="shared" si="9"/>
        <v>522</v>
      </c>
      <c r="I112" s="12">
        <f>янв.25!E107</f>
        <v>174</v>
      </c>
      <c r="J112" s="12">
        <f>фев.25!E107</f>
        <v>174</v>
      </c>
      <c r="K112" s="12">
        <f>мар.25!E107</f>
        <v>174</v>
      </c>
      <c r="L112" s="82">
        <f t="shared" si="5"/>
        <v>522</v>
      </c>
      <c r="M112" s="12">
        <f>апр.25!E107</f>
        <v>174</v>
      </c>
      <c r="N112" s="12">
        <f>май.25!E107</f>
        <v>174</v>
      </c>
      <c r="O112" s="12">
        <f>июн.25!E107</f>
        <v>174</v>
      </c>
      <c r="P112" s="82">
        <f t="shared" si="6"/>
        <v>522</v>
      </c>
      <c r="Q112" s="12">
        <f>июл.25!E107</f>
        <v>174</v>
      </c>
      <c r="R112" s="12">
        <f>авг.25!E107</f>
        <v>174</v>
      </c>
      <c r="S112" s="12">
        <f>сен.25!E107</f>
        <v>174</v>
      </c>
      <c r="T112" s="82">
        <f t="shared" si="7"/>
        <v>522</v>
      </c>
      <c r="U112" s="12">
        <f>окт.25!E107</f>
        <v>174</v>
      </c>
      <c r="V112" s="12">
        <f>ноя.25!E107</f>
        <v>174</v>
      </c>
      <c r="W112" s="12">
        <f>дек.25!E107</f>
        <v>174</v>
      </c>
    </row>
    <row r="113" spans="1:23" x14ac:dyDescent="0.25">
      <c r="A113" s="3">
        <v>104</v>
      </c>
      <c r="B113" s="107" t="s">
        <v>119</v>
      </c>
      <c r="C113" s="131">
        <v>145</v>
      </c>
      <c r="D113" s="131"/>
      <c r="E113" s="112">
        <f>СВОД_2024!F113</f>
        <v>-9396</v>
      </c>
      <c r="F113" s="113">
        <f t="shared" si="8"/>
        <v>-11484</v>
      </c>
      <c r="G113" s="114">
        <f>янв.25!F108+фев.25!F108+мар.25!F108+апр.25!F108+май.25!F108+июн.25!F108+июл.25!F108+авг.25!F108+сен.25!F108+окт.25!F108+ноя.25!F108+дек.25!F108</f>
        <v>0</v>
      </c>
      <c r="H113" s="83">
        <f t="shared" si="9"/>
        <v>522</v>
      </c>
      <c r="I113" s="12">
        <f>янв.25!E108</f>
        <v>174</v>
      </c>
      <c r="J113" s="12">
        <f>фев.25!E108</f>
        <v>174</v>
      </c>
      <c r="K113" s="12">
        <f>мар.25!E108</f>
        <v>174</v>
      </c>
      <c r="L113" s="82">
        <f t="shared" si="5"/>
        <v>522</v>
      </c>
      <c r="M113" s="12">
        <f>апр.25!E108</f>
        <v>174</v>
      </c>
      <c r="N113" s="12">
        <f>май.25!E108</f>
        <v>174</v>
      </c>
      <c r="O113" s="12">
        <f>июн.25!E108</f>
        <v>174</v>
      </c>
      <c r="P113" s="82">
        <f t="shared" si="6"/>
        <v>522</v>
      </c>
      <c r="Q113" s="12">
        <f>июл.25!E108</f>
        <v>174</v>
      </c>
      <c r="R113" s="12">
        <f>авг.25!E108</f>
        <v>174</v>
      </c>
      <c r="S113" s="12">
        <f>сен.25!E108</f>
        <v>174</v>
      </c>
      <c r="T113" s="82">
        <f t="shared" si="7"/>
        <v>522</v>
      </c>
      <c r="U113" s="12">
        <f>окт.25!E108</f>
        <v>174</v>
      </c>
      <c r="V113" s="12">
        <f>ноя.25!E108</f>
        <v>174</v>
      </c>
      <c r="W113" s="12">
        <f>дек.25!E108</f>
        <v>174</v>
      </c>
    </row>
    <row r="114" spans="1:23" x14ac:dyDescent="0.25">
      <c r="A114" s="3">
        <v>105</v>
      </c>
      <c r="B114" s="107" t="s">
        <v>120</v>
      </c>
      <c r="C114" s="131">
        <v>146</v>
      </c>
      <c r="D114" s="131"/>
      <c r="E114" s="112">
        <f>СВОД_2024!F114</f>
        <v>518</v>
      </c>
      <c r="F114" s="113">
        <f t="shared" si="8"/>
        <v>-1044</v>
      </c>
      <c r="G114" s="114">
        <f>янв.25!F109+фев.25!F109+мар.25!F109+апр.25!F109+май.25!F109+июн.25!F109+июл.25!F109+авг.25!F109+сен.25!F109+окт.25!F109+ноя.25!F109+дек.25!F109</f>
        <v>526</v>
      </c>
      <c r="H114" s="83">
        <f t="shared" si="9"/>
        <v>522</v>
      </c>
      <c r="I114" s="12">
        <f>янв.25!E109</f>
        <v>174</v>
      </c>
      <c r="J114" s="12">
        <f>фев.25!E109</f>
        <v>174</v>
      </c>
      <c r="K114" s="12">
        <f>мар.25!E109</f>
        <v>174</v>
      </c>
      <c r="L114" s="82">
        <f t="shared" si="5"/>
        <v>522</v>
      </c>
      <c r="M114" s="12">
        <f>апр.25!E109</f>
        <v>174</v>
      </c>
      <c r="N114" s="12">
        <f>май.25!E109</f>
        <v>174</v>
      </c>
      <c r="O114" s="12">
        <f>июн.25!E109</f>
        <v>174</v>
      </c>
      <c r="P114" s="82">
        <f t="shared" si="6"/>
        <v>522</v>
      </c>
      <c r="Q114" s="12">
        <f>июл.25!E109</f>
        <v>174</v>
      </c>
      <c r="R114" s="12">
        <f>авг.25!E109</f>
        <v>174</v>
      </c>
      <c r="S114" s="12">
        <f>сен.25!E109</f>
        <v>174</v>
      </c>
      <c r="T114" s="82">
        <f t="shared" si="7"/>
        <v>522</v>
      </c>
      <c r="U114" s="12">
        <f>окт.25!E109</f>
        <v>174</v>
      </c>
      <c r="V114" s="12">
        <f>ноя.25!E109</f>
        <v>174</v>
      </c>
      <c r="W114" s="12">
        <f>дек.25!E109</f>
        <v>174</v>
      </c>
    </row>
    <row r="115" spans="1:23" x14ac:dyDescent="0.25">
      <c r="A115" s="3">
        <v>106</v>
      </c>
      <c r="B115" s="107" t="s">
        <v>121</v>
      </c>
      <c r="C115" s="131">
        <v>147</v>
      </c>
      <c r="D115" s="131"/>
      <c r="E115" s="112">
        <f>СВОД_2024!F115</f>
        <v>-16966</v>
      </c>
      <c r="F115" s="113">
        <f t="shared" si="8"/>
        <v>-19054</v>
      </c>
      <c r="G115" s="114">
        <f>янв.25!F110+фев.25!F110+мар.25!F110+апр.25!F110+май.25!F110+июн.25!F110+июл.25!F110+авг.25!F110+сен.25!F110+окт.25!F110+ноя.25!F110+дек.25!F110</f>
        <v>0</v>
      </c>
      <c r="H115" s="83">
        <f t="shared" si="9"/>
        <v>522</v>
      </c>
      <c r="I115" s="12">
        <f>янв.25!E110</f>
        <v>174</v>
      </c>
      <c r="J115" s="12">
        <f>фев.25!E110</f>
        <v>174</v>
      </c>
      <c r="K115" s="12">
        <f>мар.25!E110</f>
        <v>174</v>
      </c>
      <c r="L115" s="82">
        <f t="shared" si="5"/>
        <v>522</v>
      </c>
      <c r="M115" s="12">
        <f>апр.25!E110</f>
        <v>174</v>
      </c>
      <c r="N115" s="12">
        <f>май.25!E110</f>
        <v>174</v>
      </c>
      <c r="O115" s="12">
        <f>июн.25!E110</f>
        <v>174</v>
      </c>
      <c r="P115" s="82">
        <f t="shared" si="6"/>
        <v>522</v>
      </c>
      <c r="Q115" s="12">
        <f>июл.25!E110</f>
        <v>174</v>
      </c>
      <c r="R115" s="12">
        <f>авг.25!E110</f>
        <v>174</v>
      </c>
      <c r="S115" s="12">
        <f>сен.25!E110</f>
        <v>174</v>
      </c>
      <c r="T115" s="82">
        <f t="shared" si="7"/>
        <v>522</v>
      </c>
      <c r="U115" s="12">
        <f>окт.25!E110</f>
        <v>174</v>
      </c>
      <c r="V115" s="12">
        <f>ноя.25!E110</f>
        <v>174</v>
      </c>
      <c r="W115" s="12">
        <f>дек.25!E110</f>
        <v>174</v>
      </c>
    </row>
    <row r="116" spans="1:23" x14ac:dyDescent="0.25">
      <c r="A116" s="3">
        <v>107</v>
      </c>
      <c r="B116" s="107" t="s">
        <v>122</v>
      </c>
      <c r="C116" s="131">
        <v>148</v>
      </c>
      <c r="D116" s="131"/>
      <c r="E116" s="112">
        <f>СВОД_2024!F116</f>
        <v>-326</v>
      </c>
      <c r="F116" s="113">
        <f t="shared" si="8"/>
        <v>-1544</v>
      </c>
      <c r="G116" s="114">
        <f>янв.25!F111+фев.25!F111+мар.25!F111+апр.25!F111+май.25!F111+июн.25!F111+июл.25!F111+авг.25!F111+сен.25!F111+окт.25!F111+ноя.25!F111+дек.25!F111</f>
        <v>870</v>
      </c>
      <c r="H116" s="83">
        <f t="shared" si="9"/>
        <v>522</v>
      </c>
      <c r="I116" s="12">
        <f>янв.25!E111</f>
        <v>174</v>
      </c>
      <c r="J116" s="12">
        <f>фев.25!E111</f>
        <v>174</v>
      </c>
      <c r="K116" s="12">
        <f>мар.25!E111</f>
        <v>174</v>
      </c>
      <c r="L116" s="82">
        <f t="shared" si="5"/>
        <v>522</v>
      </c>
      <c r="M116" s="12">
        <f>апр.25!E111</f>
        <v>174</v>
      </c>
      <c r="N116" s="12">
        <f>май.25!E111</f>
        <v>174</v>
      </c>
      <c r="O116" s="12">
        <f>июн.25!E111</f>
        <v>174</v>
      </c>
      <c r="P116" s="82">
        <f t="shared" si="6"/>
        <v>522</v>
      </c>
      <c r="Q116" s="12">
        <f>июл.25!E111</f>
        <v>174</v>
      </c>
      <c r="R116" s="12">
        <f>авг.25!E111</f>
        <v>174</v>
      </c>
      <c r="S116" s="12">
        <f>сен.25!E111</f>
        <v>174</v>
      </c>
      <c r="T116" s="82">
        <f t="shared" si="7"/>
        <v>522</v>
      </c>
      <c r="U116" s="12">
        <f>окт.25!E111</f>
        <v>174</v>
      </c>
      <c r="V116" s="12">
        <f>ноя.25!E111</f>
        <v>174</v>
      </c>
      <c r="W116" s="12">
        <f>дек.25!E111</f>
        <v>174</v>
      </c>
    </row>
    <row r="117" spans="1:23" x14ac:dyDescent="0.25">
      <c r="A117" s="3">
        <v>108</v>
      </c>
      <c r="B117" s="107" t="s">
        <v>123</v>
      </c>
      <c r="C117" s="131">
        <v>149</v>
      </c>
      <c r="D117" s="131"/>
      <c r="E117" s="112">
        <f>СВОД_2024!F117</f>
        <v>-7134</v>
      </c>
      <c r="F117" s="113">
        <f t="shared" si="8"/>
        <v>-9222</v>
      </c>
      <c r="G117" s="114">
        <f>янв.25!F112+фев.25!F112+мар.25!F112+апр.25!F112+май.25!F112+июн.25!F112+июл.25!F112+авг.25!F112+сен.25!F112+окт.25!F112+ноя.25!F112+дек.25!F112</f>
        <v>0</v>
      </c>
      <c r="H117" s="83">
        <f t="shared" si="9"/>
        <v>522</v>
      </c>
      <c r="I117" s="12">
        <f>янв.25!E112</f>
        <v>174</v>
      </c>
      <c r="J117" s="12">
        <f>фев.25!E112</f>
        <v>174</v>
      </c>
      <c r="K117" s="12">
        <f>мар.25!E112</f>
        <v>174</v>
      </c>
      <c r="L117" s="82">
        <f t="shared" si="5"/>
        <v>522</v>
      </c>
      <c r="M117" s="12">
        <f>апр.25!E112</f>
        <v>174</v>
      </c>
      <c r="N117" s="12">
        <f>май.25!E112</f>
        <v>174</v>
      </c>
      <c r="O117" s="12">
        <f>июн.25!E112</f>
        <v>174</v>
      </c>
      <c r="P117" s="82">
        <f t="shared" si="6"/>
        <v>522</v>
      </c>
      <c r="Q117" s="12">
        <f>июл.25!E112</f>
        <v>174</v>
      </c>
      <c r="R117" s="12">
        <f>авг.25!E112</f>
        <v>174</v>
      </c>
      <c r="S117" s="12">
        <f>сен.25!E112</f>
        <v>174</v>
      </c>
      <c r="T117" s="82">
        <f t="shared" si="7"/>
        <v>522</v>
      </c>
      <c r="U117" s="12">
        <f>окт.25!E112</f>
        <v>174</v>
      </c>
      <c r="V117" s="12">
        <f>ноя.25!E112</f>
        <v>174</v>
      </c>
      <c r="W117" s="12">
        <f>дек.25!E112</f>
        <v>174</v>
      </c>
    </row>
    <row r="118" spans="1:23" x14ac:dyDescent="0.25">
      <c r="A118" s="3">
        <v>109</v>
      </c>
      <c r="B118" s="107" t="s">
        <v>124</v>
      </c>
      <c r="C118" s="131">
        <v>152</v>
      </c>
      <c r="D118" s="131"/>
      <c r="E118" s="112">
        <f>СВОД_2024!F118</f>
        <v>-3654</v>
      </c>
      <c r="F118" s="113">
        <f t="shared" si="8"/>
        <v>0</v>
      </c>
      <c r="G118" s="114">
        <f>янв.25!F113+фев.25!F113+мар.25!F113+апр.25!F113+май.25!F113+июн.25!F113+июл.25!F113+авг.25!F113+сен.25!F113+окт.25!F113+ноя.25!F113+дек.25!F113</f>
        <v>5742</v>
      </c>
      <c r="H118" s="83">
        <f t="shared" si="9"/>
        <v>522</v>
      </c>
      <c r="I118" s="12">
        <f>янв.25!E113</f>
        <v>174</v>
      </c>
      <c r="J118" s="12">
        <f>фев.25!E113</f>
        <v>174</v>
      </c>
      <c r="K118" s="12">
        <f>мар.25!E113</f>
        <v>174</v>
      </c>
      <c r="L118" s="82">
        <f t="shared" si="5"/>
        <v>522</v>
      </c>
      <c r="M118" s="12">
        <f>апр.25!E113</f>
        <v>174</v>
      </c>
      <c r="N118" s="12">
        <f>май.25!E113</f>
        <v>174</v>
      </c>
      <c r="O118" s="12">
        <f>июн.25!E113</f>
        <v>174</v>
      </c>
      <c r="P118" s="82">
        <f t="shared" si="6"/>
        <v>522</v>
      </c>
      <c r="Q118" s="12">
        <f>июл.25!E113</f>
        <v>174</v>
      </c>
      <c r="R118" s="12">
        <f>авг.25!E113</f>
        <v>174</v>
      </c>
      <c r="S118" s="12">
        <f>сен.25!E113</f>
        <v>174</v>
      </c>
      <c r="T118" s="82">
        <f t="shared" si="7"/>
        <v>522</v>
      </c>
      <c r="U118" s="12">
        <f>окт.25!E113</f>
        <v>174</v>
      </c>
      <c r="V118" s="12">
        <f>ноя.25!E113</f>
        <v>174</v>
      </c>
      <c r="W118" s="12">
        <f>дек.25!E113</f>
        <v>174</v>
      </c>
    </row>
    <row r="119" spans="1:23" x14ac:dyDescent="0.25">
      <c r="A119" s="3">
        <v>110</v>
      </c>
      <c r="B119" s="107" t="s">
        <v>125</v>
      </c>
      <c r="C119" s="131">
        <v>153</v>
      </c>
      <c r="D119" s="131"/>
      <c r="E119" s="112">
        <f>СВОД_2024!F119</f>
        <v>-347</v>
      </c>
      <c r="F119" s="113">
        <f t="shared" si="8"/>
        <v>-345</v>
      </c>
      <c r="G119" s="114">
        <f>янв.25!F114+фев.25!F114+мар.25!F114+апр.25!F114+май.25!F114+июн.25!F114+июл.25!F114+авг.25!F114+сен.25!F114+окт.25!F114+ноя.25!F114+дек.25!F114</f>
        <v>2090</v>
      </c>
      <c r="H119" s="83">
        <f t="shared" si="9"/>
        <v>522</v>
      </c>
      <c r="I119" s="12">
        <f>янв.25!E114</f>
        <v>174</v>
      </c>
      <c r="J119" s="12">
        <f>фев.25!E114</f>
        <v>174</v>
      </c>
      <c r="K119" s="12">
        <f>мар.25!E114</f>
        <v>174</v>
      </c>
      <c r="L119" s="82">
        <f t="shared" si="5"/>
        <v>522</v>
      </c>
      <c r="M119" s="12">
        <f>апр.25!E114</f>
        <v>174</v>
      </c>
      <c r="N119" s="12">
        <f>май.25!E114</f>
        <v>174</v>
      </c>
      <c r="O119" s="12">
        <f>июн.25!E114</f>
        <v>174</v>
      </c>
      <c r="P119" s="82">
        <f t="shared" si="6"/>
        <v>522</v>
      </c>
      <c r="Q119" s="12">
        <f>июл.25!E114</f>
        <v>174</v>
      </c>
      <c r="R119" s="12">
        <f>авг.25!E114</f>
        <v>174</v>
      </c>
      <c r="S119" s="12">
        <f>сен.25!E114</f>
        <v>174</v>
      </c>
      <c r="T119" s="82">
        <f t="shared" si="7"/>
        <v>522</v>
      </c>
      <c r="U119" s="12">
        <f>окт.25!E114</f>
        <v>174</v>
      </c>
      <c r="V119" s="12">
        <f>ноя.25!E114</f>
        <v>174</v>
      </c>
      <c r="W119" s="12">
        <f>дек.25!E114</f>
        <v>174</v>
      </c>
    </row>
    <row r="120" spans="1:23" x14ac:dyDescent="0.25">
      <c r="A120" s="3">
        <v>111</v>
      </c>
      <c r="B120" s="107" t="s">
        <v>1704</v>
      </c>
      <c r="C120" s="131">
        <v>153</v>
      </c>
      <c r="D120" s="131" t="s">
        <v>19</v>
      </c>
      <c r="E120" s="112">
        <f>СВОД_2024!F120</f>
        <v>522</v>
      </c>
      <c r="F120" s="113">
        <f t="shared" si="8"/>
        <v>0</v>
      </c>
      <c r="G120" s="114">
        <f>янв.25!F115+фев.25!F115+мар.25!F115+апр.25!F115+май.25!F115+июн.25!F115+июл.25!F115+авг.25!F115+сен.25!F115+окт.25!F115+ноя.25!F115+дек.25!F115</f>
        <v>1566</v>
      </c>
      <c r="H120" s="83">
        <f t="shared" si="9"/>
        <v>522</v>
      </c>
      <c r="I120" s="12">
        <f>янв.25!E115</f>
        <v>174</v>
      </c>
      <c r="J120" s="12">
        <f>фев.25!E115</f>
        <v>174</v>
      </c>
      <c r="K120" s="12">
        <f>мар.25!E115</f>
        <v>174</v>
      </c>
      <c r="L120" s="82">
        <f t="shared" si="5"/>
        <v>522</v>
      </c>
      <c r="M120" s="12">
        <f>апр.25!E115</f>
        <v>174</v>
      </c>
      <c r="N120" s="12">
        <f>май.25!E115</f>
        <v>174</v>
      </c>
      <c r="O120" s="12">
        <f>июн.25!E115</f>
        <v>174</v>
      </c>
      <c r="P120" s="82">
        <f t="shared" si="6"/>
        <v>522</v>
      </c>
      <c r="Q120" s="12">
        <f>июл.25!E115</f>
        <v>174</v>
      </c>
      <c r="R120" s="12">
        <f>авг.25!E115</f>
        <v>174</v>
      </c>
      <c r="S120" s="12">
        <f>сен.25!E115</f>
        <v>174</v>
      </c>
      <c r="T120" s="82">
        <f t="shared" si="7"/>
        <v>522</v>
      </c>
      <c r="U120" s="12">
        <f>окт.25!E115</f>
        <v>174</v>
      </c>
      <c r="V120" s="12">
        <f>ноя.25!E115</f>
        <v>174</v>
      </c>
      <c r="W120" s="12">
        <f>дек.25!E115</f>
        <v>174</v>
      </c>
    </row>
    <row r="121" spans="1:23" x14ac:dyDescent="0.25">
      <c r="A121" s="3">
        <v>112</v>
      </c>
      <c r="B121" s="107" t="s">
        <v>127</v>
      </c>
      <c r="C121" s="131">
        <v>154</v>
      </c>
      <c r="D121" s="131"/>
      <c r="E121" s="112">
        <f>СВОД_2024!F121</f>
        <v>-6960</v>
      </c>
      <c r="F121" s="113">
        <f t="shared" si="8"/>
        <v>-9048</v>
      </c>
      <c r="G121" s="114">
        <f>янв.25!F116+фев.25!F116+мар.25!F116+апр.25!F116+май.25!F116+июн.25!F116+июл.25!F116+авг.25!F116+сен.25!F116+окт.25!F116+ноя.25!F116+дек.25!F116</f>
        <v>0</v>
      </c>
      <c r="H121" s="83">
        <f t="shared" si="9"/>
        <v>522</v>
      </c>
      <c r="I121" s="12">
        <f>янв.25!E116</f>
        <v>174</v>
      </c>
      <c r="J121" s="12">
        <f>фев.25!E116</f>
        <v>174</v>
      </c>
      <c r="K121" s="12">
        <f>мар.25!E116</f>
        <v>174</v>
      </c>
      <c r="L121" s="82">
        <f t="shared" si="5"/>
        <v>522</v>
      </c>
      <c r="M121" s="12">
        <f>апр.25!E116</f>
        <v>174</v>
      </c>
      <c r="N121" s="12">
        <f>май.25!E116</f>
        <v>174</v>
      </c>
      <c r="O121" s="12">
        <f>июн.25!E116</f>
        <v>174</v>
      </c>
      <c r="P121" s="82">
        <f t="shared" si="6"/>
        <v>522</v>
      </c>
      <c r="Q121" s="12">
        <f>июл.25!E116</f>
        <v>174</v>
      </c>
      <c r="R121" s="12">
        <f>авг.25!E116</f>
        <v>174</v>
      </c>
      <c r="S121" s="12">
        <f>сен.25!E116</f>
        <v>174</v>
      </c>
      <c r="T121" s="82">
        <f t="shared" si="7"/>
        <v>522</v>
      </c>
      <c r="U121" s="12">
        <f>окт.25!E116</f>
        <v>174</v>
      </c>
      <c r="V121" s="12">
        <f>ноя.25!E116</f>
        <v>174</v>
      </c>
      <c r="W121" s="12">
        <f>дек.25!E116</f>
        <v>174</v>
      </c>
    </row>
    <row r="122" spans="1:23" x14ac:dyDescent="0.25">
      <c r="A122" s="3">
        <v>113</v>
      </c>
      <c r="B122" s="107" t="s">
        <v>128</v>
      </c>
      <c r="C122" s="131">
        <v>155</v>
      </c>
      <c r="D122" s="131"/>
      <c r="E122" s="112">
        <f>СВОД_2024!F122</f>
        <v>3364</v>
      </c>
      <c r="F122" s="113">
        <f t="shared" si="8"/>
        <v>1276</v>
      </c>
      <c r="G122" s="114">
        <f>янв.25!F117+фев.25!F117+мар.25!F117+апр.25!F117+май.25!F117+июн.25!F117+июл.25!F117+авг.25!F117+сен.25!F117+окт.25!F117+ноя.25!F117+дек.25!F117</f>
        <v>0</v>
      </c>
      <c r="H122" s="83">
        <f t="shared" si="9"/>
        <v>522</v>
      </c>
      <c r="I122" s="12">
        <f>янв.25!E117</f>
        <v>174</v>
      </c>
      <c r="J122" s="12">
        <f>фев.25!E117</f>
        <v>174</v>
      </c>
      <c r="K122" s="12">
        <f>мар.25!E117</f>
        <v>174</v>
      </c>
      <c r="L122" s="82">
        <f t="shared" si="5"/>
        <v>522</v>
      </c>
      <c r="M122" s="12">
        <f>апр.25!E117</f>
        <v>174</v>
      </c>
      <c r="N122" s="12">
        <f>май.25!E117</f>
        <v>174</v>
      </c>
      <c r="O122" s="12">
        <f>июн.25!E117</f>
        <v>174</v>
      </c>
      <c r="P122" s="82">
        <f t="shared" si="6"/>
        <v>522</v>
      </c>
      <c r="Q122" s="12">
        <f>июл.25!E117</f>
        <v>174</v>
      </c>
      <c r="R122" s="12">
        <f>авг.25!E117</f>
        <v>174</v>
      </c>
      <c r="S122" s="12">
        <f>сен.25!E117</f>
        <v>174</v>
      </c>
      <c r="T122" s="82">
        <f t="shared" si="7"/>
        <v>522</v>
      </c>
      <c r="U122" s="12">
        <f>окт.25!E117</f>
        <v>174</v>
      </c>
      <c r="V122" s="12">
        <f>ноя.25!E117</f>
        <v>174</v>
      </c>
      <c r="W122" s="12">
        <f>дек.25!E117</f>
        <v>174</v>
      </c>
    </row>
    <row r="123" spans="1:23" x14ac:dyDescent="0.25">
      <c r="A123" s="3">
        <v>114</v>
      </c>
      <c r="B123" s="107" t="s">
        <v>129</v>
      </c>
      <c r="C123" s="131">
        <v>156</v>
      </c>
      <c r="D123" s="131"/>
      <c r="E123" s="112">
        <f>СВОД_2024!F123</f>
        <v>-5852</v>
      </c>
      <c r="F123" s="113">
        <f t="shared" si="8"/>
        <v>-5566</v>
      </c>
      <c r="G123" s="114">
        <f>янв.25!F118+фев.25!F118+мар.25!F118+апр.25!F118+май.25!F118+июн.25!F118+июл.25!F118+авг.25!F118+сен.25!F118+окт.25!F118+ноя.25!F118+дек.25!F118</f>
        <v>2374</v>
      </c>
      <c r="H123" s="83">
        <f t="shared" si="9"/>
        <v>522</v>
      </c>
      <c r="I123" s="12">
        <f>янв.25!E118</f>
        <v>174</v>
      </c>
      <c r="J123" s="12">
        <f>фев.25!E118</f>
        <v>174</v>
      </c>
      <c r="K123" s="12">
        <f>мар.25!E118</f>
        <v>174</v>
      </c>
      <c r="L123" s="82">
        <f t="shared" si="5"/>
        <v>522</v>
      </c>
      <c r="M123" s="12">
        <f>апр.25!E118</f>
        <v>174</v>
      </c>
      <c r="N123" s="12">
        <f>май.25!E118</f>
        <v>174</v>
      </c>
      <c r="O123" s="12">
        <f>июн.25!E118</f>
        <v>174</v>
      </c>
      <c r="P123" s="82">
        <f t="shared" si="6"/>
        <v>522</v>
      </c>
      <c r="Q123" s="12">
        <f>июл.25!E118</f>
        <v>174</v>
      </c>
      <c r="R123" s="12">
        <f>авг.25!E118</f>
        <v>174</v>
      </c>
      <c r="S123" s="12">
        <f>сен.25!E118</f>
        <v>174</v>
      </c>
      <c r="T123" s="82">
        <f t="shared" si="7"/>
        <v>522</v>
      </c>
      <c r="U123" s="12">
        <f>окт.25!E118</f>
        <v>174</v>
      </c>
      <c r="V123" s="12">
        <f>ноя.25!E118</f>
        <v>174</v>
      </c>
      <c r="W123" s="12">
        <f>дек.25!E118</f>
        <v>174</v>
      </c>
    </row>
    <row r="124" spans="1:23" x14ac:dyDescent="0.25">
      <c r="A124" s="3">
        <v>115</v>
      </c>
      <c r="B124" s="107" t="s">
        <v>130</v>
      </c>
      <c r="C124" s="131">
        <v>158</v>
      </c>
      <c r="D124" s="131"/>
      <c r="E124" s="112">
        <f>СВОД_2024!F124</f>
        <v>522</v>
      </c>
      <c r="F124" s="113">
        <f t="shared" si="8"/>
        <v>-522</v>
      </c>
      <c r="G124" s="114">
        <f>янв.25!F119+фев.25!F119+мар.25!F119+апр.25!F119+май.25!F119+июн.25!F119+июл.25!F119+авг.25!F119+сен.25!F119+окт.25!F119+ноя.25!F119+дек.25!F119</f>
        <v>1044</v>
      </c>
      <c r="H124" s="83">
        <f t="shared" si="9"/>
        <v>522</v>
      </c>
      <c r="I124" s="12">
        <f>янв.25!E119</f>
        <v>174</v>
      </c>
      <c r="J124" s="12">
        <f>фев.25!E119</f>
        <v>174</v>
      </c>
      <c r="K124" s="12">
        <f>мар.25!E119</f>
        <v>174</v>
      </c>
      <c r="L124" s="82">
        <f t="shared" si="5"/>
        <v>522</v>
      </c>
      <c r="M124" s="12">
        <f>апр.25!E119</f>
        <v>174</v>
      </c>
      <c r="N124" s="12">
        <f>май.25!E119</f>
        <v>174</v>
      </c>
      <c r="O124" s="12">
        <f>июн.25!E119</f>
        <v>174</v>
      </c>
      <c r="P124" s="82">
        <f t="shared" si="6"/>
        <v>522</v>
      </c>
      <c r="Q124" s="12">
        <f>июл.25!E119</f>
        <v>174</v>
      </c>
      <c r="R124" s="12">
        <f>авг.25!E119</f>
        <v>174</v>
      </c>
      <c r="S124" s="12">
        <f>сен.25!E119</f>
        <v>174</v>
      </c>
      <c r="T124" s="82">
        <f t="shared" si="7"/>
        <v>522</v>
      </c>
      <c r="U124" s="12">
        <f>окт.25!E119</f>
        <v>174</v>
      </c>
      <c r="V124" s="12">
        <f>ноя.25!E119</f>
        <v>174</v>
      </c>
      <c r="W124" s="12">
        <f>дек.25!E119</f>
        <v>174</v>
      </c>
    </row>
    <row r="125" spans="1:23" x14ac:dyDescent="0.25">
      <c r="A125" s="3">
        <v>116</v>
      </c>
      <c r="B125" s="107" t="s">
        <v>131</v>
      </c>
      <c r="C125" s="131">
        <v>162</v>
      </c>
      <c r="D125" s="131"/>
      <c r="E125" s="112">
        <f>СВОД_2024!F125</f>
        <v>-16966</v>
      </c>
      <c r="F125" s="113">
        <f t="shared" si="8"/>
        <v>-174</v>
      </c>
      <c r="G125" s="114">
        <f>янв.25!F120+фев.25!F120+мар.25!F120+апр.25!F120+май.25!F120+июн.25!F120+июл.25!F120+авг.25!F120+сен.25!F120+окт.25!F120+ноя.25!F120+дек.25!F120</f>
        <v>18880</v>
      </c>
      <c r="H125" s="83">
        <f t="shared" si="9"/>
        <v>522</v>
      </c>
      <c r="I125" s="12">
        <f>янв.25!E120</f>
        <v>174</v>
      </c>
      <c r="J125" s="12">
        <f>фев.25!E120</f>
        <v>174</v>
      </c>
      <c r="K125" s="12">
        <f>мар.25!E120</f>
        <v>174</v>
      </c>
      <c r="L125" s="82">
        <f t="shared" si="5"/>
        <v>522</v>
      </c>
      <c r="M125" s="12">
        <f>апр.25!E120</f>
        <v>174</v>
      </c>
      <c r="N125" s="12">
        <f>май.25!E120</f>
        <v>174</v>
      </c>
      <c r="O125" s="12">
        <f>июн.25!E120</f>
        <v>174</v>
      </c>
      <c r="P125" s="82">
        <f t="shared" si="6"/>
        <v>522</v>
      </c>
      <c r="Q125" s="12">
        <f>июл.25!E120</f>
        <v>174</v>
      </c>
      <c r="R125" s="12">
        <f>авг.25!E120</f>
        <v>174</v>
      </c>
      <c r="S125" s="12">
        <f>сен.25!E120</f>
        <v>174</v>
      </c>
      <c r="T125" s="82">
        <f t="shared" si="7"/>
        <v>522</v>
      </c>
      <c r="U125" s="12">
        <f>окт.25!E120</f>
        <v>174</v>
      </c>
      <c r="V125" s="12">
        <f>ноя.25!E120</f>
        <v>174</v>
      </c>
      <c r="W125" s="12">
        <f>дек.25!E120</f>
        <v>174</v>
      </c>
    </row>
    <row r="126" spans="1:23" x14ac:dyDescent="0.25">
      <c r="A126" s="3">
        <v>117</v>
      </c>
      <c r="B126" s="107" t="s">
        <v>132</v>
      </c>
      <c r="C126" s="131">
        <v>165</v>
      </c>
      <c r="D126" s="131"/>
      <c r="E126" s="112">
        <f>СВОД_2024!F126</f>
        <v>-68</v>
      </c>
      <c r="F126" s="113">
        <f t="shared" si="8"/>
        <v>-2156</v>
      </c>
      <c r="G126" s="114">
        <f>янв.25!F121+фев.25!F121+мар.25!F121+апр.25!F121+май.25!F121+июн.25!F121+июл.25!F121+авг.25!F121+сен.25!F121+окт.25!F121+ноя.25!F121+дек.25!F121</f>
        <v>0</v>
      </c>
      <c r="H126" s="83">
        <f t="shared" si="9"/>
        <v>522</v>
      </c>
      <c r="I126" s="12">
        <f>янв.25!E121</f>
        <v>174</v>
      </c>
      <c r="J126" s="12">
        <f>фев.25!E121</f>
        <v>174</v>
      </c>
      <c r="K126" s="12">
        <f>мар.25!E121</f>
        <v>174</v>
      </c>
      <c r="L126" s="82">
        <f t="shared" si="5"/>
        <v>522</v>
      </c>
      <c r="M126" s="12">
        <f>апр.25!E121</f>
        <v>174</v>
      </c>
      <c r="N126" s="12">
        <f>май.25!E121</f>
        <v>174</v>
      </c>
      <c r="O126" s="12">
        <f>июн.25!E121</f>
        <v>174</v>
      </c>
      <c r="P126" s="82">
        <f t="shared" si="6"/>
        <v>522</v>
      </c>
      <c r="Q126" s="12">
        <f>июл.25!E121</f>
        <v>174</v>
      </c>
      <c r="R126" s="12">
        <f>авг.25!E121</f>
        <v>174</v>
      </c>
      <c r="S126" s="12">
        <f>сен.25!E121</f>
        <v>174</v>
      </c>
      <c r="T126" s="82">
        <f t="shared" si="7"/>
        <v>522</v>
      </c>
      <c r="U126" s="12">
        <f>окт.25!E121</f>
        <v>174</v>
      </c>
      <c r="V126" s="12">
        <f>ноя.25!E121</f>
        <v>174</v>
      </c>
      <c r="W126" s="12">
        <f>дек.25!E121</f>
        <v>174</v>
      </c>
    </row>
    <row r="127" spans="1:23" x14ac:dyDescent="0.25">
      <c r="A127" s="3">
        <v>118</v>
      </c>
      <c r="B127" s="107" t="s">
        <v>133</v>
      </c>
      <c r="C127" s="131">
        <v>166</v>
      </c>
      <c r="D127" s="131"/>
      <c r="E127" s="112">
        <f>СВОД_2024!F127</f>
        <v>-166</v>
      </c>
      <c r="F127" s="113">
        <f t="shared" si="8"/>
        <v>-2254</v>
      </c>
      <c r="G127" s="114">
        <f>янв.25!F122+фев.25!F122+мар.25!F122+апр.25!F122+май.25!F122+июн.25!F122+июл.25!F122+авг.25!F122+сен.25!F122+окт.25!F122+ноя.25!F122+дек.25!F122</f>
        <v>0</v>
      </c>
      <c r="H127" s="83">
        <f t="shared" si="9"/>
        <v>522</v>
      </c>
      <c r="I127" s="12">
        <f>янв.25!E122</f>
        <v>174</v>
      </c>
      <c r="J127" s="12">
        <f>фев.25!E122</f>
        <v>174</v>
      </c>
      <c r="K127" s="12">
        <f>мар.25!E122</f>
        <v>174</v>
      </c>
      <c r="L127" s="82">
        <f t="shared" si="5"/>
        <v>522</v>
      </c>
      <c r="M127" s="12">
        <f>апр.25!E122</f>
        <v>174</v>
      </c>
      <c r="N127" s="12">
        <f>май.25!E122</f>
        <v>174</v>
      </c>
      <c r="O127" s="12">
        <f>июн.25!E122</f>
        <v>174</v>
      </c>
      <c r="P127" s="82">
        <f t="shared" si="6"/>
        <v>522</v>
      </c>
      <c r="Q127" s="12">
        <f>июл.25!E122</f>
        <v>174</v>
      </c>
      <c r="R127" s="12">
        <f>авг.25!E122</f>
        <v>174</v>
      </c>
      <c r="S127" s="12">
        <f>сен.25!E122</f>
        <v>174</v>
      </c>
      <c r="T127" s="82">
        <f t="shared" si="7"/>
        <v>522</v>
      </c>
      <c r="U127" s="12">
        <f>окт.25!E122</f>
        <v>174</v>
      </c>
      <c r="V127" s="12">
        <f>ноя.25!E122</f>
        <v>174</v>
      </c>
      <c r="W127" s="12">
        <f>дек.25!E122</f>
        <v>174</v>
      </c>
    </row>
    <row r="128" spans="1:23" x14ac:dyDescent="0.25">
      <c r="A128" s="3">
        <v>119</v>
      </c>
      <c r="B128" s="107" t="s">
        <v>134</v>
      </c>
      <c r="C128" s="131">
        <v>167</v>
      </c>
      <c r="D128" s="131"/>
      <c r="E128" s="112">
        <f>СВОД_2024!F128</f>
        <v>564</v>
      </c>
      <c r="F128" s="113">
        <f t="shared" si="8"/>
        <v>174</v>
      </c>
      <c r="G128" s="114">
        <f>янв.25!F123+фев.25!F123+мар.25!F123+апр.25!F123+май.25!F123+июн.25!F123+июл.25!F123+авг.25!F123+сен.25!F123+окт.25!F123+ноя.25!F123+дек.25!F123</f>
        <v>1698</v>
      </c>
      <c r="H128" s="83">
        <f t="shared" si="9"/>
        <v>522</v>
      </c>
      <c r="I128" s="12">
        <f>янв.25!E123</f>
        <v>174</v>
      </c>
      <c r="J128" s="12">
        <f>фев.25!E123</f>
        <v>174</v>
      </c>
      <c r="K128" s="12">
        <f>мар.25!E123</f>
        <v>174</v>
      </c>
      <c r="L128" s="82">
        <f t="shared" si="5"/>
        <v>522</v>
      </c>
      <c r="M128" s="12">
        <f>апр.25!E123</f>
        <v>174</v>
      </c>
      <c r="N128" s="12">
        <f>май.25!E123</f>
        <v>174</v>
      </c>
      <c r="O128" s="12">
        <f>июн.25!E123</f>
        <v>174</v>
      </c>
      <c r="P128" s="82">
        <f t="shared" si="6"/>
        <v>522</v>
      </c>
      <c r="Q128" s="12">
        <f>июл.25!E123</f>
        <v>174</v>
      </c>
      <c r="R128" s="12">
        <f>авг.25!E123</f>
        <v>174</v>
      </c>
      <c r="S128" s="12">
        <f>сен.25!E123</f>
        <v>174</v>
      </c>
      <c r="T128" s="82">
        <f t="shared" si="7"/>
        <v>522</v>
      </c>
      <c r="U128" s="12">
        <f>окт.25!E123</f>
        <v>174</v>
      </c>
      <c r="V128" s="12">
        <f>ноя.25!E123</f>
        <v>174</v>
      </c>
      <c r="W128" s="12">
        <f>дек.25!E123</f>
        <v>174</v>
      </c>
    </row>
    <row r="129" spans="1:23" x14ac:dyDescent="0.25">
      <c r="A129" s="3">
        <v>120</v>
      </c>
      <c r="B129" s="107" t="s">
        <v>1380</v>
      </c>
      <c r="C129" s="131">
        <v>169</v>
      </c>
      <c r="D129" s="131"/>
      <c r="E129" s="112">
        <f>СВОД_2024!F129</f>
        <v>-2164</v>
      </c>
      <c r="F129" s="113">
        <f t="shared" si="8"/>
        <v>-252</v>
      </c>
      <c r="G129" s="114">
        <f>янв.25!F124+фев.25!F124+мар.25!F124+апр.25!F124+май.25!F124+июн.25!F124+июл.25!F124+авг.25!F124+сен.25!F124+окт.25!F124+ноя.25!F124+дек.25!F124</f>
        <v>4000</v>
      </c>
      <c r="H129" s="83">
        <f t="shared" si="9"/>
        <v>522</v>
      </c>
      <c r="I129" s="12">
        <f>янв.25!E124</f>
        <v>174</v>
      </c>
      <c r="J129" s="12">
        <f>фев.25!E124</f>
        <v>174</v>
      </c>
      <c r="K129" s="12">
        <f>мар.25!E124</f>
        <v>174</v>
      </c>
      <c r="L129" s="82">
        <f t="shared" si="5"/>
        <v>522</v>
      </c>
      <c r="M129" s="12">
        <f>апр.25!E124</f>
        <v>174</v>
      </c>
      <c r="N129" s="12">
        <f>май.25!E124</f>
        <v>174</v>
      </c>
      <c r="O129" s="12">
        <f>июн.25!E124</f>
        <v>174</v>
      </c>
      <c r="P129" s="82">
        <f t="shared" si="6"/>
        <v>522</v>
      </c>
      <c r="Q129" s="12">
        <f>июл.25!E124</f>
        <v>174</v>
      </c>
      <c r="R129" s="12">
        <f>авг.25!E124</f>
        <v>174</v>
      </c>
      <c r="S129" s="12">
        <f>сен.25!E124</f>
        <v>174</v>
      </c>
      <c r="T129" s="82">
        <f t="shared" si="7"/>
        <v>522</v>
      </c>
      <c r="U129" s="12">
        <f>окт.25!E124</f>
        <v>174</v>
      </c>
      <c r="V129" s="12">
        <f>ноя.25!E124</f>
        <v>174</v>
      </c>
      <c r="W129" s="12">
        <f>дек.25!E124</f>
        <v>174</v>
      </c>
    </row>
    <row r="130" spans="1:23" x14ac:dyDescent="0.25">
      <c r="A130" s="3">
        <v>121</v>
      </c>
      <c r="B130" s="107" t="s">
        <v>135</v>
      </c>
      <c r="C130" s="131">
        <v>172</v>
      </c>
      <c r="D130" s="131"/>
      <c r="E130" s="112">
        <f>СВОД_2024!F130</f>
        <v>-869.88000000000011</v>
      </c>
      <c r="F130" s="113">
        <f t="shared" si="8"/>
        <v>-869.88000000000011</v>
      </c>
      <c r="G130" s="114">
        <f>янв.25!F125+фев.25!F125+мар.25!F125+апр.25!F125+май.25!F125+июн.25!F125+июл.25!F125+авг.25!F125+сен.25!F125+окт.25!F125+ноя.25!F125+дек.25!F125</f>
        <v>2088</v>
      </c>
      <c r="H130" s="83">
        <f t="shared" si="9"/>
        <v>522</v>
      </c>
      <c r="I130" s="12">
        <f>янв.25!E125</f>
        <v>174</v>
      </c>
      <c r="J130" s="12">
        <f>фев.25!E125</f>
        <v>174</v>
      </c>
      <c r="K130" s="12">
        <f>мар.25!E125</f>
        <v>174</v>
      </c>
      <c r="L130" s="82">
        <f t="shared" si="5"/>
        <v>522</v>
      </c>
      <c r="M130" s="12">
        <f>апр.25!E125</f>
        <v>174</v>
      </c>
      <c r="N130" s="12">
        <f>май.25!E125</f>
        <v>174</v>
      </c>
      <c r="O130" s="12">
        <f>июн.25!E125</f>
        <v>174</v>
      </c>
      <c r="P130" s="82">
        <f t="shared" si="6"/>
        <v>522</v>
      </c>
      <c r="Q130" s="12">
        <f>июл.25!E125</f>
        <v>174</v>
      </c>
      <c r="R130" s="12">
        <f>авг.25!E125</f>
        <v>174</v>
      </c>
      <c r="S130" s="12">
        <f>сен.25!E125</f>
        <v>174</v>
      </c>
      <c r="T130" s="82">
        <f t="shared" si="7"/>
        <v>522</v>
      </c>
      <c r="U130" s="12">
        <f>окт.25!E125</f>
        <v>174</v>
      </c>
      <c r="V130" s="12">
        <f>ноя.25!E125</f>
        <v>174</v>
      </c>
      <c r="W130" s="12">
        <f>дек.25!E125</f>
        <v>174</v>
      </c>
    </row>
    <row r="131" spans="1:23" x14ac:dyDescent="0.25">
      <c r="A131" s="3">
        <v>122</v>
      </c>
      <c r="B131" s="107" t="s">
        <v>136</v>
      </c>
      <c r="C131" s="131">
        <v>173</v>
      </c>
      <c r="D131" s="131"/>
      <c r="E131" s="112">
        <f>СВОД_2024!F131</f>
        <v>-382</v>
      </c>
      <c r="F131" s="113">
        <f t="shared" si="8"/>
        <v>-382</v>
      </c>
      <c r="G131" s="114">
        <f>янв.25!F126+фев.25!F126+мар.25!F126+апр.25!F126+май.25!F126+июн.25!F126+июл.25!F126+авг.25!F126+сен.25!F126+окт.25!F126+ноя.25!F126+дек.25!F126</f>
        <v>2088</v>
      </c>
      <c r="H131" s="83">
        <f t="shared" si="9"/>
        <v>522</v>
      </c>
      <c r="I131" s="12">
        <f>янв.25!E126</f>
        <v>174</v>
      </c>
      <c r="J131" s="12">
        <f>фев.25!E126</f>
        <v>174</v>
      </c>
      <c r="K131" s="12">
        <f>мар.25!E126</f>
        <v>174</v>
      </c>
      <c r="L131" s="82">
        <f t="shared" si="5"/>
        <v>522</v>
      </c>
      <c r="M131" s="12">
        <f>апр.25!E126</f>
        <v>174</v>
      </c>
      <c r="N131" s="12">
        <f>май.25!E126</f>
        <v>174</v>
      </c>
      <c r="O131" s="12">
        <f>июн.25!E126</f>
        <v>174</v>
      </c>
      <c r="P131" s="82">
        <f t="shared" si="6"/>
        <v>522</v>
      </c>
      <c r="Q131" s="12">
        <f>июл.25!E126</f>
        <v>174</v>
      </c>
      <c r="R131" s="12">
        <f>авг.25!E126</f>
        <v>174</v>
      </c>
      <c r="S131" s="12">
        <f>сен.25!E126</f>
        <v>174</v>
      </c>
      <c r="T131" s="82">
        <f t="shared" si="7"/>
        <v>522</v>
      </c>
      <c r="U131" s="12">
        <f>окт.25!E126</f>
        <v>174</v>
      </c>
      <c r="V131" s="12">
        <f>ноя.25!E126</f>
        <v>174</v>
      </c>
      <c r="W131" s="12">
        <f>дек.25!E126</f>
        <v>174</v>
      </c>
    </row>
    <row r="132" spans="1:23" x14ac:dyDescent="0.25">
      <c r="A132" s="3">
        <v>123</v>
      </c>
      <c r="B132" s="107" t="s">
        <v>137</v>
      </c>
      <c r="C132" s="131">
        <v>175</v>
      </c>
      <c r="D132" s="131"/>
      <c r="E132" s="112">
        <f>СВОД_2024!F132</f>
        <v>544</v>
      </c>
      <c r="F132" s="113">
        <f t="shared" si="8"/>
        <v>554</v>
      </c>
      <c r="G132" s="114">
        <f>янв.25!F127+фев.25!F127+мар.25!F127+апр.25!F127+май.25!F127+июн.25!F127+июл.25!F127+авг.25!F127+сен.25!F127+окт.25!F127+ноя.25!F127+дек.25!F127</f>
        <v>2098</v>
      </c>
      <c r="H132" s="83">
        <f t="shared" si="9"/>
        <v>522</v>
      </c>
      <c r="I132" s="12">
        <f>янв.25!E127</f>
        <v>174</v>
      </c>
      <c r="J132" s="12">
        <f>фев.25!E127</f>
        <v>174</v>
      </c>
      <c r="K132" s="12">
        <f>мар.25!E127</f>
        <v>174</v>
      </c>
      <c r="L132" s="82">
        <f t="shared" si="5"/>
        <v>522</v>
      </c>
      <c r="M132" s="12">
        <f>апр.25!E127</f>
        <v>174</v>
      </c>
      <c r="N132" s="12">
        <f>май.25!E127</f>
        <v>174</v>
      </c>
      <c r="O132" s="12">
        <f>июн.25!E127</f>
        <v>174</v>
      </c>
      <c r="P132" s="82">
        <f t="shared" si="6"/>
        <v>522</v>
      </c>
      <c r="Q132" s="12">
        <f>июл.25!E127</f>
        <v>174</v>
      </c>
      <c r="R132" s="12">
        <f>авг.25!E127</f>
        <v>174</v>
      </c>
      <c r="S132" s="12">
        <f>сен.25!E127</f>
        <v>174</v>
      </c>
      <c r="T132" s="82">
        <f t="shared" si="7"/>
        <v>522</v>
      </c>
      <c r="U132" s="12">
        <f>окт.25!E127</f>
        <v>174</v>
      </c>
      <c r="V132" s="12">
        <f>ноя.25!E127</f>
        <v>174</v>
      </c>
      <c r="W132" s="12">
        <f>дек.25!E127</f>
        <v>174</v>
      </c>
    </row>
    <row r="133" spans="1:23" x14ac:dyDescent="0.25">
      <c r="A133" s="3">
        <v>124</v>
      </c>
      <c r="B133" s="107" t="s">
        <v>138</v>
      </c>
      <c r="C133" s="131">
        <v>177</v>
      </c>
      <c r="D133" s="131"/>
      <c r="E133" s="112">
        <f>СВОД_2024!F133</f>
        <v>0</v>
      </c>
      <c r="F133" s="113">
        <f t="shared" si="8"/>
        <v>0</v>
      </c>
      <c r="G133" s="114">
        <f>янв.25!F128+фев.25!F128+мар.25!F128+апр.25!F128+май.25!F128+июн.25!F128+июл.25!F128+авг.25!F128+сен.25!F128+окт.25!F128+ноя.25!F128+дек.25!F128</f>
        <v>2088</v>
      </c>
      <c r="H133" s="83">
        <f t="shared" si="9"/>
        <v>522</v>
      </c>
      <c r="I133" s="12">
        <f>янв.25!E128</f>
        <v>174</v>
      </c>
      <c r="J133" s="12">
        <f>фев.25!E128</f>
        <v>174</v>
      </c>
      <c r="K133" s="12">
        <f>мар.25!E128</f>
        <v>174</v>
      </c>
      <c r="L133" s="82">
        <f t="shared" si="5"/>
        <v>522</v>
      </c>
      <c r="M133" s="12">
        <f>апр.25!E128</f>
        <v>174</v>
      </c>
      <c r="N133" s="12">
        <f>май.25!E128</f>
        <v>174</v>
      </c>
      <c r="O133" s="12">
        <f>июн.25!E128</f>
        <v>174</v>
      </c>
      <c r="P133" s="82">
        <f t="shared" si="6"/>
        <v>522</v>
      </c>
      <c r="Q133" s="12">
        <f>июл.25!E128</f>
        <v>174</v>
      </c>
      <c r="R133" s="12">
        <f>авг.25!E128</f>
        <v>174</v>
      </c>
      <c r="S133" s="12">
        <f>сен.25!E128</f>
        <v>174</v>
      </c>
      <c r="T133" s="82">
        <f t="shared" si="7"/>
        <v>522</v>
      </c>
      <c r="U133" s="12">
        <f>окт.25!E128</f>
        <v>174</v>
      </c>
      <c r="V133" s="12">
        <f>ноя.25!E128</f>
        <v>174</v>
      </c>
      <c r="W133" s="12">
        <f>дек.25!E128</f>
        <v>174</v>
      </c>
    </row>
    <row r="134" spans="1:23" x14ac:dyDescent="0.25">
      <c r="A134" s="3">
        <v>125</v>
      </c>
      <c r="B134" s="107" t="s">
        <v>2269</v>
      </c>
      <c r="C134" s="131">
        <v>179</v>
      </c>
      <c r="D134" s="131"/>
      <c r="E134" s="112">
        <f>СВОД_2024!F134</f>
        <v>-1392</v>
      </c>
      <c r="F134" s="113">
        <f t="shared" si="8"/>
        <v>32</v>
      </c>
      <c r="G134" s="114">
        <f>янв.25!F129+фев.25!F129+мар.25!F129+апр.25!F129+май.25!F129+июн.25!F129+июл.25!F129+авг.25!F129+сен.25!F129+окт.25!F129+ноя.25!F129+дек.25!F129</f>
        <v>3512</v>
      </c>
      <c r="H134" s="83">
        <f t="shared" si="9"/>
        <v>522</v>
      </c>
      <c r="I134" s="12">
        <f>янв.25!E129</f>
        <v>174</v>
      </c>
      <c r="J134" s="12">
        <f>фев.25!E129</f>
        <v>174</v>
      </c>
      <c r="K134" s="12">
        <f>мар.25!E129</f>
        <v>174</v>
      </c>
      <c r="L134" s="82">
        <f t="shared" si="5"/>
        <v>522</v>
      </c>
      <c r="M134" s="12">
        <f>апр.25!E129</f>
        <v>174</v>
      </c>
      <c r="N134" s="12">
        <f>май.25!E129</f>
        <v>174</v>
      </c>
      <c r="O134" s="12">
        <f>июн.25!E129</f>
        <v>174</v>
      </c>
      <c r="P134" s="82">
        <f t="shared" si="6"/>
        <v>522</v>
      </c>
      <c r="Q134" s="12">
        <f>июл.25!E129</f>
        <v>174</v>
      </c>
      <c r="R134" s="12">
        <f>авг.25!E129</f>
        <v>174</v>
      </c>
      <c r="S134" s="12">
        <f>сен.25!E129</f>
        <v>174</v>
      </c>
      <c r="T134" s="82">
        <f t="shared" si="7"/>
        <v>522</v>
      </c>
      <c r="U134" s="12">
        <f>окт.25!E129</f>
        <v>174</v>
      </c>
      <c r="V134" s="12">
        <f>ноя.25!E129</f>
        <v>174</v>
      </c>
      <c r="W134" s="12">
        <f>дек.25!E129</f>
        <v>174</v>
      </c>
    </row>
    <row r="135" spans="1:23" x14ac:dyDescent="0.25">
      <c r="B135" s="16">
        <v>0</v>
      </c>
      <c r="E135" s="116"/>
      <c r="F135" s="113">
        <f>SUM(F9:F134)</f>
        <v>-581401.88</v>
      </c>
      <c r="G135" s="116"/>
    </row>
  </sheetData>
  <autoFilter ref="A8:W8" xr:uid="{00000000-0001-0000-6800-000000000000}"/>
  <mergeCells count="1">
    <mergeCell ref="B1:W1"/>
  </mergeCells>
  <conditionalFormatting sqref="E2:E65536 F9:F135">
    <cfRule type="cellIs" dxfId="37" priority="1" operator="lessThan">
      <formula>0</formula>
    </cfRule>
  </conditionalFormatting>
  <hyperlinks>
    <hyperlink ref="I8" location="янв.25!A1" display="янв.25!A1" xr:uid="{00000000-0004-0000-6800-000000000000}"/>
    <hyperlink ref="M8" location="апр.25!A1" display="апр.25!A1" xr:uid="{00000000-0004-0000-6800-000001000000}"/>
    <hyperlink ref="Q8" location="июл.25!A1" display="июл.25!A1" xr:uid="{00000000-0004-0000-6800-000002000000}"/>
    <hyperlink ref="U8" location="окт.25!A1" display="окт.25!A1" xr:uid="{00000000-0004-0000-6800-000003000000}"/>
    <hyperlink ref="N8:O8" location="апр.23!A1" display="апр.23!A1" xr:uid="{00000000-0004-0000-6800-000004000000}"/>
    <hyperlink ref="R8:S8" location="июл.23!A1" display="июл.23!A1" xr:uid="{00000000-0004-0000-6800-000005000000}"/>
    <hyperlink ref="V8:W8" location="окт.23!A1" display="окт.23!A1" xr:uid="{00000000-0004-0000-6800-000006000000}"/>
    <hyperlink ref="J8:K8" location="янв.24!A1" display="янв.24!A1" xr:uid="{00000000-0004-0000-6800-000007000000}"/>
    <hyperlink ref="J8" location="фев.25!A1" display="фев.25!A1" xr:uid="{00000000-0004-0000-6800-000008000000}"/>
    <hyperlink ref="K8" location="мар.25!A1" display="мар.25!A1" xr:uid="{00000000-0004-0000-6800-000009000000}"/>
    <hyperlink ref="N8" location="май.25!A1" display="май.25!A1" xr:uid="{00000000-0004-0000-6800-00000A000000}"/>
    <hyperlink ref="O8" location="июн.25!A1" display="июн.25!A1" xr:uid="{00000000-0004-0000-6800-00000B000000}"/>
    <hyperlink ref="R8" location="авг.25!A1" display="авг.25!A1" xr:uid="{00000000-0004-0000-6800-00000C000000}"/>
    <hyperlink ref="S8" location="сен.25!A1" display="сен.25!A1" xr:uid="{00000000-0004-0000-6800-00000D000000}"/>
    <hyperlink ref="V8" location="ноя.25!A1" display="ноя.25!A1" xr:uid="{00000000-0004-0000-6800-00000E000000}"/>
    <hyperlink ref="W8" location="дек.25!A1" display="дек.25!A1" xr:uid="{00000000-0004-0000-6800-00000F000000}"/>
  </hyperlinks>
  <pageMargins left="0.25" right="0.25" top="0.75" bottom="0.75" header="0.3" footer="0.3"/>
  <pageSetup paperSize="9" scale="47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/>
  <dimension ref="A1:J129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45658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дек.24!I4+янв.25!F4-янв.25!E4</f>
        <v>-10614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дек.24!I5+янв.25!F5-янв.25!E5</f>
        <v>-1956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дек.24!I6+янв.25!F6-янв.25!E6</f>
        <v>-10614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дек.24!I7+янв.25!F7-янв.25!E7</f>
        <v>1460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дек.24!I8+янв.25!F8-янв.25!E8</f>
        <v>-5614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дек.24!I9+янв.25!F9-янв.25!E9</f>
        <v>4192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дек.24!I10+янв.25!F10-янв.25!E10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дек.24!I11+янв.25!F11-янв.25!E11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дек.24!I12+янв.25!F12-янв.25!E12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дек.24!I13+янв.25!F13-янв.25!E13</f>
        <v>-1730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дек.24!I14+янв.25!F14-янв.25!E14</f>
        <v>-4176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дек.24!I15+янв.25!F15-янв.25!E15</f>
        <v>-5916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дек.24!I16+янв.25!F16-янв.25!E16</f>
        <v>230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дек.24!I17+янв.25!F17-янв.25!E17</f>
        <v>-2314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дек.24!I18+янв.25!F18-янв.25!E18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дек.24!I19+янв.25!F19-янв.25!E19</f>
        <v>-10614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дек.24!I20+янв.25!F20-янв.25!E20</f>
        <v>3386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дек.24!I21+янв.25!F21-янв.25!E21</f>
        <v>-3844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2271</v>
      </c>
      <c r="H22" s="28">
        <v>45680</v>
      </c>
      <c r="I22" s="56">
        <f>дек.24!I22+янв.25!F22-янв.25!E22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дек.24!I23+янв.25!F23-янв.25!E23</f>
        <v>-1914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2272</v>
      </c>
      <c r="H24" s="28">
        <v>45673</v>
      </c>
      <c r="I24" s="56">
        <f>дек.24!I24+янв.25!F24-янв.25!E24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дек.24!I25+янв.25!F25-янв.25!E25</f>
        <v>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дек.24!I26+янв.25!F26-янв.25!E26</f>
        <v>870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дек.24!I27+янв.25!F27-янв.25!E27</f>
        <v>-7614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дек.24!I28+янв.25!F28-янв.25!E28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2273</v>
      </c>
      <c r="H29" s="28">
        <v>45677</v>
      </c>
      <c r="I29" s="56">
        <f>дек.24!I29+янв.25!F29-янв.25!E29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2274</v>
      </c>
      <c r="H30" s="28">
        <v>45663</v>
      </c>
      <c r="I30" s="56">
        <f>дек.24!I30+янв.25!F30-янв.25!E30</f>
        <v>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дек.24!I31+янв.25!F31-янв.25!E31</f>
        <v>-10614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дек.24!I32+янв.25!F32-янв.25!E32</f>
        <v>-614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дек.24!I33+янв.25!F33-янв.25!E33</f>
        <v>-1634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дек.24!I34+янв.25!F34-янв.25!E34</f>
        <v>6352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дек.24!I35+янв.25!F35-янв.25!E35</f>
        <v>-5390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дек.24!I36+янв.25!F36-янв.25!E36</f>
        <v>-10214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дек.24!I37+янв.25!F37-янв.25!E37</f>
        <v>-606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627962.86770399997</v>
      </c>
      <c r="H38" s="28" t="s">
        <v>2275</v>
      </c>
      <c r="I38" s="56">
        <f>дек.24!I38+янв.25!F38-янв.25!E38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дек.24!I39+янв.25!F39-янв.25!E39</f>
        <v>-5602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дек.24!I40+янв.25!F40-янв.25!E40</f>
        <v>-10614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дек.24!I41+янв.25!F41-янв.25!E41</f>
        <v>-9918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дек.24!I42+янв.25!F42-янв.25!E42</f>
        <v>-10614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дек.24!I43+янв.25!F43-янв.25!E43</f>
        <v>-10614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дек.24!I44+янв.25!F44-янв.25!E44</f>
        <v>6048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дек.24!I45+янв.25!F45-янв.25!E45</f>
        <v>-1218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дек.24!I46+янв.25!F46-янв.25!E46</f>
        <v>-7848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дек.24!I47+янв.25!F47-янв.25!E47</f>
        <v>-2146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522</v>
      </c>
      <c r="G48" s="132" t="s">
        <v>2276</v>
      </c>
      <c r="H48" s="28">
        <v>45660</v>
      </c>
      <c r="I48" s="56">
        <f>дек.24!I48+янв.25!F48-янв.25!E48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дек.24!I49+янв.25!F49-янв.25!E49</f>
        <v>-2614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дек.24!I50+янв.25!F50-янв.25!E50</f>
        <v>-2666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2277</v>
      </c>
      <c r="H51" s="28">
        <v>45663</v>
      </c>
      <c r="I51" s="56">
        <f>дек.24!I51+янв.25!F51-янв.25!E51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дек.24!I52+янв.25!F52-янв.25!E52</f>
        <v>-1002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дек.24!I53+янв.25!F53-янв.25!E53</f>
        <v>-175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дек.24!I54+янв.25!F54-янв.25!E54</f>
        <v>-692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дек.24!I55+янв.25!F55-янв.25!E55</f>
        <v>256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2278</v>
      </c>
      <c r="H56" s="28">
        <v>45673</v>
      </c>
      <c r="I56" s="56">
        <f>дек.24!I56+янв.25!F56-янв.25!E56</f>
        <v>-70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дек.24!I57+янв.25!F57-янв.25!E57</f>
        <v>-10614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дек.24!I58+янв.25!F58-янв.25!E58</f>
        <v>-3704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дек.24!I59+янв.25!F59-янв.25!E59</f>
        <v>-10614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дек.24!I60+янв.25!F60-янв.25!E60</f>
        <v>10442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2279</v>
      </c>
      <c r="H61" s="28">
        <v>45671</v>
      </c>
      <c r="I61" s="56">
        <f>дек.24!I61+янв.25!F61-янв.25!E61</f>
        <v>3395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дек.24!I62+янв.25!F62-янв.25!E62</f>
        <v>-1614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дек.24!I63+янв.25!F63-янв.25!E63</f>
        <v>606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2280</v>
      </c>
      <c r="H64" s="28">
        <v>45663</v>
      </c>
      <c r="I64" s="56">
        <f>дек.24!I64+янв.25!F64-янв.25!E64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дек.24!I65+янв.25!F65-янв.25!E65</f>
        <v>-174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2281</v>
      </c>
      <c r="H66" s="28">
        <v>45666</v>
      </c>
      <c r="I66" s="56">
        <f>дек.24!I66+янв.25!F66-янв.25!E66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дек.24!I67+янв.25!F67-янв.25!E67</f>
        <v>-8700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дек.24!I68+янв.25!F68-янв.25!E68</f>
        <v>-2038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дек.24!I69+янв.25!F69-янв.25!E69</f>
        <v>-1712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дек.24!I70+янв.25!F70-янв.25!E70</f>
        <v>2610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/>
      <c r="G71" s="132"/>
      <c r="H71" s="28"/>
      <c r="I71" s="56">
        <f>дек.24!I71+янв.25!F71-янв.25!E71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дек.24!I72+янв.25!F72-янв.25!E72</f>
        <v>-10614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дек.24!I73+янв.25!F73-янв.25!E73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дек.24!I74+янв.25!F74-янв.25!E74</f>
        <v>-21228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дек.24!I75+янв.25!F75-янв.25!E75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дек.24!I76+янв.25!F76-янв.25!E76</f>
        <v>-2324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2282</v>
      </c>
      <c r="H77" s="28">
        <v>45667</v>
      </c>
      <c r="I77" s="56">
        <f>дек.24!I77+янв.25!F77-янв.25!E77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дек.24!I78+янв.25!F78-янв.25!E78</f>
        <v>6352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дек.24!I79+янв.25!F79-янв.25!E79</f>
        <v>-3502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дек.24!I80+янв.25!F80-янв.25!E80</f>
        <v>-1198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дек.24!I81+янв.25!F81-янв.25!E81</f>
        <v>-514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дек.24!I82+янв.25!F82-янв.25!E82</f>
        <v>-5930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дек.24!I83+янв.25!F83-янв.25!E83</f>
        <v>11508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2283</v>
      </c>
      <c r="H84" s="28">
        <v>45687</v>
      </c>
      <c r="I84" s="56">
        <f>дек.24!I84+янв.25!F84-янв.25!E84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дек.24!I85+янв.25!F85-янв.25!E85</f>
        <v>-10614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дек.24!I86+янв.25!F86-янв.25!E86</f>
        <v>-10614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дек.24!I87+янв.25!F87-янв.25!E87</f>
        <v>-10614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дек.24!I88+янв.25!F88-янв.25!E88</f>
        <v>-10614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дек.24!I89+янв.25!F89-янв.25!E89</f>
        <v>-174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дек.24!I90+янв.25!F90-янв.25!E90</f>
        <v>-10614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2284</v>
      </c>
      <c r="H91" s="28">
        <v>45665</v>
      </c>
      <c r="I91" s="56">
        <f>дек.24!I91+янв.25!F91-янв.25!E91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дек.24!I92+янв.25!F92-янв.25!E92</f>
        <v>-2262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дек.24!I93+янв.25!F93-янв.25!E93</f>
        <v>-6114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дек.24!I94+янв.25!F94-янв.25!E94</f>
        <v>-10614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дек.24!I95+янв.25!F95-янв.25!E95</f>
        <v>-2962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дек.24!I96+янв.25!F96-янв.25!E96</f>
        <v>-2844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дек.24!I97+янв.25!F97-янв.25!E97</f>
        <v>-8528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дек.24!I98+янв.25!F98-янв.25!E98</f>
        <v>2368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2285</v>
      </c>
      <c r="H99" s="28">
        <v>45663</v>
      </c>
      <c r="I99" s="56">
        <f>дек.24!I99+янв.25!F99-янв.25!E99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дек.24!I100+янв.25!F100-янв.25!E100</f>
        <v>-124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дек.24!I101+янв.25!F101-янв.25!E101</f>
        <v>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дек.24!I102+янв.25!F102-янв.25!E102</f>
        <v>4438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дек.24!I103+янв.25!F103-янв.25!E103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>
        <v>2088</v>
      </c>
      <c r="G104" s="132" t="s">
        <v>2286</v>
      </c>
      <c r="H104" s="28">
        <v>45681</v>
      </c>
      <c r="I104" s="56">
        <f>дек.24!I104+янв.25!F104-янв.25!E104</f>
        <v>1890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>
        <v>3572</v>
      </c>
      <c r="G105" s="132" t="s">
        <v>2287</v>
      </c>
      <c r="H105" s="28">
        <v>45684</v>
      </c>
      <c r="I105" s="56">
        <f>дек.24!I105+янв.25!F105-янв.25!E105</f>
        <v>1958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дек.24!I106+янв.25!F106-янв.25!E106</f>
        <v>-4764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дек.24!I107+янв.25!F107-янв.25!E107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дек.24!I108+янв.25!F108-янв.25!E108</f>
        <v>-3044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дек.24!I109+янв.25!F109-янв.25!E109</f>
        <v>-174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дек.24!I110+янв.25!F110-янв.25!E110</f>
        <v>-10614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дек.24!I111+янв.25!F111-янв.25!E111</f>
        <v>-1114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дек.24!I112+янв.25!F112-янв.25!E112</f>
        <v>-5742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дек.24!I113+янв.25!F113-янв.25!E113</f>
        <v>2698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2288</v>
      </c>
      <c r="H114" s="28">
        <v>45667</v>
      </c>
      <c r="I114" s="56">
        <f>дек.24!I114+янв.25!F114-янв.25!E114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дек.24!I115+янв.25!F115-янв.25!E115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дек.24!I116+янв.25!F116-янв.25!E116</f>
        <v>-5328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дек.24!I117+янв.25!F117-янв.25!E117</f>
        <v>2756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2290</v>
      </c>
      <c r="H118" s="28">
        <v>45666</v>
      </c>
      <c r="I118" s="56">
        <f>дек.24!I118+янв.25!F118-янв.25!E118</f>
        <v>700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дек.24!I119+янв.25!F119-янв.25!E119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дек.24!I120+янв.25!F120-янв.25!E120</f>
        <v>-10614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дек.24!I121+янв.25!F121-янв.25!E121</f>
        <v>-348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дек.24!I122+янв.25!F122-янв.25!E122</f>
        <v>-14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дек.24!I123+янв.25!F123-янв.25!E123</f>
        <v>-84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3000</v>
      </c>
      <c r="G124" s="132" t="s">
        <v>2291</v>
      </c>
      <c r="H124" s="28">
        <v>45679</v>
      </c>
      <c r="I124" s="56">
        <f>дек.24!I124+янв.25!F124-янв.25!E124</f>
        <v>662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дек.24!I125+янв.25!F125-янв.25!E125</f>
        <v>-1164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дек.24!I126+янв.25!F126-янв.25!E126</f>
        <v>-522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2292</v>
      </c>
      <c r="H127" s="28">
        <v>45672</v>
      </c>
      <c r="I127" s="56">
        <f>дек.24!I127+янв.25!F127-янв.25!E127</f>
        <v>60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дек.24!I128+янв.25!F128-янв.25!E128</f>
        <v>-174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дек.24!I129+янв.25!F129-янв.25!E129</f>
        <v>4960</v>
      </c>
    </row>
  </sheetData>
  <autoFilter ref="A3:I129" xr:uid="{00000000-0009-0000-0000-000069000000}"/>
  <mergeCells count="1">
    <mergeCell ref="C1:I2"/>
  </mergeCells>
  <conditionalFormatting sqref="I1:I129">
    <cfRule type="cellIs" dxfId="36" priority="1" operator="lessThan">
      <formula>0</formula>
    </cfRule>
  </conditionalFormatting>
  <hyperlinks>
    <hyperlink ref="J2" location="СВОД_2025!A1" display="Свод 2025" xr:uid="{00000000-0004-0000-6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/>
  <dimension ref="A1:J129"/>
  <sheetViews>
    <sheetView workbookViewId="0">
      <selection activeCell="J2" sqref="J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45689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янв.25!I4+фев.25!F4-фев.25!E4</f>
        <v>-10788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янв.25!I5+фев.25!F5-фев.25!E5</f>
        <v>-2130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янв.25!I6+фев.25!F6-фев.25!E6</f>
        <v>-10788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янв.25!I7+фев.25!F7-фев.25!E7</f>
        <v>1286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янв.25!I8+фев.25!F8-фев.25!E8</f>
        <v>-5788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янв.25!I9+фев.25!F9-фев.25!E9</f>
        <v>4018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янв.25!I10+фев.25!F10-фев.25!E10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2293</v>
      </c>
      <c r="H11" s="28">
        <v>45695</v>
      </c>
      <c r="I11" s="56">
        <f>янв.25!I11+фев.25!F11-фев.25!E11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янв.25!I12+фев.25!F12-фев.25!E12</f>
        <v>3730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янв.25!I13+фев.25!F13-фев.25!E13</f>
        <v>-1904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янв.25!I14+фев.25!F14-фев.25!E14</f>
        <v>-4350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янв.25!I15+фев.25!F15-фев.25!E15</f>
        <v>-6090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янв.25!I16+фев.25!F16-фев.25!E16</f>
        <v>56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янв.25!I17+фев.25!F17-фев.25!E17</f>
        <v>-2488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янв.25!I18+фев.25!F18-фев.25!E18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янв.25!I19+фев.25!F19-фев.25!E19</f>
        <v>-10788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янв.25!I20+фев.25!F20-фев.25!E20</f>
        <v>3212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янв.25!I21+фев.25!F21-фев.25!E21</f>
        <v>-4018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2294</v>
      </c>
      <c r="H22" s="28">
        <v>45695</v>
      </c>
      <c r="I22" s="56">
        <f>янв.25!I22+фев.25!F22-фев.25!E22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1566</v>
      </c>
      <c r="G23" s="132" t="s">
        <v>2295</v>
      </c>
      <c r="H23" s="28">
        <v>45694</v>
      </c>
      <c r="I23" s="56">
        <f>янв.25!I23+фев.25!F23-фев.25!E23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2296</v>
      </c>
      <c r="H24" s="28">
        <v>45714</v>
      </c>
      <c r="I24" s="56">
        <f>янв.25!I24+фев.25!F24-фев.25!E24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>
        <v>2088</v>
      </c>
      <c r="G25" s="132" t="s">
        <v>2297</v>
      </c>
      <c r="H25" s="28">
        <v>45698</v>
      </c>
      <c r="I25" s="56">
        <f>янв.25!I25+фев.25!F25-фев.25!E25</f>
        <v>1914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янв.25!I26+фев.25!F26-фев.25!E26</f>
        <v>696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янв.25!I27+фев.25!F27-фев.25!E27</f>
        <v>-7788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янв.25!I28+фев.25!F28-фев.25!E28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2298</v>
      </c>
      <c r="H29" s="28">
        <v>45693</v>
      </c>
      <c r="I29" s="56">
        <f>янв.25!I29+фев.25!F29-фев.25!E29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янв.25!I30+фев.25!F30-фев.25!E30</f>
        <v>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янв.25!I31+фев.25!F31-фев.25!E31</f>
        <v>-10788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>
        <v>2000</v>
      </c>
      <c r="G32" s="132" t="s">
        <v>2299</v>
      </c>
      <c r="H32" s="28">
        <v>45705</v>
      </c>
      <c r="I32" s="56">
        <f>янв.25!I32+фев.25!F32-фев.25!E32</f>
        <v>1212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янв.25!I33+фев.25!F33-фев.25!E33</f>
        <v>-1808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янв.25!I34+фев.25!F34-фев.25!E34</f>
        <v>6178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янв.25!I35+фев.25!F35-фев.25!E35</f>
        <v>-5564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янв.25!I36+фев.25!F36-фев.25!E36</f>
        <v>-10388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янв.25!I37+фев.25!F37-фев.25!E37</f>
        <v>-780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янв.25!I38+фев.25!F38-фев.25!E38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янв.25!I39+фев.25!F39-фев.25!E39</f>
        <v>-5776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янв.25!I40+фев.25!F40-фев.25!E40</f>
        <v>-10788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янв.25!I41+фев.25!F41-фев.25!E41</f>
        <v>-10092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янв.25!I42+фев.25!F42-фев.25!E42</f>
        <v>-10788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янв.25!I43+фев.25!F43-фев.25!E43</f>
        <v>-10788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янв.25!I44+фев.25!F44-фев.25!E44</f>
        <v>5874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янв.25!I45+фев.25!F45-фев.25!E45</f>
        <v>-1392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янв.25!I46+фев.25!F46-фев.25!E46</f>
        <v>-8022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янв.25!I47+фев.25!F47-фев.25!E47</f>
        <v>-2320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янв.25!I48+фев.25!F48-фев.25!E48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янв.25!I49+фев.25!F49-фев.25!E49</f>
        <v>-2788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янв.25!I50+фев.25!F50-фев.25!E50</f>
        <v>-2840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янв.25!I51+фев.25!F51-фев.25!E51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>
        <v>2500</v>
      </c>
      <c r="G52" s="132" t="s">
        <v>2300</v>
      </c>
      <c r="H52" s="28">
        <v>45693</v>
      </c>
      <c r="I52" s="56">
        <f>янв.25!I52+фев.25!F52-фев.25!E52</f>
        <v>1324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янв.25!I53+фев.25!F53-фев.25!E53</f>
        <v>-349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янв.25!I54+фев.25!F54-фев.25!E54</f>
        <v>-866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1000</v>
      </c>
      <c r="G55" s="132" t="s">
        <v>2301</v>
      </c>
      <c r="H55" s="28">
        <v>45699</v>
      </c>
      <c r="I55" s="56">
        <f>янв.25!I55+фев.25!F55-фев.25!E55</f>
        <v>1082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янв.25!I56+фев.25!F56-фев.25!E56</f>
        <v>-244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янв.25!I57+фев.25!F57-фев.25!E57</f>
        <v>-10788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>
        <v>4350</v>
      </c>
      <c r="G58" s="132" t="s">
        <v>2302</v>
      </c>
      <c r="H58" s="28">
        <v>45694</v>
      </c>
      <c r="I58" s="56">
        <f>янв.25!I58+фев.25!F58-фев.25!E58</f>
        <v>472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янв.25!I59+фев.25!F59-фев.25!E59</f>
        <v>-10788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янв.25!I60+фев.25!F60-фев.25!E60</f>
        <v>10268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358</v>
      </c>
      <c r="G61" s="132" t="s">
        <v>2303</v>
      </c>
      <c r="H61" s="28">
        <v>45706</v>
      </c>
      <c r="I61" s="56">
        <f>янв.25!I61+фев.25!F61-фев.25!E61</f>
        <v>3579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янв.25!I62+фев.25!F62-фев.25!E62</f>
        <v>-1788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янв.25!I63+фев.25!F63-фев.25!E63</f>
        <v>432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2304</v>
      </c>
      <c r="H64" s="28">
        <v>45691</v>
      </c>
      <c r="I64" s="56">
        <f>янв.25!I64+фев.25!F64-фев.25!E64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янв.25!I65+фев.25!F65-фев.25!E65</f>
        <v>-348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2305</v>
      </c>
      <c r="H66" s="28">
        <v>45694</v>
      </c>
      <c r="I66" s="56">
        <f>янв.25!I66+фев.25!F66-фев.25!E66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янв.25!I67+фев.25!F67-фев.25!E67</f>
        <v>-8874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янв.25!I68+фев.25!F68-фев.25!E68</f>
        <v>-2212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янв.25!I69+фев.25!F69-фев.25!E69</f>
        <v>-1886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янв.25!I70+фев.25!F70-фев.25!E70</f>
        <v>2436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2306</v>
      </c>
      <c r="H71" s="28">
        <v>45691</v>
      </c>
      <c r="I71" s="56">
        <f>янв.25!I71+фев.25!F71-фев.25!E71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янв.25!I72+фев.25!F72-фев.25!E72</f>
        <v>-10788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2307</v>
      </c>
      <c r="H73" s="28">
        <v>45699</v>
      </c>
      <c r="I73" s="56">
        <f>янв.25!I73+фев.25!F73-фев.25!E73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янв.25!I74+фев.25!F74-фев.25!E74</f>
        <v>-21576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янв.25!I75+фев.25!F75-фев.25!E75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янв.25!I76+фев.25!F76-фев.25!E76</f>
        <v>-2498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2308</v>
      </c>
      <c r="H77" s="28">
        <v>45698</v>
      </c>
      <c r="I77" s="56">
        <f>янв.25!I77+фев.25!F77-фев.25!E77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174</v>
      </c>
      <c r="G78" s="132" t="s">
        <v>2309</v>
      </c>
      <c r="H78" s="28">
        <v>45701</v>
      </c>
      <c r="I78" s="56">
        <f>янв.25!I78+фев.25!F78-фев.25!E78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янв.25!I79+фев.25!F79-фев.25!E79</f>
        <v>-3676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2310</v>
      </c>
      <c r="H80" s="28">
        <v>45707</v>
      </c>
      <c r="I80" s="56">
        <f>янв.25!I80+фев.25!F80-фев.25!E80</f>
        <v>-1198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янв.25!I81+фев.25!F81-фев.25!E81</f>
        <v>-688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янв.25!I82+фев.25!F82-фев.25!E82</f>
        <v>-6104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>
        <v>2088</v>
      </c>
      <c r="G83" s="132" t="s">
        <v>2311</v>
      </c>
      <c r="H83" s="28">
        <v>45698</v>
      </c>
      <c r="I83" s="56">
        <f>янв.25!I83+фев.25!F83-фев.25!E83</f>
        <v>13422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янв.25!I84+фев.25!F84-фев.25!E84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янв.25!I85+фев.25!F85-фев.25!E85</f>
        <v>-10788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янв.25!I86+фев.25!F86-фев.25!E86</f>
        <v>-10788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янв.25!I87+фев.25!F87-фев.25!E87</f>
        <v>-10788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янв.25!I88+фев.25!F88-фев.25!E88</f>
        <v>-10788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янв.25!I89+фев.25!F89-фев.25!E89</f>
        <v>-348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янв.25!I90+фев.25!F90-фев.25!E90</f>
        <v>-10788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2312</v>
      </c>
      <c r="H91" s="28">
        <v>45695</v>
      </c>
      <c r="I91" s="56">
        <f>янв.25!I91+фев.25!F91-фев.25!E91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янв.25!I92+фев.25!F92-фев.25!E92</f>
        <v>-2436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янв.25!I93+фев.25!F93-фев.25!E93</f>
        <v>-6288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янв.25!I94+фев.25!F94-фев.25!E94</f>
        <v>-10788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янв.25!I95+фев.25!F95-фев.25!E95</f>
        <v>-3136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янв.25!I96+фев.25!F96-фев.25!E96</f>
        <v>-3018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янв.25!I97+фев.25!F97-фев.25!E97</f>
        <v>-8702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янв.25!I98+фев.25!F98-фев.25!E98</f>
        <v>2194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2313</v>
      </c>
      <c r="H99" s="28">
        <v>45698</v>
      </c>
      <c r="I99" s="56">
        <f>янв.25!I99+фев.25!F99-фев.25!E99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янв.25!I100+фев.25!F100-фев.25!E100</f>
        <v>-298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янв.25!I101+фев.25!F101-фев.25!E101</f>
        <v>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янв.25!I102+фев.25!F102-фев.25!E102</f>
        <v>4264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2314</v>
      </c>
      <c r="H103" s="28" t="s">
        <v>2315</v>
      </c>
      <c r="I103" s="56">
        <f>янв.25!I103+фев.25!F103-фев.25!E103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янв.25!I104+фев.25!F104-фев.25!E104</f>
        <v>1716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янв.25!I105+фев.25!F105-фев.25!E105</f>
        <v>1784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янв.25!I106+фев.25!F106-фев.25!E106</f>
        <v>-4938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696</v>
      </c>
      <c r="G107" s="132" t="s">
        <v>2316</v>
      </c>
      <c r="H107" s="28">
        <v>45702</v>
      </c>
      <c r="I107" s="56">
        <f>янв.25!I107+фев.25!F107-фев.25!E107</f>
        <v>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янв.25!I108+фев.25!F108-фев.25!E108</f>
        <v>-3218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янв.25!I109+фев.25!F109-фев.25!E109</f>
        <v>-348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янв.25!I110+фев.25!F110-фев.25!E110</f>
        <v>-10788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>
        <v>870</v>
      </c>
      <c r="G111" s="132" t="s">
        <v>2317</v>
      </c>
      <c r="H111" s="28">
        <v>45693</v>
      </c>
      <c r="I111" s="56">
        <f>янв.25!I111+фев.25!F111-фев.25!E111</f>
        <v>-418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янв.25!I112+фев.25!F112-фев.25!E112</f>
        <v>-5916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янв.25!I113+фев.25!F113-фев.25!E113</f>
        <v>2524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2318</v>
      </c>
      <c r="H114" s="28">
        <v>45699</v>
      </c>
      <c r="I114" s="56">
        <f>янв.25!I114+фев.25!F114-фев.25!E114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янв.25!I115+фев.25!F115-фев.25!E115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янв.25!I116+фев.25!F116-фев.25!E116</f>
        <v>-5502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янв.25!I117+фев.25!F117-фев.25!E117</f>
        <v>2582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2319</v>
      </c>
      <c r="H118" s="28">
        <v>45700</v>
      </c>
      <c r="I118" s="56">
        <f>янв.25!I118+фев.25!F118-фев.25!E118</f>
        <v>726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1044</v>
      </c>
      <c r="G119" s="132" t="s">
        <v>2320</v>
      </c>
      <c r="H119" s="28">
        <v>45709</v>
      </c>
      <c r="I119" s="56">
        <f>янв.25!I119+фев.25!F119-фев.25!E119</f>
        <v>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янв.25!I120+фев.25!F120-фев.25!E120</f>
        <v>-10788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янв.25!I121+фев.25!F121-фев.25!E121</f>
        <v>-522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янв.25!I122+фев.25!F122-фев.25!E122</f>
        <v>-188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>
        <v>1698</v>
      </c>
      <c r="G123" s="132" t="s">
        <v>2321</v>
      </c>
      <c r="H123" s="28">
        <v>45700</v>
      </c>
      <c r="I123" s="56">
        <f>янв.25!I123+фев.25!F123-фев.25!E123</f>
        <v>1440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янв.25!I124+фев.25!F124-фев.25!E124</f>
        <v>488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янв.25!I125+фев.25!F125-фев.25!E125</f>
        <v>-1338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2322</v>
      </c>
      <c r="H126" s="28">
        <v>45698</v>
      </c>
      <c r="I126" s="56">
        <f>янв.25!I126+фев.25!F126-фев.25!E126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2323</v>
      </c>
      <c r="H127" s="28">
        <v>45704</v>
      </c>
      <c r="I127" s="56">
        <f>янв.25!I127+фев.25!F127-фев.25!E127</f>
        <v>61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>
        <v>2088</v>
      </c>
      <c r="G128" s="132" t="s">
        <v>2324</v>
      </c>
      <c r="H128" s="28">
        <v>45700</v>
      </c>
      <c r="I128" s="56">
        <f>янв.25!I128+фев.25!F128-фев.25!E128</f>
        <v>1740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янв.25!I129+фев.25!F129-фев.25!E129</f>
        <v>4786</v>
      </c>
    </row>
  </sheetData>
  <autoFilter ref="A3:I129" xr:uid="{00000000-0009-0000-0000-00006A000000}"/>
  <mergeCells count="1">
    <mergeCell ref="C1:I2"/>
  </mergeCells>
  <conditionalFormatting sqref="I1:I129">
    <cfRule type="cellIs" dxfId="35" priority="1" operator="lessThan">
      <formula>0</formula>
    </cfRule>
  </conditionalFormatting>
  <hyperlinks>
    <hyperlink ref="J2" location="СВОД_2025!A1" display="Свод 2025" xr:uid="{00000000-0004-0000-6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45717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фев.25!I4+мар.25!F4-мар.25!E4</f>
        <v>-10962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фев.25!I5+мар.25!F5-мар.25!E5</f>
        <v>-2304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фев.25!I6+мар.25!F6-мар.25!E6</f>
        <v>-10962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фев.25!I7+мар.25!F7-мар.25!E7</f>
        <v>1112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фев.25!I8+мар.25!F8-мар.25!E8</f>
        <v>-5962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фев.25!I9+мар.25!F9-мар.25!E9</f>
        <v>3844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2325</v>
      </c>
      <c r="H10" s="28">
        <v>45741</v>
      </c>
      <c r="I10" s="56">
        <f>фев.25!I10+мар.25!F10-мар.25!E10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2326</v>
      </c>
      <c r="H11" s="28">
        <v>45733</v>
      </c>
      <c r="I11" s="56">
        <f>фев.25!I11+мар.25!F11-мар.25!E11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фев.25!I12+мар.25!F12-мар.25!E12</f>
        <v>3556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фев.25!I13+мар.25!F13-мар.25!E13</f>
        <v>-2078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фев.25!I14+мар.25!F14-мар.25!E14</f>
        <v>-4524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фев.25!I15+мар.25!F15-мар.25!E15</f>
        <v>-6264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фев.25!I16+мар.25!F16-мар.25!E16</f>
        <v>-118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фев.25!I17+мар.25!F17-мар.25!E17</f>
        <v>-2662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2327</v>
      </c>
      <c r="H18" s="28">
        <v>45747</v>
      </c>
      <c r="I18" s="56">
        <f>фев.25!I18+мар.25!F18-мар.25!E18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фев.25!I19+мар.25!F19-мар.25!E19</f>
        <v>-10962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фев.25!I20+мар.25!F20-мар.25!E20</f>
        <v>3038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фев.25!I21+мар.25!F21-мар.25!E21</f>
        <v>-4192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/>
      <c r="G22" s="132"/>
      <c r="H22" s="28"/>
      <c r="I22" s="56">
        <f>фев.25!I22+мар.25!F22-мар.25!E22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174</v>
      </c>
      <c r="G23" s="132" t="s">
        <v>2328</v>
      </c>
      <c r="H23" s="28">
        <v>45726</v>
      </c>
      <c r="I23" s="56">
        <f>фев.25!I23+мар.25!F23-мар.25!E23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2329</v>
      </c>
      <c r="H24" s="28">
        <v>45732</v>
      </c>
      <c r="I24" s="56">
        <f>фев.25!I24+мар.25!F24-мар.25!E24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фев.25!I25+мар.25!F25-мар.25!E25</f>
        <v>1740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фев.25!I26+мар.25!F26-мар.25!E26</f>
        <v>522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фев.25!I27+мар.25!F27-мар.25!E27</f>
        <v>-7962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2330</v>
      </c>
      <c r="H28" s="28">
        <v>45747</v>
      </c>
      <c r="I28" s="56">
        <f>фев.25!I28+мар.25!F28-мар.25!E28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2331</v>
      </c>
      <c r="H29" s="28">
        <v>45722</v>
      </c>
      <c r="I29" s="56">
        <f>фев.25!I29+мар.25!F29-мар.25!E29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фев.25!I30+мар.25!F30-мар.25!E30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фев.25!I31+мар.25!F31-мар.25!E31</f>
        <v>-10962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фев.25!I32+мар.25!F32-мар.25!E32</f>
        <v>1038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фев.25!I33+мар.25!F33-мар.25!E33</f>
        <v>-1982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фев.25!I34+мар.25!F34-мар.25!E34</f>
        <v>6004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фев.25!I35+мар.25!F35-мар.25!E35</f>
        <v>-5738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фев.25!I36+мар.25!F36-мар.25!E36</f>
        <v>-10562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фев.25!I37+мар.25!F37-мар.25!E37</f>
        <v>-954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223764.865899</v>
      </c>
      <c r="H38" s="28" t="s">
        <v>2332</v>
      </c>
      <c r="I38" s="56">
        <f>фев.25!I38+мар.25!F38-мар.25!E38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фев.25!I39+мар.25!F39-мар.25!E39</f>
        <v>-5950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фев.25!I40+мар.25!F40-мар.25!E40</f>
        <v>-10962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фев.25!I41+мар.25!F41-мар.25!E41</f>
        <v>-10266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фев.25!I42+мар.25!F42-мар.25!E42</f>
        <v>-10962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фев.25!I43+мар.25!F43-мар.25!E43</f>
        <v>-10962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фев.25!I44+мар.25!F44-мар.25!E44</f>
        <v>5700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фев.25!I45+мар.25!F45-мар.25!E45</f>
        <v>-1566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фев.25!I46+мар.25!F46-мар.25!E46</f>
        <v>-8196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фев.25!I47+мар.25!F47-мар.25!E47</f>
        <v>-2494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фев.25!I48+мар.25!F48-мар.25!E48</f>
        <v>7048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фев.25!I49+мар.25!F49-мар.25!E49</f>
        <v>-2962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фев.25!I50+мар.25!F50-мар.25!E50</f>
        <v>-3014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фев.25!I51+мар.25!F51-мар.25!E51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фев.25!I52+мар.25!F52-мар.25!E52</f>
        <v>1150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фев.25!I53+мар.25!F53-мар.25!E53</f>
        <v>-523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фев.25!I54+мар.25!F54-мар.25!E54</f>
        <v>-1040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фев.25!I55+мар.25!F55-мар.25!E55</f>
        <v>908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2333</v>
      </c>
      <c r="H56" s="28">
        <v>45733</v>
      </c>
      <c r="I56" s="56">
        <f>фев.25!I56+мар.25!F56-мар.25!E56</f>
        <v>-78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фев.25!I57+мар.25!F57-мар.25!E57</f>
        <v>-10962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фев.25!I58+мар.25!F58-мар.25!E58</f>
        <v>298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фев.25!I59+мар.25!F59-мар.25!E59</f>
        <v>-10962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фев.25!I60+мар.25!F60-мар.25!E60</f>
        <v>10094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174</v>
      </c>
      <c r="G61" s="132" t="s">
        <v>2334</v>
      </c>
      <c r="H61" s="28">
        <v>45727</v>
      </c>
      <c r="I61" s="56">
        <f>фев.25!I61+мар.25!F61-мар.25!E61</f>
        <v>3579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фев.25!I62+мар.25!F62-мар.25!E62</f>
        <v>-1962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фев.25!I63+мар.25!F63-мар.25!E63</f>
        <v>258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2335</v>
      </c>
      <c r="H64" s="28">
        <v>45720</v>
      </c>
      <c r="I64" s="56">
        <f>фев.25!I64+мар.25!F64-мар.25!E64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фев.25!I65+мар.25!F65-мар.25!E65</f>
        <v>-522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2336</v>
      </c>
      <c r="H66" s="28">
        <v>45733</v>
      </c>
      <c r="I66" s="56">
        <f>фев.25!I66+мар.25!F66-мар.25!E66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фев.25!I67+мар.25!F67-мар.25!E67</f>
        <v>-9048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фев.25!I68+мар.25!F68-мар.25!E68</f>
        <v>-2386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фев.25!I69+мар.25!F69-мар.25!E69</f>
        <v>-2060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фев.25!I70+мар.25!F70-мар.25!E70</f>
        <v>2262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2337</v>
      </c>
      <c r="H71" s="28">
        <v>45719</v>
      </c>
      <c r="I71" s="56">
        <f>фев.25!I71+мар.25!F71-мар.25!E71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фев.25!I72+мар.25!F72-мар.25!E72</f>
        <v>-10962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фев.25!I73+мар.25!F73-мар.25!E73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фев.25!I74+мар.25!F74-мар.25!E74</f>
        <v>-21924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фев.25!I75+мар.25!F75-мар.25!E75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фев.25!I76+мар.25!F76-мар.25!E76</f>
        <v>-2672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2338</v>
      </c>
      <c r="H77" s="28">
        <v>45727</v>
      </c>
      <c r="I77" s="56">
        <f>фев.25!I77+мар.25!F77-мар.25!E77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2339</v>
      </c>
      <c r="H78" s="28">
        <v>45730</v>
      </c>
      <c r="I78" s="56">
        <f>фев.25!I78+мар.25!F78-мар.25!E78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фев.25!I79+мар.25!F79-мар.25!E79</f>
        <v>-3850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фев.25!I80+мар.25!F80-мар.25!E80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фев.25!I81+мар.25!F81-мар.25!E81</f>
        <v>-862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фев.25!I82+мар.25!F82-мар.25!E82</f>
        <v>-6278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фев.25!I83+мар.25!F83-мар.25!E83</f>
        <v>13248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фев.25!I84+мар.25!F84-мар.25!E84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фев.25!I85+мар.25!F85-мар.25!E85</f>
        <v>-10962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фев.25!I86+мар.25!F86-мар.25!E86</f>
        <v>-10962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фев.25!I87+мар.25!F87-мар.25!E87</f>
        <v>-10962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фев.25!I88+мар.25!F88-мар.25!E88</f>
        <v>-10962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фев.25!I89+мар.25!F89-мар.25!E89</f>
        <v>-522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фев.25!I90+мар.25!F90-мар.25!E90</f>
        <v>-10962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2340</v>
      </c>
      <c r="H91" s="28">
        <v>45727</v>
      </c>
      <c r="I91" s="56">
        <f>фев.25!I91+мар.25!F91-мар.25!E91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фев.25!I92+мар.25!F92-мар.25!E92</f>
        <v>-2610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фев.25!I93+мар.25!F93-мар.25!E93</f>
        <v>-6462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фев.25!I94+мар.25!F94-мар.25!E94</f>
        <v>-10962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фев.25!I95+мар.25!F95-мар.25!E95</f>
        <v>-3310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фев.25!I96+мар.25!F96-мар.25!E96</f>
        <v>-3192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фев.25!I97+мар.25!F97-мар.25!E97</f>
        <v>-8876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фев.25!I98+мар.25!F98-мар.25!E98</f>
        <v>2020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2341</v>
      </c>
      <c r="H99" s="28">
        <v>45718</v>
      </c>
      <c r="I99" s="56">
        <f>фев.25!I99+мар.25!F99-мар.25!E99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фев.25!I100+мар.25!F100-мар.25!E100</f>
        <v>-472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фев.25!I101+мар.25!F101-мар.25!E101</f>
        <v>174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фев.25!I102+мар.25!F102-мар.25!E102</f>
        <v>4090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2342</v>
      </c>
      <c r="H103" s="28">
        <v>45726</v>
      </c>
      <c r="I103" s="56">
        <f>фев.25!I103+мар.25!F103-мар.25!E103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фев.25!I104+мар.25!F104-мар.25!E104</f>
        <v>1542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фев.25!I105+мар.25!F105-мар.25!E105</f>
        <v>1610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фев.25!I106+мар.25!F106-мар.25!E106</f>
        <v>-5112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фев.25!I107+мар.25!F107-мар.25!E107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фев.25!I108+мар.25!F108-мар.25!E108</f>
        <v>-3392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фев.25!I109+мар.25!F109-мар.25!E109</f>
        <v>-522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фев.25!I110+мар.25!F110-мар.25!E110</f>
        <v>-10962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фев.25!I111+мар.25!F111-мар.25!E111</f>
        <v>-592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фев.25!I112+мар.25!F112-мар.25!E112</f>
        <v>-6090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фев.25!I113+мар.25!F113-мар.25!E113</f>
        <v>2350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2343</v>
      </c>
      <c r="H114" s="28">
        <v>45727</v>
      </c>
      <c r="I114" s="56">
        <f>фев.25!I114+мар.25!F114-мар.25!E114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2344</v>
      </c>
      <c r="H115" s="28">
        <v>45727</v>
      </c>
      <c r="I115" s="56">
        <f>фев.25!I115+мар.25!F115-мар.25!E115</f>
        <v>2736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фев.25!I116+мар.25!F116-мар.25!E116</f>
        <v>-5676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фев.25!I117+мар.25!F117-мар.25!E117</f>
        <v>2408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2345</v>
      </c>
      <c r="H118" s="28">
        <v>45729</v>
      </c>
      <c r="I118" s="56">
        <f>фев.25!I118+мар.25!F118-мар.25!E118</f>
        <v>752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фев.25!I119+мар.25!F119-мар.25!E119</f>
        <v>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фев.25!I120+мар.25!F120-мар.25!E120</f>
        <v>-10962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фев.25!I121+мар.25!F121-мар.25!E121</f>
        <v>-696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фев.25!I122+мар.25!F122-мар.25!E122</f>
        <v>-362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фев.25!I123+мар.25!F123-мар.25!E123</f>
        <v>1266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фев.25!I124+мар.25!F124-мар.25!E124</f>
        <v>314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фев.25!I125+мар.25!F125-мар.25!E125</f>
        <v>-1512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фев.25!I126+мар.25!F126-мар.25!E126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2346</v>
      </c>
      <c r="H127" s="28">
        <v>45732</v>
      </c>
      <c r="I127" s="56">
        <f>фев.25!I127+мар.25!F127-мар.25!E127</f>
        <v>62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фев.25!I128+мар.25!F128-мар.25!E128</f>
        <v>1566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>
        <v>1772</v>
      </c>
      <c r="G129" s="132" t="s">
        <v>2347</v>
      </c>
      <c r="H129" s="28">
        <v>45737</v>
      </c>
      <c r="I129" s="56">
        <f>фев.25!I129+мар.25!F129-мар.25!E129</f>
        <v>6384</v>
      </c>
    </row>
  </sheetData>
  <autoFilter ref="A3:I129" xr:uid="{00000000-0009-0000-0000-00006B000000}"/>
  <mergeCells count="1">
    <mergeCell ref="C1:I2"/>
  </mergeCells>
  <conditionalFormatting sqref="I1:I129">
    <cfRule type="cellIs" dxfId="34" priority="1" operator="lessThan">
      <formula>0</formula>
    </cfRule>
  </conditionalFormatting>
  <hyperlinks>
    <hyperlink ref="J2" location="СВОД_2025!A1" display="Свод 2025" xr:uid="{00000000-0004-0000-6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/>
  <dimension ref="A1:J129"/>
  <sheetViews>
    <sheetView topLeftCell="A118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45748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мар.25!I4+апр.25!F4-апр.25!E4</f>
        <v>-11136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мар.25!I5+апр.25!F5-апр.25!E5</f>
        <v>-2478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мар.25!I6+апр.25!F6-апр.25!E6</f>
        <v>-11136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мар.25!I7+апр.25!F7-апр.25!E7</f>
        <v>938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мар.25!I8+апр.25!F8-апр.25!E8</f>
        <v>-6136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мар.25!I9+апр.25!F9-апр.25!E9</f>
        <v>3670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мар.25!I10+апр.25!F10-апр.25!E10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2348</v>
      </c>
      <c r="H11" s="28">
        <v>45776</v>
      </c>
      <c r="I11" s="56">
        <f>мар.25!I11+апр.25!F11-апр.25!E11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мар.25!I12+апр.25!F12-апр.25!E12</f>
        <v>3382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мар.25!I13+апр.25!F13-апр.25!E13</f>
        <v>-2252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мар.25!I14+апр.25!F14-апр.25!E14</f>
        <v>-4698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мар.25!I15+апр.25!F15-апр.25!E15</f>
        <v>-6438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мар.25!I16+апр.25!F16-апр.25!E16</f>
        <v>-292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мар.25!I17+апр.25!F17-апр.25!E17</f>
        <v>-2836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2349</v>
      </c>
      <c r="H18" s="28">
        <v>45777</v>
      </c>
      <c r="I18" s="56">
        <f>мар.25!I18+апр.25!F18-апр.25!E18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мар.25!I19+апр.25!F19-апр.25!E19</f>
        <v>-11136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мар.25!I20+апр.25!F20-апр.25!E20</f>
        <v>2864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мар.25!I21+апр.25!F21-апр.25!E21</f>
        <v>-4366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2350</v>
      </c>
      <c r="H22" s="28">
        <v>45761</v>
      </c>
      <c r="I22" s="56">
        <f>мар.25!I22+апр.25!F22-апр.25!E22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мар.25!I23+апр.25!F23-апр.25!E23</f>
        <v>-696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мар.25!I24+апр.25!F24-апр.25!E24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мар.25!I25+апр.25!F25-апр.25!E25</f>
        <v>1566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мар.25!I26+апр.25!F26-апр.25!E26</f>
        <v>348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мар.25!I27+апр.25!F27-апр.25!E27</f>
        <v>-8136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мар.25!I28+апр.25!F28-апр.25!E28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2351</v>
      </c>
      <c r="H29" s="28">
        <v>45754</v>
      </c>
      <c r="I29" s="56">
        <f>мар.25!I29+апр.25!F29-апр.25!E29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мар.25!I30+апр.25!F30-апр.25!E30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мар.25!I31+апр.25!F31-апр.25!E31</f>
        <v>-11136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мар.25!I32+апр.25!F32-апр.25!E32</f>
        <v>864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мар.25!I33+апр.25!F33-апр.25!E33</f>
        <v>-2156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мар.25!I34+апр.25!F34-апр.25!E34</f>
        <v>5830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мар.25!I35+апр.25!F35-апр.25!E35</f>
        <v>-5912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мар.25!I36+апр.25!F36-апр.25!E36</f>
        <v>-10736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мар.25!I37+апр.25!F37-апр.25!E37</f>
        <v>-1128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мар.25!I38+апр.25!F38-апр.25!E38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мар.25!I39+апр.25!F39-апр.25!E39</f>
        <v>-6124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мар.25!I40+апр.25!F40-апр.25!E40</f>
        <v>-11136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мар.25!I41+апр.25!F41-апр.25!E41</f>
        <v>-10440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мар.25!I42+апр.25!F42-апр.25!E42</f>
        <v>-11136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мар.25!I43+апр.25!F43-апр.25!E43</f>
        <v>-11136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мар.25!I44+апр.25!F44-апр.25!E44</f>
        <v>5526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мар.25!I45+апр.25!F45-апр.25!E45</f>
        <v>-1740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мар.25!I46+апр.25!F46-апр.25!E46</f>
        <v>-8370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мар.25!I47+апр.25!F47-апр.25!E47</f>
        <v>-2668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мар.25!I48+апр.25!F48-апр.25!E48</f>
        <v>6874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мар.25!I49+апр.25!F49-апр.25!E49</f>
        <v>-3136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мар.25!I50+апр.25!F50-апр.25!E50</f>
        <v>-3188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мар.25!I51+апр.25!F51-апр.25!E51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мар.25!I52+апр.25!F52-апр.25!E52</f>
        <v>976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мар.25!I53+апр.25!F53-апр.25!E53</f>
        <v>-697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мар.25!I54+апр.25!F54-апр.25!E54</f>
        <v>-1214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мар.25!I55+апр.25!F55-апр.25!E55</f>
        <v>734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мар.25!I56+апр.25!F56-апр.25!E56</f>
        <v>-252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мар.25!I57+апр.25!F57-апр.25!E57</f>
        <v>-11136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мар.25!I58+апр.25!F58-апр.25!E58</f>
        <v>124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мар.25!I59+апр.25!F59-апр.25!E59</f>
        <v>-11136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мар.25!I60+апр.25!F60-апр.25!E60</f>
        <v>9920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2352</v>
      </c>
      <c r="H61" s="28">
        <v>45756</v>
      </c>
      <c r="I61" s="56">
        <f>мар.25!I61+апр.25!F61-апр.25!E61</f>
        <v>3580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мар.25!I62+апр.25!F62-апр.25!E62</f>
        <v>-2136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>
        <v>2436</v>
      </c>
      <c r="G63" s="132" t="s">
        <v>2353</v>
      </c>
      <c r="H63" s="28">
        <v>45763</v>
      </c>
      <c r="I63" s="56">
        <f>мар.25!I63+апр.25!F63-апр.25!E63</f>
        <v>2520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2354</v>
      </c>
      <c r="H64" s="28">
        <v>45751</v>
      </c>
      <c r="I64" s="56">
        <f>мар.25!I64+апр.25!F64-апр.25!E64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мар.25!I65+апр.25!F65-апр.25!E65</f>
        <v>-696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2355</v>
      </c>
      <c r="H66" s="28">
        <v>45755</v>
      </c>
      <c r="I66" s="56">
        <f>мар.25!I66+апр.25!F66-апр.25!E66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мар.25!I67+апр.25!F67-апр.25!E67</f>
        <v>-9222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мар.25!I68+апр.25!F68-апр.25!E68</f>
        <v>-2560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мар.25!I69+апр.25!F69-апр.25!E69</f>
        <v>-2234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мар.25!I70+апр.25!F70-апр.25!E70</f>
        <v>2088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2356</v>
      </c>
      <c r="H71" s="28">
        <v>45748</v>
      </c>
      <c r="I71" s="56">
        <f>мар.25!I71+апр.25!F71-апр.25!E71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мар.25!I72+апр.25!F72-апр.25!E72</f>
        <v>-11136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мар.25!I73+апр.25!F73-апр.25!E73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мар.25!I74+апр.25!F74-апр.25!E74</f>
        <v>-22272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мар.25!I75+апр.25!F75-апр.25!E75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мар.25!I76+апр.25!F76-апр.25!E76</f>
        <v>-2846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2357</v>
      </c>
      <c r="H77" s="28">
        <v>45754</v>
      </c>
      <c r="I77" s="56">
        <f>мар.25!I77+апр.25!F77-апр.25!E77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мар.25!I78+апр.25!F78-апр.25!E78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мар.25!I79+апр.25!F79-апр.25!E79</f>
        <v>-4024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2358</v>
      </c>
      <c r="H80" s="28">
        <v>45749</v>
      </c>
      <c r="I80" s="56">
        <f>мар.25!I80+апр.25!F80-апр.25!E80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мар.25!I81+апр.25!F81-апр.25!E81</f>
        <v>-1036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мар.25!I82+апр.25!F82-апр.25!E82</f>
        <v>-6452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мар.25!I83+апр.25!F83-апр.25!E83</f>
        <v>13074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мар.25!I84+апр.25!F84-апр.25!E84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мар.25!I85+апр.25!F85-апр.25!E85</f>
        <v>-11136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мар.25!I86+апр.25!F86-апр.25!E86</f>
        <v>-11136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мар.25!I87+апр.25!F87-апр.25!E87</f>
        <v>-11136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мар.25!I88+апр.25!F88-апр.25!E88</f>
        <v>-11136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мар.25!I89+апр.25!F89-апр.25!E89</f>
        <v>-696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мар.25!I90+апр.25!F90-апр.25!E90</f>
        <v>-11136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2359</v>
      </c>
      <c r="H91" s="28">
        <v>45754</v>
      </c>
      <c r="I91" s="56">
        <f>мар.25!I91+апр.25!F91-апр.25!E91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мар.25!I92+апр.25!F92-апр.25!E92</f>
        <v>-2784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мар.25!I93+апр.25!F93-апр.25!E93</f>
        <v>-6636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мар.25!I94+апр.25!F94-апр.25!E94</f>
        <v>-11136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мар.25!I95+апр.25!F95-апр.25!E95</f>
        <v>-3484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>
        <v>5000</v>
      </c>
      <c r="G96" s="132" t="s">
        <v>2360</v>
      </c>
      <c r="H96" s="28">
        <v>45750</v>
      </c>
      <c r="I96" s="56">
        <f>мар.25!I96+апр.25!F96-апр.25!E96</f>
        <v>1634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мар.25!I97+апр.25!F97-апр.25!E97</f>
        <v>-9050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мар.25!I98+апр.25!F98-апр.25!E98</f>
        <v>1846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2361</v>
      </c>
      <c r="H99" s="28">
        <v>45758</v>
      </c>
      <c r="I99" s="56">
        <f>мар.25!I99+апр.25!F99-апр.25!E99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мар.25!I100+апр.25!F100-апр.25!E100</f>
        <v>-646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мар.25!I101+апр.25!F101-апр.25!E101</f>
        <v>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мар.25!I102+апр.25!F102-апр.25!E102</f>
        <v>3916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2362</v>
      </c>
      <c r="H103" s="28">
        <v>45757</v>
      </c>
      <c r="I103" s="56">
        <f>мар.25!I103+апр.25!F103-апр.25!E103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мар.25!I104+апр.25!F104-апр.25!E104</f>
        <v>1368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мар.25!I105+апр.25!F105-апр.25!E105</f>
        <v>1436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мар.25!I106+апр.25!F106-апр.25!E106</f>
        <v>-5286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мар.25!I107+апр.25!F107-апр.25!E107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мар.25!I108+апр.25!F108-апр.25!E108</f>
        <v>-3566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мар.25!I109+апр.25!F109-апр.25!E109</f>
        <v>-696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мар.25!I110+апр.25!F110-апр.25!E110</f>
        <v>-11136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мар.25!I111+апр.25!F111-апр.25!E111</f>
        <v>-766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мар.25!I112+апр.25!F112-апр.25!E112</f>
        <v>-6264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мар.25!I113+апр.25!F113-апр.25!E113</f>
        <v>2176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2363</v>
      </c>
      <c r="H114" s="28">
        <v>45761</v>
      </c>
      <c r="I114" s="56">
        <f>мар.25!I114+апр.25!F114-апр.25!E114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мар.25!I115+апр.25!F115-апр.25!E115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мар.25!I116+апр.25!F116-апр.25!E116</f>
        <v>-5850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мар.25!I117+апр.25!F117-апр.25!E117</f>
        <v>2234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2364</v>
      </c>
      <c r="H118" s="28">
        <v>45763</v>
      </c>
      <c r="I118" s="56">
        <f>мар.25!I118+апр.25!F118-апр.25!E118</f>
        <v>778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мар.25!I119+апр.25!F119-апр.25!E119</f>
        <v>-174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мар.25!I120+апр.25!F120-апр.25!E120</f>
        <v>-11136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мар.25!I121+апр.25!F121-апр.25!E121</f>
        <v>-870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мар.25!I122+апр.25!F122-апр.25!E122</f>
        <v>-536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мар.25!I123+апр.25!F123-апр.25!E123</f>
        <v>1092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1000</v>
      </c>
      <c r="G124" s="132" t="s">
        <v>2365</v>
      </c>
      <c r="H124" s="28">
        <v>45770</v>
      </c>
      <c r="I124" s="56">
        <f>мар.25!I124+апр.25!F124-апр.25!E124</f>
        <v>1140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мар.25!I125+апр.25!F125-апр.25!E125</f>
        <v>-1686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мар.25!I126+апр.25!F126-апр.25!E126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2366</v>
      </c>
      <c r="H127" s="28">
        <v>45762</v>
      </c>
      <c r="I127" s="56">
        <f>мар.25!I127+апр.25!F127-апр.25!E127</f>
        <v>63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мар.25!I128+апр.25!F128-апр.25!E128</f>
        <v>1392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131"/>
      <c r="I129" s="56">
        <f>мар.25!I129+апр.25!F129-апр.25!E129</f>
        <v>6210</v>
      </c>
    </row>
  </sheetData>
  <autoFilter ref="A3:I129" xr:uid="{00000000-0009-0000-0000-00006C000000}"/>
  <mergeCells count="1">
    <mergeCell ref="C1:I2"/>
  </mergeCells>
  <conditionalFormatting sqref="I1:I129">
    <cfRule type="cellIs" dxfId="33" priority="1" operator="lessThan">
      <formula>0</formula>
    </cfRule>
  </conditionalFormatting>
  <hyperlinks>
    <hyperlink ref="J2" location="СВОД_2025!A1" display="Свод 2025" xr:uid="{00000000-0004-0000-6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8" tint="0.79998168889431442"/>
  </sheetPr>
  <dimension ref="A1:I125"/>
  <sheetViews>
    <sheetView topLeftCell="A40" workbookViewId="0">
      <selection activeCell="D52" sqref="D52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43009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сен.17!I4+окт.17!F4-окт.17!E4</f>
        <v>600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сен.17!I5+окт.17!F5-окт.17!E5</f>
        <v>-1400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300</v>
      </c>
      <c r="G6" s="132" t="s">
        <v>283</v>
      </c>
      <c r="H6" s="28">
        <v>43034</v>
      </c>
      <c r="I6" s="56">
        <f>сен.17!I6+окт.17!F6-окт.17!E6</f>
        <v>2300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сен.17!I7+окт.17!F7-окт.17!E7</f>
        <v>-1400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сен.17!I8+окт.17!F8-окт.17!E8</f>
        <v>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сен.17!I9+окт.17!F9-окт.17!E9</f>
        <v>560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сен.17!I10+окт.17!F10-окт.17!E10</f>
        <v>-1400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сен.17!I11+окт.17!F11-окт.17!E11</f>
        <v>-1400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сен.17!I12+окт.17!F12-окт.17!E12</f>
        <v>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сен.17!I13+окт.17!F13-окт.17!E13</f>
        <v>-1400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56">
        <f>сен.17!I14+окт.17!F14-окт.17!E14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v>560</v>
      </c>
      <c r="G15" s="132" t="s">
        <v>284</v>
      </c>
      <c r="H15" s="28">
        <v>43033</v>
      </c>
      <c r="I15" s="56">
        <f>сен.17!I15+окт.17!F15-окт.17!E15</f>
        <v>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сен.17!I16+окт.17!F16-окт.17!E16</f>
        <v>-400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1400</v>
      </c>
      <c r="G17" s="132" t="s">
        <v>285</v>
      </c>
      <c r="H17" s="28">
        <v>43012</v>
      </c>
      <c r="I17" s="56">
        <f>сен.17!I17+окт.17!F17-окт.17!E17</f>
        <v>980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сен.17!I18+окт.17!F18-окт.17!E18</f>
        <v>-1400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сен.17!I19+окт.17!F19-окт.17!E19</f>
        <v>-1400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сен.17!I20+окт.17!F20-окт.17!E20</f>
        <v>-1400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сен.17!I21+окт.17!F21-окт.17!E21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сен.17!I22+окт.17!F22-окт.17!E22</f>
        <v>-1400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сен.17!I23+окт.17!F23-окт.17!E23</f>
        <v>-1400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сен.17!I24+окт.17!F24-окт.17!E24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сен.17!I25+окт.17!F25-окт.17!E25</f>
        <v>-1400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v>280</v>
      </c>
      <c r="G26" s="132" t="s">
        <v>286</v>
      </c>
      <c r="H26" s="28">
        <v>43031</v>
      </c>
      <c r="I26" s="56">
        <f>сен.17!I26+окт.17!F26-окт.17!E26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сен.17!I27+окт.17!F27-окт.17!E27</f>
        <v>-1400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сен.17!I28+окт.17!F28-окт.17!E28</f>
        <v>-1400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сен.17!I29+окт.17!F29-окт.17!E29</f>
        <v>-1400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сен.17!I30+окт.17!F30-окт.17!E30</f>
        <v>1600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сен.17!I31+окт.17!F31-окт.17!E31</f>
        <v>1100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сен.17!I32+окт.17!F32-окт.17!E32</f>
        <v>-1400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сен.17!I33+окт.17!F33-окт.17!E33</f>
        <v>-1400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>
        <v>840</v>
      </c>
      <c r="G34" s="132" t="s">
        <v>287</v>
      </c>
      <c r="H34" s="28">
        <v>43028</v>
      </c>
      <c r="I34" s="56">
        <f>сен.17!I34+окт.17!F34-окт.17!E34</f>
        <v>2440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сен.17!I35+окт.17!F35-окт.17!E35</f>
        <v>1600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сен.17!I36+окт.17!F36-окт.17!E36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сен.17!I37+окт.17!F37-окт.17!E37</f>
        <v>-1400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сен.17!I38+окт.17!F38-окт.17!E38</f>
        <v>-1400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288</v>
      </c>
      <c r="H39" s="28">
        <v>43012</v>
      </c>
      <c r="I39" s="56">
        <f>сен.17!I39+окт.17!F39-окт.17!E39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сен.17!I40+окт.17!F40-окт.17!E40</f>
        <v>-1400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сен.17!I41+окт.17!F41-окт.17!E41</f>
        <v>-1400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сен.17!I42+окт.17!F42-окт.17!E42</f>
        <v>-1400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сен.17!I43+окт.17!F43-окт.17!E43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сен.17!I44+окт.17!F44-окт.17!E44</f>
        <v>-1260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289</v>
      </c>
      <c r="H45" s="28">
        <v>43010</v>
      </c>
      <c r="I45" s="56">
        <f>сен.17!I45+окт.17!F45-окт.17!E45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сен.17!I46+окт.17!F46-окт.17!E46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сен.17!I47+окт.17!F47-окт.17!E47</f>
        <v>-1400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сен.17!I48+окт.17!F48-окт.17!E48</f>
        <v>-1400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сен.17!I49+окт.17!F49-окт.17!E49</f>
        <v>-560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56">
        <f>сен.17!I50+окт.17!F50-окт.17!E50</f>
        <v>560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сен.17!I51+окт.17!F51-окт.17!E51</f>
        <v>-1400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сен.17!I52+окт.17!F52-окт.17!E52</f>
        <v>-1400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сен.17!I53+окт.17!F53-окт.17!E53</f>
        <v>-420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сен.17!I54+окт.17!F54-окт.17!E54</f>
        <v>-1400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сен.17!I55+окт.17!F55-окт.17!E55</f>
        <v>-840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сен.17!I56+окт.17!F56-окт.17!E56</f>
        <v>-1400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сен.17!I57+окт.17!F57-окт.17!E57</f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сен.17!I58+окт.17!F58-окт.17!E58</f>
        <v>-1120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сен.17!I59+окт.17!F59-окт.17!E59</f>
        <v>-1400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сен.17!I60+окт.17!F60-окт.17!E60</f>
        <v>-1400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сен.17!I61+окт.17!F61-окт.17!E61</f>
        <v>-1400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сен.17!I62+окт.17!F62-окт.17!E62</f>
        <v>-1400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290</v>
      </c>
      <c r="H63" s="28">
        <v>43027</v>
      </c>
      <c r="I63" s="56">
        <f>сен.17!I63+окт.17!F63-окт.17!E63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сен.17!I64+окт.17!F64-окт.17!E64</f>
        <v>280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291</v>
      </c>
      <c r="H65" s="28">
        <v>43031</v>
      </c>
      <c r="I65" s="56">
        <f>сен.17!I65+окт.17!F65-окт.17!E65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сен.17!I66+окт.17!F66-окт.17!E66</f>
        <v>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сен.17!I67+окт.17!F67-окт.17!E67</f>
        <v>1600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88"/>
      <c r="G68" s="89"/>
      <c r="H68" s="90"/>
      <c r="I68" s="56">
        <f>сен.17!I68+окт.17!F68-окт.17!E68</f>
        <v>-1400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88">
        <v>140</v>
      </c>
      <c r="G69" s="89" t="s">
        <v>292</v>
      </c>
      <c r="H69" s="90">
        <v>43018</v>
      </c>
      <c r="I69" s="56">
        <f>сен.17!I69+окт.17!F69-окт.17!E69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сен.17!I70+окт.17!F70-окт.17!E70</f>
        <v>-1400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сен.17!I71+окт.17!F71-окт.17!E71</f>
        <v>3100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сен.17!I72+окт.17!F72-окт.17!E72</f>
        <v>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сен.17!I73+окт.17!F73-окт.17!E73</f>
        <v>600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сен.17!I74+окт.17!F74-окт.17!E74</f>
        <v>-1400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сен.17!I75+окт.17!F75-окт.17!E75</f>
        <v>-1400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293</v>
      </c>
      <c r="H76" s="28" t="s">
        <v>294</v>
      </c>
      <c r="I76" s="56">
        <f>сен.17!I76+окт.17!F76-окт.17!E76</f>
        <v>560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сен.17!I77+окт.17!F77-окт.17!E77</f>
        <v>-560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сен.17!I78+окт.17!F78-окт.17!E78</f>
        <v>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сен.17!I79+окт.17!F79-окт.17!E79</f>
        <v>1400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сен.17!I80+окт.17!F80-окт.17!E80</f>
        <v>1820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сен.17!I81+окт.17!F81-окт.17!E81</f>
        <v>420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сен.17!I82+окт.17!F82-окт.17!E82</f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сен.17!I83+окт.17!F83-окт.17!E83</f>
        <v>-1400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сен.17!I84+окт.17!F84-окт.17!E84</f>
        <v>-1400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сен.17!I85+окт.17!F85-окт.17!E85</f>
        <v>-1400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сен.17!I86+окт.17!F86-окт.17!E86</f>
        <v>-1400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>
        <v>1960</v>
      </c>
      <c r="G87" s="132" t="s">
        <v>295</v>
      </c>
      <c r="H87" s="28">
        <v>43035</v>
      </c>
      <c r="I87" s="56">
        <f>сен.17!I87+окт.17!F87-окт.17!E87</f>
        <v>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сен.17!I88+окт.17!F88-окт.17!E88</f>
        <v>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сен.17!I89+окт.17!F89-окт.17!E89</f>
        <v>-1400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56">
        <f>сен.17!I90+окт.17!F90-окт.17!E90</f>
        <v>100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56">
        <f>сен.17!I91+окт.17!F91-окт.17!E91</f>
        <v>-40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сен.17!I92+окт.17!F92-окт.17!E92</f>
        <v>-420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сен.17!I93+окт.17!F93-окт.17!E93</f>
        <v>560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сен.17!I94+окт.17!F94-окт.17!E94</f>
        <v>-1400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сен.17!I95+окт.17!F95-окт.17!E95</f>
        <v>-1400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сен.17!I96+окт.17!F96-окт.17!E96</f>
        <v>-560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сен.17!I97+окт.17!F97-окт.17!E97</f>
        <v>-1400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сен.17!I98+окт.17!F98-окт.17!E98</f>
        <v>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сен.17!I99+окт.17!F99-окт.17!E99</f>
        <v>-1400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296</v>
      </c>
      <c r="H100" s="28">
        <v>43021</v>
      </c>
      <c r="I100" s="56">
        <f>сен.17!I100+окт.17!F100-окт.17!E100</f>
        <v>840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сен.17!I101+окт.17!F101-окт.17!E101</f>
        <v>280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сен.17!I102+окт.17!F102-окт.17!E102</f>
        <v>-1400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сен.17!I103+окт.17!F103-окт.17!E103</f>
        <v>-1400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сен.17!I104+окт.17!F104-окт.17!E104</f>
        <v>280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сен.17!I105+окт.17!F105-окт.17!E105</f>
        <v>-1400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сен.17!I106+окт.17!F106-окт.17!E106</f>
        <v>1120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сен.17!I107+окт.17!F107-окт.17!E107</f>
        <v>-1400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сен.17!I108+окт.17!F108-окт.17!E108</f>
        <v>3600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сен.17!I109+окт.17!F109-окт.17!E109</f>
        <v>-560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сен.17!I110+окт.17!F110-окт.17!E110</f>
        <v>-1400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296</v>
      </c>
      <c r="H111" s="28">
        <v>43021</v>
      </c>
      <c r="I111" s="56">
        <f>сен.17!I111+окт.17!F111-окт.17!E111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сен.17!I112+окт.17!F112-окт.17!E112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сен.17!I113+окт.17!F113-окт.17!E113</f>
        <v>-1400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950</v>
      </c>
      <c r="G114" s="132" t="s">
        <v>297</v>
      </c>
      <c r="H114" s="28">
        <v>43013</v>
      </c>
      <c r="I114" s="56">
        <f>сен.17!I114+окт.17!F114-окт.17!E114</f>
        <v>1510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сен.17!I115+окт.17!F115-окт.17!E115</f>
        <v>-1400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сен.17!I116+окт.17!F116-окт.17!E116</f>
        <v>-560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сен.17!I117+окт.17!F117-окт.17!E117</f>
        <v>-1400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сен.17!I118+окт.17!F118-окт.17!E118</f>
        <v>840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v>500</v>
      </c>
      <c r="G119" s="132" t="s">
        <v>298</v>
      </c>
      <c r="H119" s="28">
        <v>43013</v>
      </c>
      <c r="I119" s="56">
        <f>сен.17!I119+окт.17!F119-окт.17!E119</f>
        <v>100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сен.17!I120+окт.17!F120-окт.17!E120</f>
        <v>600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сен.17!I121+окт.17!F121-окт.17!E121</f>
        <v>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сен.17!I122+окт.17!F122-окт.17!E122</f>
        <v>980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сен.17!I123+окт.17!F123-окт.17!E123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сен.17!I124+окт.17!F124-окт.17!E124</f>
        <v>-560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сен.17!I125+окт.17!F125-окт.17!E125</f>
        <v>-1400</v>
      </c>
    </row>
  </sheetData>
  <autoFilter ref="A3:I125" xr:uid="{00000000-0009-0000-0000-00000A000000}"/>
  <mergeCells count="1">
    <mergeCell ref="C1:I2"/>
  </mergeCells>
  <conditionalFormatting sqref="I1:I125">
    <cfRule type="cellIs" dxfId="134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/>
  <dimension ref="A1:J129"/>
  <sheetViews>
    <sheetView topLeftCell="A115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45778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апр.25!I4+май.25!F4-май.25!E4</f>
        <v>-11310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апр.25!I5+май.25!F5-май.25!E5</f>
        <v>-2652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апр.25!I6+май.25!F6-май.25!E6</f>
        <v>-11310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апр.25!I7+май.25!F7-май.25!E7</f>
        <v>764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апр.25!I8+май.25!F8-май.25!E8</f>
        <v>-6310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апр.25!I9+май.25!F9-май.25!E9</f>
        <v>3496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апр.25!I10+май.25!F10-май.25!E10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апр.25!I11+май.25!F11-май.25!E11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апр.25!I12+май.25!F12-май.25!E12</f>
        <v>3208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апр.25!I13+май.25!F13-май.25!E13</f>
        <v>-2426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>
        <v>3000</v>
      </c>
      <c r="G14" s="132" t="s">
        <v>2367</v>
      </c>
      <c r="H14" s="28">
        <v>45784</v>
      </c>
      <c r="I14" s="56">
        <f>апр.25!I14+май.25!F14-май.25!E14</f>
        <v>-1872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апр.25!I15+май.25!F15-май.25!E15</f>
        <v>-6612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апр.25!I16+май.25!F16-май.25!E16</f>
        <v>-466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апр.25!I17+май.25!F17-май.25!E17</f>
        <v>-3010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апр.25!I18+май.25!F18-май.25!E18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апр.25!I19+май.25!F19-май.25!E19</f>
        <v>-11310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апр.25!I20+май.25!F20-май.25!E20</f>
        <v>2690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апр.25!I21+май.25!F21-май.25!E21</f>
        <v>-4540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2368</v>
      </c>
      <c r="H22" s="28">
        <v>45789</v>
      </c>
      <c r="I22" s="56">
        <f>апр.25!I22+май.25!F22-май.25!E22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апр.25!I23+май.25!F23-май.25!E23</f>
        <v>-870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апр.25!I24+май.25!F24-май.25!E24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апр.25!I25+май.25!F25-май.25!E25</f>
        <v>1392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>
        <v>2088</v>
      </c>
      <c r="G26" s="132" t="s">
        <v>2369</v>
      </c>
      <c r="H26" s="28">
        <v>45787</v>
      </c>
      <c r="I26" s="56">
        <f>апр.25!I26+май.25!F26-май.25!E26</f>
        <v>2262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апр.25!I27+май.25!F27-май.25!E27</f>
        <v>-8310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апр.25!I28+май.25!F28-май.25!E28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2370</v>
      </c>
      <c r="H29" s="28">
        <v>45783</v>
      </c>
      <c r="I29" s="56">
        <f>апр.25!I29+май.25!F29-май.25!E29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апр.25!I30+май.25!F30-май.25!E30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апр.25!I31+май.25!F31-май.25!E31</f>
        <v>-11310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апр.25!I32+май.25!F32-май.25!E32</f>
        <v>690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апр.25!I33+май.25!F33-май.25!E33</f>
        <v>-2330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апр.25!I34+май.25!F34-май.25!E34</f>
        <v>5656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апр.25!I35+май.25!F35-май.25!E35</f>
        <v>-6086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апр.25!I36+май.25!F36-май.25!E36</f>
        <v>-10910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апр.25!I37+май.25!F37-май.25!E37</f>
        <v>-1302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820894</v>
      </c>
      <c r="H38" s="28">
        <v>45782</v>
      </c>
      <c r="I38" s="56">
        <f>апр.25!I38+май.25!F38-май.25!E38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апр.25!I39+май.25!F39-май.25!E39</f>
        <v>-6298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апр.25!I40+май.25!F40-май.25!E40</f>
        <v>-11310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апр.25!I41+май.25!F41-май.25!E41</f>
        <v>-10614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апр.25!I42+май.25!F42-май.25!E42</f>
        <v>-11310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апр.25!I43+май.25!F43-май.25!E43</f>
        <v>-11310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апр.25!I44+май.25!F44-май.25!E44</f>
        <v>5352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апр.25!I45+май.25!F45-май.25!E45</f>
        <v>-1914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апр.25!I46+май.25!F46-май.25!E46</f>
        <v>-8544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апр.25!I47+май.25!F47-май.25!E47</f>
        <v>-2842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апр.25!I48+май.25!F48-май.25!E48</f>
        <v>6700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апр.25!I49+май.25!F49-май.25!E49</f>
        <v>-3310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апр.25!I50+май.25!F50-май.25!E50</f>
        <v>-3362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апр.25!I51+май.25!F51-май.25!E51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апр.25!I52+май.25!F52-май.25!E52</f>
        <v>802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апр.25!I53+май.25!F53-май.25!E53</f>
        <v>-871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апр.25!I54+май.25!F54-май.25!E54</f>
        <v>-1388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апр.25!I55+май.25!F55-май.25!E55</f>
        <v>560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2371</v>
      </c>
      <c r="H56" s="28">
        <v>45796</v>
      </c>
      <c r="I56" s="56">
        <f>апр.25!I56+май.25!F56-май.25!E56</f>
        <v>-86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апр.25!I57+май.25!F57-май.25!E57</f>
        <v>-11310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апр.25!I58+май.25!F58-май.25!E58</f>
        <v>-50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апр.25!I59+май.25!F59-май.25!E59</f>
        <v>-11310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апр.25!I60+май.25!F60-май.25!E60</f>
        <v>9746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2372</v>
      </c>
      <c r="H61" s="28">
        <v>45792</v>
      </c>
      <c r="I61" s="56">
        <f>апр.25!I61+май.25!F61-май.25!E61</f>
        <v>3581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апр.25!I62+май.25!F62-май.25!E62</f>
        <v>-2310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апр.25!I63+май.25!F63-май.25!E63</f>
        <v>2346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2373</v>
      </c>
      <c r="H64" s="28">
        <v>45417</v>
      </c>
      <c r="I64" s="56">
        <f>апр.25!I64+май.25!F64-май.25!E64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апр.25!I65+май.25!F65-май.25!E65</f>
        <v>-870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2374</v>
      </c>
      <c r="H66" s="28">
        <v>45791</v>
      </c>
      <c r="I66" s="56">
        <f>апр.25!I66+май.25!F66-май.25!E66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апр.25!I67+май.25!F67-май.25!E67</f>
        <v>-9396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>
        <v>2000</v>
      </c>
      <c r="G68" s="105">
        <v>777615</v>
      </c>
      <c r="H68" s="125">
        <v>45783</v>
      </c>
      <c r="I68" s="56">
        <f>апр.25!I68+май.25!F68-май.25!E68</f>
        <v>-734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апр.25!I69+май.25!F69-май.25!E69</f>
        <v>-2408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апр.25!I70+май.25!F70-май.25!E70</f>
        <v>1914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2375</v>
      </c>
      <c r="H71" s="28">
        <v>45782</v>
      </c>
      <c r="I71" s="56">
        <f>апр.25!I71+май.25!F71-май.25!E71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апр.25!I72+май.25!F72-май.25!E72</f>
        <v>-11310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2376</v>
      </c>
      <c r="H73" s="28">
        <v>45791</v>
      </c>
      <c r="I73" s="56">
        <f>апр.25!I73+май.25!F73-май.25!E73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апр.25!I74+май.25!F74-май.25!E74</f>
        <v>-22620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апр.25!I75+май.25!F75-май.25!E75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апр.25!I76+май.25!F76-май.25!E76</f>
        <v>-3020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2377</v>
      </c>
      <c r="H77" s="28">
        <v>45787</v>
      </c>
      <c r="I77" s="56">
        <f>апр.25!I77+май.25!F77-май.25!E77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2378</v>
      </c>
      <c r="H78" s="28">
        <v>45796</v>
      </c>
      <c r="I78" s="56">
        <f>апр.25!I78+май.25!F78-май.25!E78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апр.25!I79+май.25!F79-май.25!E79</f>
        <v>-4198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2379</v>
      </c>
      <c r="H80" s="28">
        <v>45789</v>
      </c>
      <c r="I80" s="56">
        <f>апр.25!I80+май.25!F80-май.25!E80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апр.25!I81+май.25!F81-май.25!E81</f>
        <v>-1210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апр.25!I82+май.25!F82-май.25!E82</f>
        <v>-6626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апр.25!I83+май.25!F83-май.25!E83</f>
        <v>12900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апр.25!I84+май.25!F84-май.25!E84</f>
        <v>-2958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апр.25!I85+май.25!F85-май.25!E85</f>
        <v>-11310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апр.25!I86+май.25!F86-май.25!E86</f>
        <v>-11310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апр.25!I87+май.25!F87-май.25!E87</f>
        <v>-11310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апр.25!I88+май.25!F88-май.25!E88</f>
        <v>-11310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апр.25!I89+май.25!F89-май.25!E89</f>
        <v>-870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апр.25!I90+май.25!F90-май.25!E90</f>
        <v>-11310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2380</v>
      </c>
      <c r="H91" s="28">
        <v>45783</v>
      </c>
      <c r="I91" s="56">
        <f>апр.25!I91+май.25!F91-май.25!E91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апр.25!I92+май.25!F92-май.25!E92</f>
        <v>-2958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апр.25!I93+май.25!F93-май.25!E93</f>
        <v>-6810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апр.25!I94+май.25!F94-май.25!E94</f>
        <v>-11310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апр.25!I95+май.25!F95-май.25!E95</f>
        <v>-3658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апр.25!I96+май.25!F96-май.25!E96</f>
        <v>1460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апр.25!I97+май.25!F97-май.25!E97</f>
        <v>-9224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апр.25!I98+май.25!F98-май.25!E98</f>
        <v>1672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2381</v>
      </c>
      <c r="H99" s="28">
        <v>45781</v>
      </c>
      <c r="I99" s="56">
        <f>апр.25!I99+май.25!F99-май.25!E99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348</v>
      </c>
      <c r="G100" s="132" t="s">
        <v>2382</v>
      </c>
      <c r="H100" s="28">
        <v>45795</v>
      </c>
      <c r="I100" s="56">
        <f>апр.25!I100+май.25!F100-май.25!E100</f>
        <v>-472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>
        <v>1740</v>
      </c>
      <c r="G101" s="132" t="s">
        <v>2383</v>
      </c>
      <c r="H101" s="28">
        <v>45803</v>
      </c>
      <c r="I101" s="56">
        <f>апр.25!I101+май.25!F101-май.25!E101</f>
        <v>1566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апр.25!I102+май.25!F102-май.25!E102</f>
        <v>3742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2384</v>
      </c>
      <c r="H103" s="28">
        <v>45784</v>
      </c>
      <c r="I103" s="56">
        <f>апр.25!I103+май.25!F103-май.25!E103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апр.25!I104+май.25!F104-май.25!E104</f>
        <v>1194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апр.25!I105+май.25!F105-май.25!E105</f>
        <v>1262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апр.25!I106+май.25!F106-май.25!E106</f>
        <v>-5460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апр.25!I107+май.25!F107-май.25!E107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апр.25!I108+май.25!F108-май.25!E108</f>
        <v>-3740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апр.25!I109+май.25!F109-май.25!E109</f>
        <v>-870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апр.25!I110+май.25!F110-май.25!E110</f>
        <v>-11310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апр.25!I111+май.25!F111-май.25!E111</f>
        <v>-940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апр.25!I112+май.25!F112-май.25!E112</f>
        <v>-6438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апр.25!I113+май.25!F113-май.25!E113</f>
        <v>2002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2385</v>
      </c>
      <c r="H114" s="28">
        <v>45789</v>
      </c>
      <c r="I114" s="56">
        <f>апр.25!I114+май.25!F114-май.25!E114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2386</v>
      </c>
      <c r="H115" s="28">
        <v>45792</v>
      </c>
      <c r="I115" s="56">
        <f>апр.25!I115+май.25!F115-май.25!E115</f>
        <v>2910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апр.25!I116+май.25!F116-май.25!E116</f>
        <v>-6024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апр.25!I117+май.25!F117-май.25!E117</f>
        <v>2060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2387</v>
      </c>
      <c r="H118" s="28">
        <v>45792</v>
      </c>
      <c r="I118" s="56">
        <f>апр.25!I118+май.25!F118-май.25!E118</f>
        <v>804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апр.25!I119+май.25!F119-май.25!E119</f>
        <v>-348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апр.25!I120+май.25!F120-май.25!E120</f>
        <v>-11310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апр.25!I121+май.25!F121-май.25!E121</f>
        <v>-1044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апр.25!I122+май.25!F122-май.25!E122</f>
        <v>-710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апр.25!I123+май.25!F123-май.25!E123</f>
        <v>918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апр.25!I124+май.25!F124-май.25!E124</f>
        <v>966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2088</v>
      </c>
      <c r="G125" s="132" t="s">
        <v>2388</v>
      </c>
      <c r="H125" s="28">
        <v>45792</v>
      </c>
      <c r="I125" s="56">
        <f>апр.25!I125+май.25!F125-май.25!E125</f>
        <v>228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апр.25!I126+май.25!F126-май.25!E126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2389</v>
      </c>
      <c r="H127" s="28">
        <v>45792</v>
      </c>
      <c r="I127" s="56">
        <f>апр.25!I127+май.25!F127-май.25!E127</f>
        <v>64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апр.25!I128+май.25!F128-май.25!E128</f>
        <v>1218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131"/>
      <c r="I129" s="56">
        <f>апр.25!I129+май.25!F129-май.25!E129</f>
        <v>6036</v>
      </c>
    </row>
  </sheetData>
  <autoFilter ref="A3:I129" xr:uid="{00000000-0009-0000-0000-00006D000000}"/>
  <mergeCells count="1">
    <mergeCell ref="C1:I2"/>
  </mergeCells>
  <conditionalFormatting sqref="I1:I129">
    <cfRule type="cellIs" dxfId="32" priority="1" operator="lessThan">
      <formula>0</formula>
    </cfRule>
  </conditionalFormatting>
  <hyperlinks>
    <hyperlink ref="J2" location="СВОД_2025!A1" display="Свод 2025" xr:uid="{00000000-0004-0000-6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/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45809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май.25!I4+июн.25!F4-июн.25!E4</f>
        <v>-11484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май.25!I5+июн.25!F5-июн.25!E5</f>
        <v>-2826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май.25!I6+июн.25!F6-июн.25!E6</f>
        <v>-11484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май.25!I7+июн.25!F7-июн.25!E7</f>
        <v>590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май.25!I8+июн.25!F8-июн.25!E8</f>
        <v>-6484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май.25!I9+июн.25!F9-июн.25!E9</f>
        <v>3322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май.25!I10+июн.25!F10-июн.25!E10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2390</v>
      </c>
      <c r="H11" s="28">
        <v>45817</v>
      </c>
      <c r="I11" s="56">
        <f>май.25!I11+июн.25!F11-июн.25!E11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май.25!I12+июн.25!F12-июн.25!E12</f>
        <v>3034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май.25!I13+июн.25!F13-июн.25!E13</f>
        <v>-2600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май.25!I14+июн.25!F14-июн.25!E14</f>
        <v>-2046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май.25!I15+июн.25!F15-июн.25!E15</f>
        <v>-6786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май.25!I16+июн.25!F16-июн.25!E16</f>
        <v>-640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май.25!I17+июн.25!F17-июн.25!E17</f>
        <v>-3184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май.25!I18+июн.25!F18-июн.25!E18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май.25!I19+июн.25!F19-июн.25!E19</f>
        <v>-11484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май.25!I20+июн.25!F20-июн.25!E20</f>
        <v>2516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май.25!I21+июн.25!F21-июн.25!E21</f>
        <v>-4714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2391</v>
      </c>
      <c r="H22" s="28">
        <v>45819</v>
      </c>
      <c r="I22" s="56">
        <f>май.25!I22+июн.25!F22-июн.25!E22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май.25!I23+июн.25!F23-июн.25!E23</f>
        <v>-1044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2392</v>
      </c>
      <c r="H24" s="28">
        <v>45826</v>
      </c>
      <c r="I24" s="56">
        <f>май.25!I24+июн.25!F24-июн.25!E24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май.25!I25+июн.25!F25-июн.25!E25</f>
        <v>1218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май.25!I26+июн.25!F26-июн.25!E26</f>
        <v>2088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май.25!I27+июн.25!F27-июн.25!E27</f>
        <v>-8484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938</v>
      </c>
      <c r="G28" s="132" t="s">
        <v>2393</v>
      </c>
      <c r="H28" s="28">
        <v>45827</v>
      </c>
      <c r="I28" s="56">
        <f>май.25!I28+июн.25!F28-июн.25!E28</f>
        <v>938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2394</v>
      </c>
      <c r="H29" s="28">
        <v>45814</v>
      </c>
      <c r="I29" s="56">
        <f>май.25!I29+июн.25!F29-июн.25!E29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май.25!I30+июн.25!F30-июн.25!E30</f>
        <v>-522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май.25!I31+июн.25!F31-июн.25!E31</f>
        <v>-11484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май.25!I32+июн.25!F32-июн.25!E32</f>
        <v>516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май.25!I33+июн.25!F33-июн.25!E33</f>
        <v>-2504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май.25!I34+июн.25!F34-июн.25!E34</f>
        <v>5482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май.25!I35+июн.25!F35-июн.25!E35</f>
        <v>-6260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май.25!I36+июн.25!F36-июн.25!E36</f>
        <v>-11084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май.25!I37+июн.25!F37-июн.25!E37</f>
        <v>-1476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2395</v>
      </c>
      <c r="H38" s="28">
        <v>45810</v>
      </c>
      <c r="I38" s="56">
        <f>май.25!I38+июн.25!F38-июн.25!E38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май.25!I39+июн.25!F39-июн.25!E39</f>
        <v>-6472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май.25!I40+июн.25!F40-июн.25!E40</f>
        <v>-11484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май.25!I41+июн.25!F41-июн.25!E41</f>
        <v>-10788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май.25!I42+июн.25!F42-июн.25!E42</f>
        <v>-11484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май.25!I43+июн.25!F43-июн.25!E43</f>
        <v>-11484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май.25!I44+июн.25!F44-июн.25!E44</f>
        <v>5178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май.25!I45+июн.25!F45-июн.25!E45</f>
        <v>-2088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май.25!I46+июн.25!F46-июн.25!E46</f>
        <v>-8718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май.25!I47+июн.25!F47-июн.25!E47</f>
        <v>-3016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май.25!I48+июн.25!F48-июн.25!E48</f>
        <v>6526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май.25!I49+июн.25!F49-июн.25!E49</f>
        <v>-3484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май.25!I50+июн.25!F50-июн.25!E50</f>
        <v>-3536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май.25!I51+июн.25!F51-июн.25!E51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май.25!I52+июн.25!F52-июн.25!E52</f>
        <v>628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май.25!I53+июн.25!F53-июн.25!E53</f>
        <v>-1045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май.25!I54+июн.25!F54-июн.25!E54</f>
        <v>-1562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май.25!I55+июн.25!F55-июн.25!E55</f>
        <v>386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май.25!I56+июн.25!F56-июн.25!E56</f>
        <v>-260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май.25!I57+июн.25!F57-июн.25!E57</f>
        <v>-11484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май.25!I58+июн.25!F58-июн.25!E58</f>
        <v>-224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май.25!I59+июн.25!F59-июн.25!E59</f>
        <v>-11484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май.25!I60+июн.25!F60-июн.25!E60</f>
        <v>9572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2396</v>
      </c>
      <c r="H61" s="28">
        <v>45831</v>
      </c>
      <c r="I61" s="56">
        <f>май.25!I61+июн.25!F61-июн.25!E61</f>
        <v>3582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май.25!I62+июн.25!F62-июн.25!E62</f>
        <v>-2484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май.25!I63+июн.25!F63-июн.25!E63</f>
        <v>2172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2397</v>
      </c>
      <c r="H64" s="28">
        <v>45814</v>
      </c>
      <c r="I64" s="56">
        <f>май.25!I64+июн.25!F64-июн.25!E64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май.25!I65+июн.25!F65-июн.25!E65</f>
        <v>-1044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2398</v>
      </c>
      <c r="H66" s="28">
        <v>45831</v>
      </c>
      <c r="I66" s="56">
        <f>май.25!I66+июн.25!F66-июн.25!E66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май.25!I67+июн.25!F67-июн.25!E67</f>
        <v>-9570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>
        <v>3000</v>
      </c>
      <c r="G68" s="132" t="s">
        <v>2399</v>
      </c>
      <c r="H68" s="28">
        <v>45828</v>
      </c>
      <c r="I68" s="56">
        <f>май.25!I68+июн.25!F68-июн.25!E68</f>
        <v>2092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>
        <v>5000</v>
      </c>
      <c r="G69" s="132" t="s">
        <v>2400</v>
      </c>
      <c r="H69" s="28">
        <v>45818</v>
      </c>
      <c r="I69" s="56">
        <f>май.25!I69+июн.25!F69-июн.25!E69</f>
        <v>2418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май.25!I70+июн.25!F70-июн.25!E70</f>
        <v>1740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2401</v>
      </c>
      <c r="H71" s="28">
        <v>45812</v>
      </c>
      <c r="I71" s="56">
        <f>май.25!I71+июн.25!F71-июн.25!E71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май.25!I72+июн.25!F72-июн.25!E72</f>
        <v>-11484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май.25!I73+июн.25!F73-июн.25!E73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май.25!I74+июн.25!F74-июн.25!E74</f>
        <v>-22968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май.25!I75+июн.25!F75-июн.25!E75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май.25!I76+июн.25!F76-июн.25!E76</f>
        <v>-3194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2402</v>
      </c>
      <c r="H77" s="28">
        <v>45817</v>
      </c>
      <c r="I77" s="56">
        <f>май.25!I77+июн.25!F77-июн.25!E77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май.25!I78+июн.25!F78-июн.25!E78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май.25!I79+июн.25!F79-июн.25!E79</f>
        <v>-4372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2403</v>
      </c>
      <c r="H80" s="28">
        <v>45819</v>
      </c>
      <c r="I80" s="56">
        <f>май.25!I80+июн.25!F80-июн.25!E80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>
        <v>3000</v>
      </c>
      <c r="G81" s="132" t="s">
        <v>2404</v>
      </c>
      <c r="H81" s="28">
        <v>45813</v>
      </c>
      <c r="I81" s="56">
        <f>май.25!I81+июн.25!F81-июн.25!E81</f>
        <v>1616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май.25!I82+июн.25!F82-июн.25!E82</f>
        <v>-6800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май.25!I83+июн.25!F83-июн.25!E83</f>
        <v>12726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2405</v>
      </c>
      <c r="H84" s="28">
        <v>45818</v>
      </c>
      <c r="I84" s="56">
        <f>май.25!I84+июн.25!F84-июн.25!E84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май.25!I85+июн.25!F85-июн.25!E85</f>
        <v>-11484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май.25!I86+июн.25!F86-июн.25!E86</f>
        <v>-11484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май.25!I87+июн.25!F87-июн.25!E87</f>
        <v>-11484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май.25!I88+июн.25!F88-июн.25!E88</f>
        <v>-11484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май.25!I89+июн.25!F89-июн.25!E89</f>
        <v>-1044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май.25!I90+июн.25!F90-июн.25!E90</f>
        <v>-11484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2406</v>
      </c>
      <c r="H91" s="28">
        <v>45814</v>
      </c>
      <c r="I91" s="56">
        <f>май.25!I91+июн.25!F91-июн.25!E91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май.25!I92+июн.25!F92-июн.25!E92</f>
        <v>-3132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май.25!I93+июн.25!F93-июн.25!E93</f>
        <v>-6984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май.25!I94+июн.25!F94-июн.25!E94</f>
        <v>-11484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май.25!I95+июн.25!F95-июн.25!E95</f>
        <v>-3832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май.25!I96+июн.25!F96-июн.25!E96</f>
        <v>1286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май.25!I97+июн.25!F97-июн.25!E97</f>
        <v>-9398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май.25!I98+июн.25!F98-июн.25!E98</f>
        <v>1498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2407</v>
      </c>
      <c r="H99" s="28">
        <v>45816</v>
      </c>
      <c r="I99" s="56">
        <f>май.25!I99+июн.25!F99-июн.25!E99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май.25!I100+июн.25!F100-июн.25!E100</f>
        <v>-646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май.25!I101+июн.25!F101-июн.25!E101</f>
        <v>1392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май.25!I102+июн.25!F102-июн.25!E102</f>
        <v>3568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2408</v>
      </c>
      <c r="H103" s="28">
        <v>45817</v>
      </c>
      <c r="I103" s="56">
        <f>май.25!I103+июн.25!F103-июн.25!E103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май.25!I104+июн.25!F104-июн.25!E104</f>
        <v>1020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май.25!I105+июн.25!F105-июн.25!E105</f>
        <v>1088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май.25!I106+июн.25!F106-июн.25!E106</f>
        <v>-5634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май.25!I107+июн.25!F107-июн.25!E107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май.25!I108+июн.25!F108-июн.25!E108</f>
        <v>-3914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526</v>
      </c>
      <c r="G109" s="132" t="s">
        <v>2409</v>
      </c>
      <c r="H109" s="28">
        <v>45817</v>
      </c>
      <c r="I109" s="56">
        <f>май.25!I109+июн.25!F109-июн.25!E109</f>
        <v>-518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май.25!I110+июн.25!F110-июн.25!E110</f>
        <v>-11484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май.25!I111+июн.25!F111-июн.25!E111</f>
        <v>-1114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май.25!I112+июн.25!F112-июн.25!E112</f>
        <v>-6612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май.25!I113+июн.25!F113-июн.25!E113</f>
        <v>1828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175</v>
      </c>
      <c r="G114" s="132" t="s">
        <v>2410</v>
      </c>
      <c r="H114" s="28">
        <v>45819</v>
      </c>
      <c r="I114" s="56">
        <f>май.25!I114+июн.25!F114-июн.25!E114</f>
        <v>-172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май.25!I115+июн.25!F115-июн.25!E115</f>
        <v>2736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май.25!I116+июн.25!F116-июн.25!E116</f>
        <v>-6198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май.25!I117+июн.25!F117-июн.25!E117</f>
        <v>1886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2411</v>
      </c>
      <c r="H118" s="28">
        <v>45828</v>
      </c>
      <c r="I118" s="56">
        <f>май.25!I118+июн.25!F118-июн.25!E118</f>
        <v>830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май.25!I119+июн.25!F119-июн.25!E119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май.25!I120+июн.25!F120-июн.25!E120</f>
        <v>-11484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май.25!I121+июн.25!F121-июн.25!E121</f>
        <v>-1218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май.25!I122+июн.25!F122-июн.25!E122</f>
        <v>-884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май.25!I123+июн.25!F123-июн.25!E123</f>
        <v>744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май.25!I124+июн.25!F124-июн.25!E124</f>
        <v>792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май.25!I125+июн.25!F125-июн.25!E125</f>
        <v>54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май.25!I126+июн.25!F126-июн.25!E126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2412</v>
      </c>
      <c r="H127" s="28">
        <v>45823</v>
      </c>
      <c r="I127" s="56">
        <f>май.25!I127+июн.25!F127-июн.25!E127</f>
        <v>64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май.25!I128+июн.25!F128-июн.25!E128</f>
        <v>1044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май.25!I129+июн.25!F129-июн.25!E129</f>
        <v>5862</v>
      </c>
    </row>
  </sheetData>
  <autoFilter ref="A3:I129" xr:uid="{00000000-0009-0000-0000-00006E000000}"/>
  <mergeCells count="1">
    <mergeCell ref="C1:I2"/>
  </mergeCells>
  <conditionalFormatting sqref="I1:I129">
    <cfRule type="cellIs" dxfId="31" priority="1" operator="lessThan">
      <formula>0</formula>
    </cfRule>
  </conditionalFormatting>
  <hyperlinks>
    <hyperlink ref="J2" location="СВОД_2025!A1" display="Свод 2025" xr:uid="{00000000-0004-0000-6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/>
  <dimension ref="A1:J129"/>
  <sheetViews>
    <sheetView topLeftCell="A67" workbookViewId="0">
      <selection activeCell="G77" sqref="G7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45839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июн.25!I4+июл.25!F4-июл.25!E4</f>
        <v>-11658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июн.25!I5+июл.25!F5-июл.25!E5</f>
        <v>-3000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июн.25!I6+июл.25!F6-июл.25!E6</f>
        <v>-11658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июн.25!I7+июл.25!F7-июл.25!E7</f>
        <v>416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июн.25!I8+июл.25!F8-июл.25!E8</f>
        <v>-6658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июн.25!I9+июл.25!F9-июл.25!E9</f>
        <v>3148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июн.25!I10+июл.25!F10-июл.25!E10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2413</v>
      </c>
      <c r="H11" s="28">
        <v>45848</v>
      </c>
      <c r="I11" s="56">
        <f>июн.25!I11+июл.25!F11-июл.25!E11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июн.25!I12+июл.25!F12-июл.25!E12</f>
        <v>2860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июн.25!I13+июл.25!F13-июл.25!E13</f>
        <v>-2774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июн.25!I14+июл.25!F14-июл.25!E14</f>
        <v>-2220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июн.25!I15+июл.25!F15-июл.25!E15</f>
        <v>-6960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>
        <v>2100</v>
      </c>
      <c r="G16" s="132" t="s">
        <v>2414</v>
      </c>
      <c r="H16" s="28">
        <v>45855</v>
      </c>
      <c r="I16" s="56">
        <f>июн.25!I16+июл.25!F16-июл.25!E16</f>
        <v>1286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июн.25!I17+июл.25!F17-июл.25!E17</f>
        <v>-3358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июн.25!I18+июл.25!F18-июл.25!E18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июн.25!I19+июл.25!F19-июл.25!E19</f>
        <v>-11658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июн.25!I20+июл.25!F20-июл.25!E20</f>
        <v>2342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июн.25!I21+июл.25!F21-июл.25!E21</f>
        <v>-4888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2415</v>
      </c>
      <c r="H22" s="28">
        <v>45855</v>
      </c>
      <c r="I22" s="56">
        <f>июн.25!I22+июл.25!F22-июл.25!E22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июн.25!I23+июл.25!F23-июл.25!E23</f>
        <v>-1218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2416</v>
      </c>
      <c r="H24" s="28">
        <v>45869</v>
      </c>
      <c r="I24" s="56">
        <f>июн.25!I24+июл.25!F24-июл.25!E24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июн.25!I25+июл.25!F25-июл.25!E25</f>
        <v>1044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июн.25!I26+июл.25!F26-июл.25!E26</f>
        <v>1914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июн.25!I27+июл.25!F27-июл.25!E27</f>
        <v>-8658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июн.25!I28+июл.25!F28-июл.25!E28</f>
        <v>764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2417</v>
      </c>
      <c r="H29" s="28">
        <v>45859</v>
      </c>
      <c r="I29" s="56">
        <f>июн.25!I29+июл.25!F29-июл.25!E29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июн.25!I30+июл.25!F30-июл.25!E30</f>
        <v>-696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июн.25!I31+июл.25!F31-июл.25!E31</f>
        <v>-11658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июн.25!I32+июл.25!F32-июл.25!E32</f>
        <v>342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июн.25!I33+июл.25!F33-июл.25!E33</f>
        <v>-2678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июн.25!I34+июл.25!F34-июл.25!E34</f>
        <v>5308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июн.25!I35+июл.25!F35-июл.25!E35</f>
        <v>-6434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июн.25!I36+июл.25!F36-июл.25!E36</f>
        <v>-11258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июн.25!I37+июл.25!F37-июл.25!E37</f>
        <v>-1650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2418</v>
      </c>
      <c r="H38" s="28">
        <v>45840</v>
      </c>
      <c r="I38" s="56">
        <f>июн.25!I38+июл.25!F38-июл.25!E38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июн.25!I39+июл.25!F39-июл.25!E39</f>
        <v>-6646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июн.25!I40+июл.25!F40-июл.25!E40</f>
        <v>-11658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июн.25!I41+июл.25!F41-июл.25!E41</f>
        <v>-10962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июн.25!I42+июл.25!F42-июл.25!E42</f>
        <v>-11658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июн.25!I43+июл.25!F43-июл.25!E43</f>
        <v>-11658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июн.25!I44+июл.25!F44-июл.25!E44</f>
        <v>5004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июн.25!I45+июл.25!F45-июл.25!E45</f>
        <v>-2262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июн.25!I46+июл.25!F46-июл.25!E46</f>
        <v>-8892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июн.25!I47+июл.25!F47-июл.25!E47</f>
        <v>-3190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июн.25!I48+июл.25!F48-июл.25!E48</f>
        <v>6352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июн.25!I49+июл.25!F49-июл.25!E49</f>
        <v>-3658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>
        <v>2000</v>
      </c>
      <c r="G50" s="132" t="s">
        <v>2419</v>
      </c>
      <c r="H50" s="28">
        <v>45876</v>
      </c>
      <c r="I50" s="56">
        <f>июн.25!I50+июл.25!F50-июл.25!E50</f>
        <v>-1710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2420</v>
      </c>
      <c r="H51" s="28">
        <v>45840</v>
      </c>
      <c r="I51" s="56">
        <f>июн.25!I51+июл.25!F51-июл.25!E51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июн.25!I52+июл.25!F52-июл.25!E52</f>
        <v>454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>
        <v>1800</v>
      </c>
      <c r="G53" s="132" t="s">
        <v>2421</v>
      </c>
      <c r="H53" s="28">
        <v>45860</v>
      </c>
      <c r="I53" s="56">
        <f>июн.25!I53+июл.25!F53-июл.25!E53</f>
        <v>581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июн.25!I54+июл.25!F54-июл.25!E54</f>
        <v>-1736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июн.25!I55+июл.25!F55-июл.25!E55</f>
        <v>212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июн.25!I56+июл.25!F56-июл.25!E56</f>
        <v>-434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июн.25!I57+июл.25!F57-июл.25!E57</f>
        <v>-11658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июн.25!I58+июл.25!F58-июл.25!E58</f>
        <v>-398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июн.25!I59+июл.25!F59-июл.25!E59</f>
        <v>-11658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июн.25!I60+июл.25!F60-июл.25!E60</f>
        <v>9398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2422</v>
      </c>
      <c r="H61" s="28">
        <v>45859</v>
      </c>
      <c r="I61" s="56">
        <f>июн.25!I61+июл.25!F61-июл.25!E61</f>
        <v>3583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июн.25!I62+июл.25!F62-июл.25!E62</f>
        <v>-2658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июн.25!I63+июл.25!F63-июл.25!E63</f>
        <v>1998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2423</v>
      </c>
      <c r="H64" s="28">
        <v>45845</v>
      </c>
      <c r="I64" s="56">
        <f>июн.25!I64+июл.25!F64-июл.25!E64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июн.25!I65+июл.25!F65-июл.25!E65</f>
        <v>-1218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июн.25!I66+июл.25!F66-июл.25!E66</f>
        <v>0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июн.25!I67+июл.25!F67-июл.25!E67</f>
        <v>-9744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июн.25!I68+июл.25!F68-июл.25!E68</f>
        <v>1918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июн.25!I69+июл.25!F69-июл.25!E69</f>
        <v>2244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июн.25!I70+июл.25!F70-июл.25!E70</f>
        <v>1566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2424</v>
      </c>
      <c r="H71" s="28">
        <v>45845</v>
      </c>
      <c r="I71" s="56">
        <f>июн.25!I71+июл.25!F71-июл.25!E71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июн.25!I72+июл.25!F72-июл.25!E72</f>
        <v>-11658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июн.25!I73+июл.25!F73-июл.25!E73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июн.25!I74+июл.25!F74-июл.25!E74</f>
        <v>-23316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июн.25!I75+июл.25!F75-июл.25!E75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июн.25!I76+июл.25!F76-июл.25!E76</f>
        <v>-3368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2425</v>
      </c>
      <c r="H77" s="28">
        <v>45848</v>
      </c>
      <c r="I77" s="56">
        <f>июн.25!I77+июл.25!F77-июл.25!E77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июн.25!I78+июл.25!F78-июл.25!E78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июн.25!I79+июл.25!F79-июл.25!E79</f>
        <v>-4546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2426</v>
      </c>
      <c r="H80" s="28">
        <v>45841</v>
      </c>
      <c r="I80" s="56">
        <f>июн.25!I80+июл.25!F80-июл.25!E80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июн.25!I81+июл.25!F81-июл.25!E81</f>
        <v>1442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июн.25!I82+июл.25!F82-июл.25!E82</f>
        <v>-6974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июн.25!I83+июл.25!F83-июл.25!E83</f>
        <v>12552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июн.25!I84+июл.25!F84-июл.25!E84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июн.25!I85+июл.25!F85-июл.25!E85</f>
        <v>-11658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июн.25!I86+июл.25!F86-июл.25!E86</f>
        <v>-11658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июн.25!I87+июл.25!F87-июл.25!E87</f>
        <v>-11658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июн.25!I88+июл.25!F88-июл.25!E88</f>
        <v>-11658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июн.25!I89+июл.25!F89-июл.25!E89</f>
        <v>-1218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июн.25!I90+июл.25!F90-июл.25!E90</f>
        <v>-11658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2427</v>
      </c>
      <c r="H91" s="28">
        <v>45846</v>
      </c>
      <c r="I91" s="56">
        <f>июн.25!I91+июл.25!F91-июл.25!E91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июн.25!I92+июл.25!F92-июл.25!E92</f>
        <v>-3306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июн.25!I93+июл.25!F93-июл.25!E93</f>
        <v>-7158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июн.25!I94+июл.25!F94-июл.25!E94</f>
        <v>-11658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июн.25!I95+июл.25!F95-июл.25!E95</f>
        <v>-4006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июн.25!I96+июл.25!F96-июл.25!E96</f>
        <v>1112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июн.25!I97+июл.25!F97-июл.25!E97</f>
        <v>-9572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июн.25!I98+июл.25!F98-июл.25!E98</f>
        <v>1324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2428</v>
      </c>
      <c r="H99" s="28">
        <v>45845</v>
      </c>
      <c r="I99" s="56">
        <f>июн.25!I99+июл.25!F99-июл.25!E99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июн.25!I100+июл.25!F100-июл.25!E100</f>
        <v>-820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июн.25!I101+июл.25!F101-июл.25!E101</f>
        <v>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июн.25!I102+июл.25!F102-июл.25!E102</f>
        <v>3394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348</v>
      </c>
      <c r="G103" s="132" t="s">
        <v>2429</v>
      </c>
      <c r="H103" s="28" t="s">
        <v>2430</v>
      </c>
      <c r="I103" s="56">
        <f>июн.25!I103+июл.25!F103-июл.25!E103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июн.25!I104+июл.25!F104-июл.25!E104</f>
        <v>846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июн.25!I105+июл.25!F105-июл.25!E105</f>
        <v>914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июн.25!I106+июл.25!F106-июл.25!E106</f>
        <v>-5808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июн.25!I107+июл.25!F107-июл.25!E107</f>
        <v>-522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июн.25!I108+июл.25!F108-июл.25!E108</f>
        <v>-4088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июн.25!I109+июл.25!F109-июл.25!E109</f>
        <v>-692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июн.25!I110+июл.25!F110-июл.25!E110</f>
        <v>-11658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июн.25!I111+июл.25!F111-июл.25!E111</f>
        <v>-1288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июн.25!I112+июл.25!F112-июл.25!E112</f>
        <v>-6786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>
        <v>3654</v>
      </c>
      <c r="G113" s="132" t="s">
        <v>2431</v>
      </c>
      <c r="H113" s="28">
        <v>45859</v>
      </c>
      <c r="I113" s="56">
        <f>июн.25!I113+июл.25!F113-июл.25!E113</f>
        <v>5308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175</v>
      </c>
      <c r="G114" s="132" t="s">
        <v>2432</v>
      </c>
      <c r="H114" s="28">
        <v>45849</v>
      </c>
      <c r="I114" s="56">
        <f>июн.25!I114+июл.25!F114-июл.25!E114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июн.25!I115+июл.25!F115-июл.25!E115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июн.25!I116+июл.25!F116-июл.25!E116</f>
        <v>-6372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июн.25!I117+июл.25!F117-июл.25!E117</f>
        <v>1712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2433</v>
      </c>
      <c r="H118" s="28">
        <v>45855</v>
      </c>
      <c r="I118" s="56">
        <f>июн.25!I118+июл.25!F118-июл.25!E118</f>
        <v>856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июн.25!I119+июл.25!F119-июл.25!E119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июн.25!I120+июл.25!F120-июл.25!E120</f>
        <v>-11658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июн.25!I121+июл.25!F121-июл.25!E121</f>
        <v>-1392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июн.25!I122+июл.25!F122-июл.25!E122</f>
        <v>-1058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июн.25!I123+июл.25!F123-июл.25!E123</f>
        <v>570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июн.25!I124+июл.25!F124-июл.25!E124</f>
        <v>618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июн.25!I125+июл.25!F125-июл.25!E125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июн.25!I126+июл.25!F126-июл.25!E126</f>
        <v>-522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2434</v>
      </c>
      <c r="H127" s="28">
        <v>45853</v>
      </c>
      <c r="I127" s="56">
        <f>июн.25!I127+июл.25!F127-июл.25!E127</f>
        <v>65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июн.25!I128+июл.25!F128-июл.25!E128</f>
        <v>870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>
        <v>870</v>
      </c>
      <c r="G129" s="132" t="s">
        <v>2435</v>
      </c>
      <c r="H129" s="28">
        <v>45876</v>
      </c>
      <c r="I129" s="56">
        <f>июн.25!I129+июл.25!F129-июл.25!E129</f>
        <v>6558</v>
      </c>
    </row>
  </sheetData>
  <autoFilter ref="A3:I129" xr:uid="{00000000-0009-0000-0000-00006F000000}"/>
  <mergeCells count="1">
    <mergeCell ref="C1:I2"/>
  </mergeCells>
  <conditionalFormatting sqref="I1:I129">
    <cfRule type="cellIs" dxfId="30" priority="1" operator="lessThan">
      <formula>0</formula>
    </cfRule>
  </conditionalFormatting>
  <hyperlinks>
    <hyperlink ref="J2" location="СВОД_2025!A1" display="Свод 2025" xr:uid="{00000000-0004-0000-6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113"/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45870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июл.25!I4+авг.25!F4-авг.25!E4</f>
        <v>-11832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июл.25!I5+авг.25!F5-авг.25!E5</f>
        <v>-3174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июл.25!I6+авг.25!F6-авг.25!E6</f>
        <v>-11832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июл.25!I7+авг.25!F7-авг.25!E7</f>
        <v>242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июл.25!I8+авг.25!F8-авг.25!E8</f>
        <v>-6832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июл.25!I9+авг.25!F9-авг.25!E9</f>
        <v>2974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июл.25!I10+авг.25!F10-авг.25!E10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июл.25!I11+авг.25!F11-авг.25!E11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июл.25!I12+авг.25!F12-авг.25!E12</f>
        <v>2686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июл.25!I13+авг.25!F13-авг.25!E13</f>
        <v>-2948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июл.25!I14+авг.25!F14-авг.25!E14</f>
        <v>-2394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июл.25!I15+авг.25!F15-авг.25!E15</f>
        <v>-7134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июл.25!I16+авг.25!F16-авг.25!E16</f>
        <v>1112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июл.25!I17+авг.25!F17-авг.25!E17</f>
        <v>-3532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июл.25!I18+авг.25!F18-авг.25!E18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июл.25!I19+авг.25!F19-авг.25!E19</f>
        <v>-11832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июл.25!I20+авг.25!F20-авг.25!E20</f>
        <v>2168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июл.25!I21+авг.25!F21-авг.25!E21</f>
        <v>-5062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2436</v>
      </c>
      <c r="H22" s="28">
        <v>45887</v>
      </c>
      <c r="I22" s="56">
        <f>июл.25!I22+авг.25!F22-авг.25!E22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июл.25!I23+авг.25!F23-авг.25!E23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июл.25!I24+авг.25!F24-авг.25!E24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июл.25!I25+авг.25!F25-авг.25!E25</f>
        <v>870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июл.25!I26+авг.25!F26-авг.25!E26</f>
        <v>1740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июл.25!I27+авг.25!F27-авг.25!E27</f>
        <v>-8832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июл.25!I28+авг.25!F28-авг.25!E28</f>
        <v>590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2437</v>
      </c>
      <c r="H29" s="28">
        <v>45875</v>
      </c>
      <c r="I29" s="56">
        <f>июл.25!I29+авг.25!F29-авг.25!E29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июл.25!I30+авг.25!F30-авг.25!E30</f>
        <v>-870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июл.25!I31+авг.25!F31-авг.25!E31</f>
        <v>-11832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июл.25!I32+авг.25!F32-авг.25!E32</f>
        <v>168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июл.25!I33+авг.25!F33-авг.25!E33</f>
        <v>-2852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июл.25!I34+авг.25!F34-авг.25!E34</f>
        <v>5134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июл.25!I35+авг.25!F35-авг.25!E35</f>
        <v>-6608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июл.25!I36+авг.25!F36-авг.25!E36</f>
        <v>-11432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июл.25!I37+авг.25!F37-авг.25!E37</f>
        <v>-1824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348</v>
      </c>
      <c r="G38" s="132" t="s">
        <v>2438</v>
      </c>
      <c r="H38" s="28" t="s">
        <v>2439</v>
      </c>
      <c r="I38" s="56">
        <f>июл.25!I38+авг.25!F38-авг.25!E38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июл.25!I39+авг.25!F39-авг.25!E39</f>
        <v>-6820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июл.25!I40+авг.25!F40-авг.25!E40</f>
        <v>-11832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июл.25!I41+авг.25!F41-авг.25!E41</f>
        <v>-11136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июл.25!I42+авг.25!F42-авг.25!E42</f>
        <v>-11832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июл.25!I43+авг.25!F43-авг.25!E43</f>
        <v>-11832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июл.25!I44+авг.25!F44-авг.25!E44</f>
        <v>4830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июл.25!I45+авг.25!F45-авг.25!E45</f>
        <v>-2436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июл.25!I46+авг.25!F46-авг.25!E46</f>
        <v>-9066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июл.25!I47+авг.25!F47-авг.25!E47</f>
        <v>-3364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июл.25!I48+авг.25!F48-авг.25!E48</f>
        <v>6178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июл.25!I49+авг.25!F49-авг.25!E49</f>
        <v>-3832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>
        <v>4450</v>
      </c>
      <c r="G50" s="132" t="s">
        <v>2440</v>
      </c>
      <c r="H50" s="28" t="s">
        <v>2441</v>
      </c>
      <c r="I50" s="56">
        <f>июл.25!I50+авг.25!F50-авг.25!E50</f>
        <v>2566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июл.25!I51+авг.25!F51-авг.25!E51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июл.25!I52+авг.25!F52-авг.25!E52</f>
        <v>280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июл.25!I53+авг.25!F53-авг.25!E53</f>
        <v>407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июл.25!I54+авг.25!F54-авг.25!E54</f>
        <v>-1910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июл.25!I55+авг.25!F55-авг.25!E55</f>
        <v>38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июл.25!I56+авг.25!F56-авг.25!E56</f>
        <v>-608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июл.25!I57+авг.25!F57-авг.25!E57</f>
        <v>-11832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июл.25!I58+авг.25!F58-авг.25!E58</f>
        <v>-572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июл.25!I59+авг.25!F59-авг.25!E59</f>
        <v>-11832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июл.25!I60+авг.25!F60-авг.25!E60</f>
        <v>9224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2442</v>
      </c>
      <c r="H61" s="28">
        <v>45894</v>
      </c>
      <c r="I61" s="56">
        <f>июл.25!I61+авг.25!F61-авг.25!E61</f>
        <v>3584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июл.25!I62+авг.25!F62-авг.25!E62</f>
        <v>-2832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июл.25!I63+авг.25!F63-авг.25!E63</f>
        <v>1824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2443</v>
      </c>
      <c r="H64" s="28">
        <v>45874</v>
      </c>
      <c r="I64" s="56">
        <f>июл.25!I64+авг.25!F64-авг.25!E64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июл.25!I65+авг.25!F65-авг.25!E65</f>
        <v>-1392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 t="s">
        <v>2444</v>
      </c>
      <c r="H66" s="28">
        <v>45888</v>
      </c>
      <c r="I66" s="56">
        <f>июл.25!I66+авг.25!F66-авг.25!E66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июл.25!I67+авг.25!F67-авг.25!E67</f>
        <v>-9918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июл.25!I68+авг.25!F68-авг.25!E68</f>
        <v>1744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>
        <v>1300</v>
      </c>
      <c r="G69" s="132" t="s">
        <v>2445</v>
      </c>
      <c r="H69" s="28">
        <v>45877</v>
      </c>
      <c r="I69" s="56">
        <f>июл.25!I69+авг.25!F69-авг.25!E69</f>
        <v>3370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июл.25!I70+авг.25!F70-авг.25!E70</f>
        <v>1392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2446</v>
      </c>
      <c r="H71" s="28">
        <v>45873</v>
      </c>
      <c r="I71" s="56">
        <f>июл.25!I71+авг.25!F71-авг.25!E71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июл.25!I72+авг.25!F72-авг.25!E72</f>
        <v>-11832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2447</v>
      </c>
      <c r="H73" s="28">
        <v>45874</v>
      </c>
      <c r="I73" s="56">
        <f>июл.25!I73+авг.25!F73-авг.25!E73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июл.25!I74+авг.25!F74-авг.25!E74</f>
        <v>-23664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июл.25!I75+авг.25!F75-авг.25!E75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июл.25!I76+авг.25!F76-авг.25!E76</f>
        <v>-3542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2448</v>
      </c>
      <c r="H77" s="28">
        <v>45877</v>
      </c>
      <c r="I77" s="56">
        <f>июл.25!I77+авг.25!F77-авг.25!E77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2449</v>
      </c>
      <c r="H78" s="28">
        <v>45884</v>
      </c>
      <c r="I78" s="56">
        <f>июл.25!I78+авг.25!F78-авг.25!E78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июл.25!I79+авг.25!F79-авг.25!E79</f>
        <v>-4720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2450</v>
      </c>
      <c r="H80" s="28">
        <v>45887</v>
      </c>
      <c r="I80" s="56">
        <f>июл.25!I80+авг.25!F80-авг.25!E80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июл.25!I81+авг.25!F81-авг.25!E81</f>
        <v>1268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июл.25!I82+авг.25!F82-авг.25!E82</f>
        <v>-7148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июл.25!I83+авг.25!F83-авг.25!E83</f>
        <v>12378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2451</v>
      </c>
      <c r="H84" s="28">
        <v>45894</v>
      </c>
      <c r="I84" s="56">
        <f>июл.25!I84+авг.25!F84-авг.25!E84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июл.25!I85+авг.25!F85-авг.25!E85</f>
        <v>-11832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июл.25!I86+авг.25!F86-авг.25!E86</f>
        <v>-11832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июл.25!I87+авг.25!F87-авг.25!E87</f>
        <v>-11832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июл.25!I88+авг.25!F88-авг.25!E88</f>
        <v>-11832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июл.25!I89+авг.25!F89-авг.25!E89</f>
        <v>-1392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июл.25!I90+авг.25!F90-авг.25!E90</f>
        <v>-11832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2452</v>
      </c>
      <c r="H91" s="28">
        <v>45875</v>
      </c>
      <c r="I91" s="56">
        <f>июл.25!I91+авг.25!F91-авг.25!E91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июл.25!I92+авг.25!F92-авг.25!E92</f>
        <v>-3480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июл.25!I93+авг.25!F93-авг.25!E93</f>
        <v>-7332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июл.25!I94+авг.25!F94-авг.25!E94</f>
        <v>-11832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июл.25!I95+авг.25!F95-авг.25!E95</f>
        <v>-4180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июл.25!I96+авг.25!F96-авг.25!E96</f>
        <v>938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июл.25!I97+авг.25!F97-авг.25!E97</f>
        <v>-9746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июл.25!I98+авг.25!F98-авг.25!E98</f>
        <v>1150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2453</v>
      </c>
      <c r="H99" s="28">
        <v>45873</v>
      </c>
      <c r="I99" s="56">
        <f>июл.25!I99+авг.25!F99-авг.25!E99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июл.25!I100+авг.25!F100-авг.25!E100</f>
        <v>-994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июл.25!I101+авг.25!F101-авг.25!E101</f>
        <v>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июл.25!I102+авг.25!F102-авг.25!E102</f>
        <v>3220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июл.25!I103+авг.25!F103-авг.25!E103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июл.25!I104+авг.25!F104-авг.25!E104</f>
        <v>672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июл.25!I105+авг.25!F105-авг.25!E105</f>
        <v>740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июл.25!I106+авг.25!F106-авг.25!E106</f>
        <v>-5982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июл.25!I107+авг.25!F107-авг.25!E107</f>
        <v>-696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июл.25!I108+авг.25!F108-авг.25!E108</f>
        <v>-4262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июл.25!I109+авг.25!F109-авг.25!E109</f>
        <v>-866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июл.25!I110+авг.25!F110-авг.25!E110</f>
        <v>-11832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июл.25!I111+авг.25!F111-авг.25!E111</f>
        <v>-1462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июл.25!I112+авг.25!F112-авг.25!E112</f>
        <v>-6960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>
        <v>2088</v>
      </c>
      <c r="G113" s="132" t="s">
        <v>2454</v>
      </c>
      <c r="H113" s="28">
        <v>45894</v>
      </c>
      <c r="I113" s="56">
        <f>июл.25!I113+авг.25!F113-авг.25!E113</f>
        <v>7222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2455</v>
      </c>
      <c r="H114" s="28">
        <v>45880</v>
      </c>
      <c r="I114" s="56">
        <f>июл.25!I114+авг.25!F114-авг.25!E114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июл.25!I115+авг.25!F115-авг.25!E115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июл.25!I116+авг.25!F116-авг.25!E116</f>
        <v>-6546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июл.25!I117+авг.25!F117-авг.25!E117</f>
        <v>1538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2456</v>
      </c>
      <c r="H118" s="28">
        <v>45887</v>
      </c>
      <c r="I118" s="56">
        <f>июл.25!I118+авг.25!F118-авг.25!E118</f>
        <v>882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июл.25!I119+авг.25!F119-авг.25!E119</f>
        <v>-870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>
        <v>18184</v>
      </c>
      <c r="G120" s="132" t="s">
        <v>2437</v>
      </c>
      <c r="H120" s="28">
        <v>45875</v>
      </c>
      <c r="I120" s="56">
        <f>июл.25!I120+авг.25!F120-авг.25!E120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июл.25!I121+авг.25!F121-авг.25!E121</f>
        <v>-1566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июл.25!I122+авг.25!F122-авг.25!E122</f>
        <v>-1232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июл.25!I123+авг.25!F123-авг.25!E123</f>
        <v>396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июл.25!I124+авг.25!F124-авг.25!E124</f>
        <v>444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июл.25!I125+авг.25!F125-авг.25!E125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2457</v>
      </c>
      <c r="H126" s="28">
        <v>45880</v>
      </c>
      <c r="I126" s="56">
        <f>июл.25!I126+авг.25!F126-авг.25!E126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2458</v>
      </c>
      <c r="H127" s="28">
        <v>45884</v>
      </c>
      <c r="I127" s="56">
        <f>июл.25!I127+авг.25!F127-авг.25!E127</f>
        <v>66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июл.25!I128+авг.25!F128-авг.25!E128</f>
        <v>696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>
        <v>870</v>
      </c>
      <c r="G129" s="132" t="s">
        <v>2459</v>
      </c>
      <c r="H129" s="28">
        <v>45876</v>
      </c>
      <c r="I129" s="56">
        <f>июл.25!I129+авг.25!F129-авг.25!E129</f>
        <v>7254</v>
      </c>
    </row>
  </sheetData>
  <autoFilter ref="A3:I129" xr:uid="{00000000-0009-0000-0000-000070000000}"/>
  <mergeCells count="1">
    <mergeCell ref="C1:I2"/>
  </mergeCells>
  <conditionalFormatting sqref="I1:I129">
    <cfRule type="cellIs" dxfId="29" priority="1" operator="lessThan">
      <formula>0</formula>
    </cfRule>
  </conditionalFormatting>
  <hyperlinks>
    <hyperlink ref="J2" location="СВОД_2025!A1" display="Свод 2025" xr:uid="{00000000-0004-0000-7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4"/>
  <dimension ref="A1:K129"/>
  <sheetViews>
    <sheetView topLeftCell="B1" zoomScale="115" zoomScaleNormal="115" workbookViewId="0">
      <pane ySplit="3" topLeftCell="A4" activePane="bottomLeft" state="frozen"/>
      <selection pane="bottomLeft" activeCell="F3" sqref="F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45901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56"/>
      <c r="G4" s="132"/>
      <c r="H4" s="28"/>
      <c r="I4" s="56">
        <f>авг.25!I4+сен.25!F4-сен.25!E4</f>
        <v>-12006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56"/>
      <c r="G5" s="132"/>
      <c r="H5" s="28"/>
      <c r="I5" s="56">
        <f>авг.25!I5+сен.25!F5-сен.25!E5</f>
        <v>-3348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56"/>
      <c r="G6" s="132"/>
      <c r="H6" s="28"/>
      <c r="I6" s="56">
        <f>авг.25!I6+сен.25!F6-сен.25!E6</f>
        <v>-12006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56"/>
      <c r="G7" s="132"/>
      <c r="H7" s="28"/>
      <c r="I7" s="56">
        <f>авг.25!I7+сен.25!F7-сен.25!E7</f>
        <v>68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56"/>
      <c r="G8" s="132"/>
      <c r="H8" s="28"/>
      <c r="I8" s="56">
        <f>авг.25!I8+сен.25!F8-сен.25!E8</f>
        <v>-7006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56"/>
      <c r="G9" s="132"/>
      <c r="H9" s="28"/>
      <c r="I9" s="56">
        <f>авг.25!I9+сен.25!F9-сен.25!E9</f>
        <v>2800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56"/>
      <c r="G10" s="132"/>
      <c r="H10" s="28"/>
      <c r="I10" s="56">
        <f>авг.25!I10+сен.25!F10-сен.25!E10</f>
        <v>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56"/>
      <c r="G11" s="132"/>
      <c r="H11" s="28"/>
      <c r="I11" s="56">
        <f>авг.25!I11+сен.25!F11-сен.25!E11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56"/>
      <c r="G12" s="132"/>
      <c r="H12" s="28"/>
      <c r="I12" s="56">
        <f>авг.25!I12+сен.25!F12-сен.25!E12</f>
        <v>2512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56"/>
      <c r="G13" s="132"/>
      <c r="H13" s="28"/>
      <c r="I13" s="56">
        <f>авг.25!I13+сен.25!F13-сен.25!E13</f>
        <v>-3122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56"/>
      <c r="G14" s="132"/>
      <c r="H14" s="28"/>
      <c r="I14" s="56">
        <f>авг.25!I14+сен.25!F14-сен.25!E14</f>
        <v>-2568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56"/>
      <c r="G15" s="132"/>
      <c r="H15" s="28"/>
      <c r="I15" s="56">
        <f>авг.25!I15+сен.25!F15-сен.25!E15</f>
        <v>-7308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56"/>
      <c r="G16" s="132"/>
      <c r="H16" s="28"/>
      <c r="I16" s="56">
        <f>авг.25!I16+сен.25!F16-сен.25!E16</f>
        <v>938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56"/>
      <c r="G17" s="132"/>
      <c r="H17" s="28"/>
      <c r="I17" s="56">
        <f>авг.25!I17+сен.25!F17-сен.25!E17</f>
        <v>-3706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56">
        <v>522</v>
      </c>
      <c r="G18" s="132" t="s">
        <v>2460</v>
      </c>
      <c r="H18" s="28">
        <v>45911</v>
      </c>
      <c r="I18" s="56">
        <f>авг.25!I18+сен.25!F18-сен.25!E18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56"/>
      <c r="G19" s="132"/>
      <c r="H19" s="28"/>
      <c r="I19" s="56">
        <f>авг.25!I19+сен.25!F19-сен.25!E19</f>
        <v>-12006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56"/>
      <c r="G20" s="132"/>
      <c r="H20" s="28"/>
      <c r="I20" s="56">
        <f>авг.25!I20+сен.25!F20-сен.25!E20</f>
        <v>1994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6"/>
      <c r="G21" s="132"/>
      <c r="H21" s="28"/>
      <c r="I21" s="56">
        <f>авг.25!I21+сен.25!F21-сен.25!E21</f>
        <v>-5236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56">
        <v>174</v>
      </c>
      <c r="G22" s="132" t="s">
        <v>2461</v>
      </c>
      <c r="H22" s="28">
        <v>45911</v>
      </c>
      <c r="I22" s="56">
        <f>авг.25!I22+сен.25!F22-сен.25!E22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56"/>
      <c r="G23" s="132"/>
      <c r="H23" s="28"/>
      <c r="I23" s="56">
        <f>авг.25!I23+сен.25!F23-сен.25!E23</f>
        <v>-1566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56"/>
      <c r="G24" s="132"/>
      <c r="H24" s="28"/>
      <c r="I24" s="56">
        <f>авг.25!I24+сен.25!F24-сен.25!E24</f>
        <v>-522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56"/>
      <c r="G25" s="132"/>
      <c r="H25" s="28"/>
      <c r="I25" s="56">
        <f>авг.25!I25+сен.25!F25-сен.25!E25</f>
        <v>696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56"/>
      <c r="G26" s="132"/>
      <c r="H26" s="28"/>
      <c r="I26" s="56">
        <f>авг.25!I26+сен.25!F26-сен.25!E26</f>
        <v>1566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56"/>
      <c r="G27" s="132"/>
      <c r="H27" s="28"/>
      <c r="I27" s="56">
        <f>авг.25!I27+сен.25!F27-сен.25!E27</f>
        <v>-9006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56">
        <v>450</v>
      </c>
      <c r="G28" s="132" t="s">
        <v>2462</v>
      </c>
      <c r="H28" s="28">
        <v>45925</v>
      </c>
      <c r="I28" s="56">
        <f>авг.25!I28+сен.25!F28-сен.25!E28</f>
        <v>866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56">
        <v>174</v>
      </c>
      <c r="G29" s="132" t="s">
        <v>2463</v>
      </c>
      <c r="H29" s="28">
        <v>45922</v>
      </c>
      <c r="I29" s="56">
        <f>авг.25!I29+сен.25!F29-сен.25!E29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56"/>
      <c r="G30" s="132"/>
      <c r="H30" s="28"/>
      <c r="I30" s="56">
        <f>авг.25!I30+сен.25!F30-сен.25!E30</f>
        <v>-1044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56"/>
      <c r="G31" s="132"/>
      <c r="H31" s="28"/>
      <c r="I31" s="56">
        <f>авг.25!I31+сен.25!F31-сен.25!E31</f>
        <v>-12006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56"/>
      <c r="G32" s="132"/>
      <c r="H32" s="28"/>
      <c r="I32" s="56">
        <f>авг.25!I32+сен.25!F32-сен.25!E32</f>
        <v>-6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56"/>
      <c r="G33" s="132"/>
      <c r="H33" s="28"/>
      <c r="I33" s="56">
        <f>авг.25!I33+сен.25!F33-сен.25!E33</f>
        <v>-3026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56"/>
      <c r="G34" s="132"/>
      <c r="H34" s="28"/>
      <c r="I34" s="56">
        <f>авг.25!I34+сен.25!F34-сен.25!E34</f>
        <v>4960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56"/>
      <c r="G35" s="132"/>
      <c r="H35" s="28"/>
      <c r="I35" s="56">
        <f>авг.25!I35+сен.25!F35-сен.25!E35</f>
        <v>-6782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56"/>
      <c r="G36" s="132"/>
      <c r="H36" s="28"/>
      <c r="I36" s="56">
        <f>авг.25!I36+сен.25!F36-сен.25!E36</f>
        <v>-11606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56"/>
      <c r="G37" s="132"/>
      <c r="H37" s="28"/>
      <c r="I37" s="56">
        <f>авг.25!I37+сен.25!F37-сен.25!E37</f>
        <v>-1998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6"/>
      <c r="G38" s="132"/>
      <c r="H38" s="28"/>
      <c r="I38" s="56">
        <f>авг.25!I38+сен.25!F38-сен.25!E38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56"/>
      <c r="G39" s="132"/>
      <c r="H39" s="28"/>
      <c r="I39" s="56">
        <f>авг.25!I39+сен.25!F39-сен.25!E39</f>
        <v>-6994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56"/>
      <c r="G40" s="132"/>
      <c r="H40" s="28"/>
      <c r="I40" s="56">
        <f>авг.25!I40+сен.25!F40-сен.25!E40</f>
        <v>-12006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56"/>
      <c r="G41" s="132"/>
      <c r="H41" s="28"/>
      <c r="I41" s="56">
        <f>авг.25!I41+сен.25!F41-сен.25!E41</f>
        <v>-11310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56"/>
      <c r="G42" s="132"/>
      <c r="H42" s="28"/>
      <c r="I42" s="56">
        <f>авг.25!I42+сен.25!F42-сен.25!E42</f>
        <v>-12006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56"/>
      <c r="G43" s="132"/>
      <c r="H43" s="28"/>
      <c r="I43" s="56">
        <f>авг.25!I43+сен.25!F43-сен.25!E43</f>
        <v>-12006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56"/>
      <c r="G44" s="132"/>
      <c r="H44" s="28"/>
      <c r="I44" s="56">
        <f>авг.25!I44+сен.25!F44-сен.25!E44</f>
        <v>4656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56"/>
      <c r="G45" s="132"/>
      <c r="H45" s="28"/>
      <c r="I45" s="56">
        <f>авг.25!I45+сен.25!F45-сен.25!E45</f>
        <v>-2610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56"/>
      <c r="G46" s="132"/>
      <c r="H46" s="28"/>
      <c r="I46" s="56">
        <f>авг.25!I46+сен.25!F46-сен.25!E46</f>
        <v>-9240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6"/>
      <c r="G47" s="132"/>
      <c r="H47" s="28"/>
      <c r="I47" s="56">
        <f>авг.25!I47+сен.25!F47-сен.25!E47</f>
        <v>-3538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56"/>
      <c r="G48" s="132"/>
      <c r="H48" s="28"/>
      <c r="I48" s="56">
        <f>авг.25!I48+сен.25!F48-сен.25!E48</f>
        <v>6004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56"/>
      <c r="G49" s="132"/>
      <c r="H49" s="28"/>
      <c r="I49" s="56">
        <f>авг.25!I49+сен.25!F49-сен.25!E49</f>
        <v>-4006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56">
        <v>2000</v>
      </c>
      <c r="G50" s="132" t="s">
        <v>2464</v>
      </c>
      <c r="H50" s="28">
        <v>45926</v>
      </c>
      <c r="I50" s="56">
        <f>авг.25!I50+сен.25!F50-сен.25!E50</f>
        <v>4392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56"/>
      <c r="G51" s="132"/>
      <c r="H51" s="28"/>
      <c r="I51" s="56">
        <f>авг.25!I51+сен.25!F51-сен.25!E51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56">
        <v>764</v>
      </c>
      <c r="G52" s="132" t="s">
        <v>2465</v>
      </c>
      <c r="H52" s="28">
        <v>45908</v>
      </c>
      <c r="I52" s="56">
        <f>авг.25!I52+сен.25!F52-сен.25!E52</f>
        <v>870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56"/>
      <c r="G53" s="132"/>
      <c r="H53" s="28"/>
      <c r="I53" s="56">
        <f>авг.25!I53+сен.25!F53-сен.25!E53</f>
        <v>233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56"/>
      <c r="G54" s="132"/>
      <c r="H54" s="28"/>
      <c r="I54" s="56">
        <f>авг.25!I54+сен.25!F54-сен.25!E54</f>
        <v>-2084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56"/>
      <c r="G55" s="132"/>
      <c r="H55" s="28"/>
      <c r="I55" s="56">
        <f>авг.25!I55+сен.25!F55-сен.25!E55</f>
        <v>-136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56">
        <v>680</v>
      </c>
      <c r="G56" s="132" t="s">
        <v>2466</v>
      </c>
      <c r="H56" s="28">
        <v>45910</v>
      </c>
      <c r="I56" s="56">
        <f>авг.25!I56+сен.25!F56-сен.25!E56</f>
        <v>-102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56"/>
      <c r="G57" s="132"/>
      <c r="H57" s="28"/>
      <c r="I57" s="56">
        <f>авг.25!I57+сен.25!F57-сен.25!E57</f>
        <v>-12006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56"/>
      <c r="G58" s="132"/>
      <c r="H58" s="28"/>
      <c r="I58" s="56">
        <f>авг.25!I58+сен.25!F58-сен.25!E58</f>
        <v>-746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56"/>
      <c r="G59" s="132"/>
      <c r="H59" s="28"/>
      <c r="I59" s="56">
        <f>авг.25!I59+сен.25!F59-сен.25!E59</f>
        <v>-12006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56"/>
      <c r="G60" s="132"/>
      <c r="H60" s="28"/>
      <c r="I60" s="56">
        <f>авг.25!I60+сен.25!F60-сен.25!E60</f>
        <v>9050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56">
        <v>175</v>
      </c>
      <c r="G61" s="132" t="s">
        <v>2467</v>
      </c>
      <c r="H61" s="28">
        <v>45925</v>
      </c>
      <c r="I61" s="56">
        <f>авг.25!I61+сен.25!F61-сен.25!E61</f>
        <v>3585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56"/>
      <c r="G62" s="132"/>
      <c r="H62" s="28"/>
      <c r="I62" s="56">
        <f>авг.25!I62+сен.25!F62-сен.25!E62</f>
        <v>-3006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56"/>
      <c r="G63" s="132"/>
      <c r="H63" s="28"/>
      <c r="I63" s="56">
        <f>авг.25!I63+сен.25!F63-сен.25!E63</f>
        <v>1650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56">
        <v>174</v>
      </c>
      <c r="G64" s="132" t="s">
        <v>2468</v>
      </c>
      <c r="H64" s="28">
        <v>45908</v>
      </c>
      <c r="I64" s="56">
        <f>авг.25!I64+сен.25!F64-сен.25!E64</f>
        <v>174</v>
      </c>
    </row>
    <row r="65" spans="1:11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56"/>
      <c r="G65" s="132"/>
      <c r="H65" s="28"/>
      <c r="I65" s="56">
        <f>авг.25!I65+сен.25!F65-сен.25!E65</f>
        <v>-1566</v>
      </c>
    </row>
    <row r="66" spans="1:11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56">
        <v>174</v>
      </c>
      <c r="G66" s="132" t="s">
        <v>2469</v>
      </c>
      <c r="H66" s="28">
        <v>45922</v>
      </c>
      <c r="I66" s="56">
        <f>авг.25!I66+сен.25!F66-сен.25!E66</f>
        <v>174</v>
      </c>
    </row>
    <row r="67" spans="1:11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56"/>
      <c r="G67" s="132"/>
      <c r="H67" s="28"/>
      <c r="I67" s="56">
        <f>авг.25!I67+сен.25!F67-сен.25!E67</f>
        <v>-10092</v>
      </c>
    </row>
    <row r="68" spans="1:11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56"/>
      <c r="G68" s="132"/>
      <c r="H68" s="28"/>
      <c r="I68" s="56">
        <f>авг.25!I68+сен.25!F68-сен.25!E68</f>
        <v>1570</v>
      </c>
    </row>
    <row r="69" spans="1:11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56"/>
      <c r="G69" s="132"/>
      <c r="H69" s="28"/>
      <c r="I69" s="56">
        <f>авг.25!I69+сен.25!F69-сен.25!E69</f>
        <v>3196</v>
      </c>
    </row>
    <row r="70" spans="1:11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56">
        <v>2088</v>
      </c>
      <c r="G70" s="132" t="s">
        <v>2470</v>
      </c>
      <c r="H70" s="28">
        <v>45901</v>
      </c>
      <c r="I70" s="56">
        <f>авг.25!I70+сен.25!F70-сен.25!E70</f>
        <v>3306</v>
      </c>
      <c r="K70" s="130"/>
    </row>
    <row r="71" spans="1:11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56">
        <v>174</v>
      </c>
      <c r="G71" s="132" t="s">
        <v>2471</v>
      </c>
      <c r="H71" s="28">
        <v>45902</v>
      </c>
      <c r="I71" s="56">
        <f>авг.25!I71+сен.25!F71-сен.25!E71</f>
        <v>0</v>
      </c>
    </row>
    <row r="72" spans="1:11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56"/>
      <c r="G72" s="132"/>
      <c r="H72" s="28"/>
      <c r="I72" s="56">
        <f>авг.25!I72+сен.25!F72-сен.25!E72</f>
        <v>-12006</v>
      </c>
    </row>
    <row r="73" spans="1:11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56"/>
      <c r="G73" s="132"/>
      <c r="H73" s="28"/>
      <c r="I73" s="56">
        <f>авг.25!I73+сен.25!F73-сен.25!E73</f>
        <v>2026</v>
      </c>
    </row>
    <row r="74" spans="1:11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56">
        <v>174</v>
      </c>
      <c r="G74" s="132" t="s">
        <v>2472</v>
      </c>
      <c r="H74" s="28">
        <v>45901</v>
      </c>
      <c r="I74" s="56">
        <f>авг.25!I74+сен.25!F74-сен.25!E74</f>
        <v>-23838</v>
      </c>
      <c r="J74" s="111">
        <f>174+174</f>
        <v>348</v>
      </c>
    </row>
    <row r="75" spans="1:11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56"/>
      <c r="G75" s="132"/>
      <c r="H75" s="28"/>
      <c r="I75" s="56">
        <f>авг.25!I75+сен.25!F75-сен.25!E75</f>
        <v>0</v>
      </c>
      <c r="J75" s="110">
        <v>0</v>
      </c>
    </row>
    <row r="76" spans="1:11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56"/>
      <c r="G76" s="132"/>
      <c r="H76" s="28"/>
      <c r="I76" s="56">
        <f>авг.25!I76+сен.25!F76-сен.25!E76</f>
        <v>-3716</v>
      </c>
    </row>
    <row r="77" spans="1:11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56">
        <v>174</v>
      </c>
      <c r="G77" s="132">
        <v>666046</v>
      </c>
      <c r="H77" s="28">
        <v>45910</v>
      </c>
      <c r="I77" s="56">
        <f>авг.25!I77+сен.25!F77-сен.25!E77</f>
        <v>564</v>
      </c>
    </row>
    <row r="78" spans="1:11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56"/>
      <c r="G78" s="132"/>
      <c r="H78" s="28"/>
      <c r="I78" s="56">
        <f>авг.25!I78+сен.25!F78-сен.25!E78</f>
        <v>6526</v>
      </c>
    </row>
    <row r="79" spans="1:11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56"/>
      <c r="G79" s="132"/>
      <c r="H79" s="28"/>
      <c r="I79" s="56">
        <f>авг.25!I79+сен.25!F79-сен.25!E79</f>
        <v>-4894</v>
      </c>
    </row>
    <row r="80" spans="1:11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56"/>
      <c r="G80" s="132"/>
      <c r="H80" s="28"/>
      <c r="I80" s="56">
        <f>авг.25!I80+сен.25!F80-сен.25!E80</f>
        <v>-1546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56"/>
      <c r="G81" s="132"/>
      <c r="H81" s="28"/>
      <c r="I81" s="56">
        <f>авг.25!I81+сен.25!F81-сен.25!E81</f>
        <v>1094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56"/>
      <c r="G82" s="132"/>
      <c r="H82" s="28"/>
      <c r="I82" s="56">
        <f>авг.25!I82+сен.25!F82-сен.25!E82</f>
        <v>-7322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56"/>
      <c r="G83" s="132"/>
      <c r="H83" s="28"/>
      <c r="I83" s="56">
        <f>авг.25!I83+сен.25!F83-сен.25!E83</f>
        <v>12204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56"/>
      <c r="G84" s="132"/>
      <c r="H84" s="28"/>
      <c r="I84" s="56">
        <f>авг.25!I84+сен.25!F84-сен.25!E84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56"/>
      <c r="G85" s="132"/>
      <c r="H85" s="28"/>
      <c r="I85" s="56">
        <f>авг.25!I85+сен.25!F85-сен.25!E85</f>
        <v>-12006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56"/>
      <c r="G86" s="132"/>
      <c r="H86" s="28"/>
      <c r="I86" s="56">
        <f>авг.25!I86+сен.25!F86-сен.25!E86</f>
        <v>-12006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56"/>
      <c r="G87" s="132"/>
      <c r="H87" s="28"/>
      <c r="I87" s="56">
        <f>авг.25!I87+сен.25!F87-сен.25!E87</f>
        <v>-12006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56"/>
      <c r="G88" s="132"/>
      <c r="H88" s="28"/>
      <c r="I88" s="56">
        <f>авг.25!I88+сен.25!F88-сен.25!E88</f>
        <v>-12006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56"/>
      <c r="G89" s="132"/>
      <c r="H89" s="28"/>
      <c r="I89" s="56">
        <f>авг.25!I89+сен.25!F89-сен.25!E89</f>
        <v>-1566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56"/>
      <c r="G90" s="132"/>
      <c r="H90" s="28"/>
      <c r="I90" s="56">
        <f>авг.25!I90+сен.25!F90-сен.25!E90</f>
        <v>-12006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56"/>
      <c r="G91" s="132"/>
      <c r="H91" s="28"/>
      <c r="I91" s="56">
        <f>авг.25!I91+сен.25!F91-сен.25!E91</f>
        <v>-136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56"/>
      <c r="G92" s="132"/>
      <c r="H92" s="28"/>
      <c r="I92" s="56">
        <f>авг.25!I92+сен.25!F92-сен.25!E92</f>
        <v>-3654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56"/>
      <c r="G93" s="132"/>
      <c r="H93" s="28"/>
      <c r="I93" s="56">
        <f>авг.25!I93+сен.25!F93-сен.25!E93</f>
        <v>-7506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56"/>
      <c r="G94" s="132"/>
      <c r="H94" s="28"/>
      <c r="I94" s="56">
        <f>авг.25!I94+сен.25!F94-сен.25!E94</f>
        <v>-12006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56"/>
      <c r="G95" s="132"/>
      <c r="H95" s="28"/>
      <c r="I95" s="56">
        <f>авг.25!I95+сен.25!F95-сен.25!E95</f>
        <v>-4354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56"/>
      <c r="G96" s="132"/>
      <c r="H96" s="28"/>
      <c r="I96" s="56">
        <f>авг.25!I96+сен.25!F96-сен.25!E96</f>
        <v>764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56"/>
      <c r="G97" s="132"/>
      <c r="H97" s="28"/>
      <c r="I97" s="56">
        <f>авг.25!I97+сен.25!F97-сен.25!E97</f>
        <v>-9920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56"/>
      <c r="G98" s="132"/>
      <c r="H98" s="28"/>
      <c r="I98" s="56">
        <f>авг.25!I98+сен.25!F98-сен.25!E98</f>
        <v>976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56">
        <v>174</v>
      </c>
      <c r="G99" s="132" t="s">
        <v>2473</v>
      </c>
      <c r="H99" s="28">
        <v>45908</v>
      </c>
      <c r="I99" s="56">
        <f>авг.25!I99+сен.25!F99-сен.25!E99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56">
        <v>2200</v>
      </c>
      <c r="G100" s="132" t="s">
        <v>2474</v>
      </c>
      <c r="H100" s="28">
        <v>45922</v>
      </c>
      <c r="I100" s="56">
        <f>авг.25!I100+сен.25!F100-сен.25!E100</f>
        <v>1032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56"/>
      <c r="G101" s="132"/>
      <c r="H101" s="28"/>
      <c r="I101" s="56">
        <f>авг.25!I101+сен.25!F101-сен.25!E101</f>
        <v>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56"/>
      <c r="G102" s="132"/>
      <c r="H102" s="28"/>
      <c r="I102" s="56">
        <f>авг.25!I102+сен.25!F102-сен.25!E102</f>
        <v>3046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56">
        <v>174</v>
      </c>
      <c r="G103" s="132" t="s">
        <v>2475</v>
      </c>
      <c r="H103" s="28">
        <v>45901</v>
      </c>
      <c r="I103" s="56">
        <f>авг.25!I103+сен.25!F103-сен.25!E103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56"/>
      <c r="G104" s="132"/>
      <c r="H104" s="28"/>
      <c r="I104" s="56">
        <f>авг.25!I104+сен.25!F104-сен.25!E104</f>
        <v>498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56"/>
      <c r="G105" s="132"/>
      <c r="H105" s="28"/>
      <c r="I105" s="56">
        <f>авг.25!I105+сен.25!F105-сен.25!E105</f>
        <v>566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56"/>
      <c r="G106" s="132"/>
      <c r="H106" s="28"/>
      <c r="I106" s="56">
        <f>авг.25!I106+сен.25!F106-сен.25!E106</f>
        <v>-6156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56">
        <v>696</v>
      </c>
      <c r="G107" s="132" t="s">
        <v>2476</v>
      </c>
      <c r="H107" s="28">
        <v>45915</v>
      </c>
      <c r="I107" s="56">
        <f>авг.25!I107+сен.25!F107-сен.25!E107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56"/>
      <c r="G108" s="132"/>
      <c r="H108" s="28"/>
      <c r="I108" s="56">
        <f>авг.25!I108+сен.25!F108-сен.25!E108</f>
        <v>-4436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56"/>
      <c r="G109" s="132"/>
      <c r="H109" s="28"/>
      <c r="I109" s="56">
        <f>авг.25!I109+сен.25!F109-сен.25!E109</f>
        <v>-1040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56"/>
      <c r="G110" s="132"/>
      <c r="H110" s="28"/>
      <c r="I110" s="56">
        <f>авг.25!I110+сен.25!F110-сен.25!E110</f>
        <v>-12006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56"/>
      <c r="G111" s="132"/>
      <c r="H111" s="28"/>
      <c r="I111" s="56">
        <f>авг.25!I111+сен.25!F111-сен.25!E111</f>
        <v>-1636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56"/>
      <c r="G112" s="132"/>
      <c r="H112" s="28"/>
      <c r="I112" s="56">
        <f>авг.25!I112+сен.25!F112-сен.25!E112</f>
        <v>-7134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56"/>
      <c r="G113" s="132"/>
      <c r="H113" s="28"/>
      <c r="I113" s="56">
        <f>авг.25!I113+сен.25!F113-сен.25!E113</f>
        <v>7048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56">
        <v>174</v>
      </c>
      <c r="G114" s="132" t="s">
        <v>2477</v>
      </c>
      <c r="H114" s="28">
        <v>45911</v>
      </c>
      <c r="I114" s="56">
        <f>авг.25!I114+сен.25!F114-сен.25!E114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56"/>
      <c r="G115" s="132"/>
      <c r="H115" s="28"/>
      <c r="I115" s="56">
        <f>авг.25!I115+сен.25!F115-сен.25!E115</f>
        <v>2214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56"/>
      <c r="G116" s="132"/>
      <c r="H116" s="28"/>
      <c r="I116" s="56">
        <f>авг.25!I116+сен.25!F116-сен.25!E116</f>
        <v>-6720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56"/>
      <c r="G117" s="132"/>
      <c r="H117" s="28"/>
      <c r="I117" s="56">
        <f>авг.25!I117+сен.25!F117-сен.25!E117</f>
        <v>1364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56"/>
      <c r="G118" s="132"/>
      <c r="H118" s="28"/>
      <c r="I118" s="56">
        <f>авг.25!I118+сен.25!F118-сен.25!E118</f>
        <v>708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56"/>
      <c r="G119" s="132"/>
      <c r="H119" s="28"/>
      <c r="I119" s="56">
        <f>авг.25!I119+сен.25!F119-сен.25!E119</f>
        <v>-1044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56">
        <v>174</v>
      </c>
      <c r="G120" s="132" t="s">
        <v>2478</v>
      </c>
      <c r="H120" s="28">
        <v>45902</v>
      </c>
      <c r="I120" s="56">
        <f>авг.25!I120+сен.25!F120-сен.25!E120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56"/>
      <c r="G121" s="132"/>
      <c r="H121" s="28"/>
      <c r="I121" s="56">
        <f>авг.25!I121+сен.25!F121-сен.25!E121</f>
        <v>-1740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56"/>
      <c r="G122" s="132"/>
      <c r="H122" s="28"/>
      <c r="I122" s="56">
        <f>авг.25!I122+сен.25!F122-сен.25!E122</f>
        <v>-1406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56"/>
      <c r="G123" s="132"/>
      <c r="H123" s="28"/>
      <c r="I123" s="56">
        <f>авг.25!I123+сен.25!F123-сен.25!E123</f>
        <v>222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56"/>
      <c r="G124" s="132"/>
      <c r="H124" s="28"/>
      <c r="I124" s="56">
        <f>авг.25!I124+сен.25!F124-сен.25!E124</f>
        <v>270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56"/>
      <c r="G125" s="132"/>
      <c r="H125" s="28"/>
      <c r="I125" s="56">
        <f>авг.25!I125+сен.25!F125-сен.25!E125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56"/>
      <c r="G126" s="132"/>
      <c r="H126" s="28"/>
      <c r="I126" s="56">
        <f>авг.25!I126+сен.25!F126-сен.25!E126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56">
        <v>175</v>
      </c>
      <c r="G127" s="132" t="s">
        <v>2479</v>
      </c>
      <c r="H127" s="28">
        <v>45916</v>
      </c>
      <c r="I127" s="56">
        <f>авг.25!I127+сен.25!F127-сен.25!E127</f>
        <v>67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56"/>
      <c r="G128" s="132"/>
      <c r="H128" s="28"/>
      <c r="I128" s="56">
        <f>авг.25!I128+сен.25!F128-сен.25!E128</f>
        <v>522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56"/>
      <c r="G129" s="132"/>
      <c r="H129" s="28"/>
      <c r="I129" s="56">
        <f>авг.25!I129+сен.25!F129-сен.25!E129</f>
        <v>7080</v>
      </c>
    </row>
  </sheetData>
  <mergeCells count="1">
    <mergeCell ref="C1:I2"/>
  </mergeCells>
  <conditionalFormatting sqref="F4:F129">
    <cfRule type="cellIs" dxfId="28" priority="1" operator="lessThan">
      <formula>0</formula>
    </cfRule>
  </conditionalFormatting>
  <conditionalFormatting sqref="I1:I129">
    <cfRule type="cellIs" dxfId="27" priority="2" operator="lessThan">
      <formula>0</formula>
    </cfRule>
  </conditionalFormatting>
  <hyperlinks>
    <hyperlink ref="J2" location="СВОД_2025!A1" display="Свод 2025" xr:uid="{00000000-0004-0000-7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5"/>
  <dimension ref="A1:J129"/>
  <sheetViews>
    <sheetView topLeftCell="B1" zoomScale="115" zoomScaleNormal="115" workbookViewId="0">
      <pane ySplit="3" topLeftCell="A4" activePane="bottomLeft" state="frozen"/>
      <selection activeCell="B1" sqref="B1"/>
      <selection pane="bottomLeft"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45931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56"/>
      <c r="G4" s="132"/>
      <c r="H4" s="28"/>
      <c r="I4" s="56">
        <f>сен.25!I4+окт.25!F4-окт.25!E4</f>
        <v>-12180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56"/>
      <c r="G5" s="132"/>
      <c r="H5" s="28"/>
      <c r="I5" s="56">
        <f>сен.25!I5+окт.25!F5-окт.25!E5</f>
        <v>-3522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56"/>
      <c r="G6" s="132"/>
      <c r="H6" s="28"/>
      <c r="I6" s="56">
        <f>сен.25!I6+окт.25!F6-окт.25!E6</f>
        <v>-12180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56"/>
      <c r="G7" s="132"/>
      <c r="H7" s="28"/>
      <c r="I7" s="56">
        <f>сен.25!I7+окт.25!F7-окт.25!E7</f>
        <v>-106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56"/>
      <c r="G8" s="132"/>
      <c r="H8" s="28"/>
      <c r="I8" s="56">
        <f>сен.25!I8+окт.25!F8-окт.25!E8</f>
        <v>-7180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56"/>
      <c r="G9" s="132"/>
      <c r="H9" s="28"/>
      <c r="I9" s="56">
        <f>сен.25!I9+окт.25!F9-окт.25!E9</f>
        <v>2626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56">
        <v>1044</v>
      </c>
      <c r="G10" s="132" t="s">
        <v>2480</v>
      </c>
      <c r="H10" s="28">
        <v>45960</v>
      </c>
      <c r="I10" s="56">
        <f>сен.25!I10+окт.25!F10-окт.25!E10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56"/>
      <c r="G11" s="132"/>
      <c r="H11" s="28"/>
      <c r="I11" s="56">
        <f>сен.25!I11+окт.25!F11-окт.25!E11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56"/>
      <c r="G12" s="132"/>
      <c r="H12" s="28"/>
      <c r="I12" s="56">
        <f>сен.25!I12+окт.25!F12-окт.25!E12</f>
        <v>2338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56"/>
      <c r="G13" s="132"/>
      <c r="H13" s="28"/>
      <c r="I13" s="56">
        <f>сен.25!I13+окт.25!F13-окт.25!E13</f>
        <v>-3296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56"/>
      <c r="G14" s="132"/>
      <c r="H14" s="28"/>
      <c r="I14" s="56">
        <f>сен.25!I14+окт.25!F14-окт.25!E14</f>
        <v>-2742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56"/>
      <c r="G15" s="132"/>
      <c r="H15" s="28"/>
      <c r="I15" s="56">
        <f>сен.25!I15+окт.25!F15-окт.25!E15</f>
        <v>-7482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56"/>
      <c r="G16" s="132"/>
      <c r="H16" s="28"/>
      <c r="I16" s="56">
        <f>сен.25!I16+окт.25!F16-окт.25!E16</f>
        <v>764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56"/>
      <c r="G17" s="132"/>
      <c r="H17" s="28"/>
      <c r="I17" s="56">
        <f>сен.25!I17+окт.25!F17-окт.25!E17</f>
        <v>-3880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56"/>
      <c r="G18" s="132"/>
      <c r="H18" s="28"/>
      <c r="I18" s="56">
        <f>сен.25!I18+окт.25!F18-окт.25!E18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56"/>
      <c r="G19" s="132"/>
      <c r="H19" s="28"/>
      <c r="I19" s="56">
        <f>сен.25!I19+окт.25!F19-окт.25!E19</f>
        <v>-12180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56"/>
      <c r="G20" s="132"/>
      <c r="H20" s="28"/>
      <c r="I20" s="56">
        <f>сен.25!I20+окт.25!F20-окт.25!E20</f>
        <v>1820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6"/>
      <c r="G21" s="132"/>
      <c r="H21" s="28"/>
      <c r="I21" s="56">
        <f>сен.25!I21+окт.25!F21-окт.25!E21</f>
        <v>-5410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56">
        <v>174</v>
      </c>
      <c r="G22" s="132" t="s">
        <v>2481</v>
      </c>
      <c r="H22" s="28">
        <v>45950</v>
      </c>
      <c r="I22" s="56">
        <f>сен.25!I22+окт.25!F22-окт.25!E22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56"/>
      <c r="G23" s="132"/>
      <c r="H23" s="28"/>
      <c r="I23" s="56">
        <f>сен.25!I23+окт.25!F23-окт.25!E23</f>
        <v>-1740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56">
        <v>348</v>
      </c>
      <c r="G24" s="132" t="s">
        <v>2482</v>
      </c>
      <c r="H24" s="28">
        <v>45938</v>
      </c>
      <c r="I24" s="56">
        <f>сен.25!I24+окт.25!F24-окт.25!E24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56"/>
      <c r="G25" s="132"/>
      <c r="H25" s="28"/>
      <c r="I25" s="56">
        <f>сен.25!I25+окт.25!F25-окт.25!E25</f>
        <v>522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56"/>
      <c r="G26" s="132"/>
      <c r="H26" s="28"/>
      <c r="I26" s="56">
        <f>сен.25!I26+окт.25!F26-окт.25!E26</f>
        <v>1392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56"/>
      <c r="G27" s="132"/>
      <c r="H27" s="28"/>
      <c r="I27" s="56">
        <f>сен.25!I27+окт.25!F27-окт.25!E27</f>
        <v>-9180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56"/>
      <c r="G28" s="132"/>
      <c r="H28" s="28"/>
      <c r="I28" s="56">
        <f>сен.25!I28+окт.25!F28-окт.25!E28</f>
        <v>692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56">
        <v>174</v>
      </c>
      <c r="G29" s="132" t="s">
        <v>2483</v>
      </c>
      <c r="H29" s="28">
        <v>45951</v>
      </c>
      <c r="I29" s="56">
        <f>сен.25!I29+окт.25!F29-окт.25!E29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56"/>
      <c r="G30" s="132"/>
      <c r="H30" s="28"/>
      <c r="I30" s="56">
        <f>сен.25!I30+окт.25!F30-окт.25!E30</f>
        <v>-1218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56"/>
      <c r="G31" s="132"/>
      <c r="H31" s="28"/>
      <c r="I31" s="56">
        <f>сен.25!I31+окт.25!F31-окт.25!E31</f>
        <v>-12180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56"/>
      <c r="G32" s="132"/>
      <c r="H32" s="28"/>
      <c r="I32" s="56">
        <f>сен.25!I32+окт.25!F32-окт.25!E32</f>
        <v>-180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56"/>
      <c r="G33" s="132"/>
      <c r="H33" s="28"/>
      <c r="I33" s="56">
        <f>сен.25!I33+окт.25!F33-окт.25!E33</f>
        <v>-3200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56"/>
      <c r="G34" s="132"/>
      <c r="H34" s="28"/>
      <c r="I34" s="56">
        <f>сен.25!I34+окт.25!F34-окт.25!E34</f>
        <v>4786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56"/>
      <c r="G35" s="132"/>
      <c r="H35" s="28"/>
      <c r="I35" s="56">
        <f>сен.25!I35+окт.25!F35-окт.25!E35</f>
        <v>-6956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56"/>
      <c r="G36" s="132"/>
      <c r="H36" s="28"/>
      <c r="I36" s="56">
        <f>сен.25!I36+окт.25!F36-окт.25!E36</f>
        <v>-11780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56">
        <v>1500</v>
      </c>
      <c r="G37" s="132" t="s">
        <v>2484</v>
      </c>
      <c r="H37" s="28">
        <v>45932</v>
      </c>
      <c r="I37" s="56">
        <f>сен.25!I37+окт.25!F37-окт.25!E37</f>
        <v>-672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6">
        <v>174</v>
      </c>
      <c r="G38" s="132" t="s">
        <v>2485</v>
      </c>
      <c r="H38" s="28">
        <v>45940</v>
      </c>
      <c r="I38" s="56">
        <f>сен.25!I38+окт.25!F38-окт.25!E38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56"/>
      <c r="G39" s="132"/>
      <c r="H39" s="28"/>
      <c r="I39" s="56">
        <f>сен.25!I39+окт.25!F39-окт.25!E39</f>
        <v>-7168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56"/>
      <c r="G40" s="132"/>
      <c r="H40" s="28"/>
      <c r="I40" s="56">
        <f>сен.25!I40+окт.25!F40-окт.25!E40</f>
        <v>-12180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56"/>
      <c r="G41" s="132"/>
      <c r="H41" s="28"/>
      <c r="I41" s="56">
        <f>сен.25!I41+окт.25!F41-окт.25!E41</f>
        <v>-11484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56"/>
      <c r="G42" s="132"/>
      <c r="H42" s="28"/>
      <c r="I42" s="56">
        <f>сен.25!I42+окт.25!F42-окт.25!E42</f>
        <v>-12180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56"/>
      <c r="G43" s="132"/>
      <c r="H43" s="28"/>
      <c r="I43" s="56">
        <f>сен.25!I43+окт.25!F43-окт.25!E43</f>
        <v>-12180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56">
        <v>7000</v>
      </c>
      <c r="G44" s="132" t="s">
        <v>2486</v>
      </c>
      <c r="H44" s="28">
        <v>45950</v>
      </c>
      <c r="I44" s="56">
        <f>сен.25!I44+окт.25!F44-окт.25!E44</f>
        <v>11482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56"/>
      <c r="G45" s="132"/>
      <c r="H45" s="28"/>
      <c r="I45" s="56">
        <f>сен.25!I45+окт.25!F45-окт.25!E45</f>
        <v>-2784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56"/>
      <c r="G46" s="132"/>
      <c r="H46" s="28"/>
      <c r="I46" s="56">
        <f>сен.25!I46+окт.25!F46-окт.25!E46</f>
        <v>-9414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6"/>
      <c r="G47" s="132"/>
      <c r="H47" s="28"/>
      <c r="I47" s="56">
        <f>сен.25!I47+окт.25!F47-окт.25!E47</f>
        <v>-3712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56"/>
      <c r="G48" s="132"/>
      <c r="H48" s="28"/>
      <c r="I48" s="56">
        <f>сен.25!I48+окт.25!F48-окт.25!E48</f>
        <v>5830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56"/>
      <c r="G49" s="132"/>
      <c r="H49" s="28"/>
      <c r="I49" s="56">
        <f>сен.25!I49+окт.25!F49-окт.25!E49</f>
        <v>-4180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56">
        <v>1000</v>
      </c>
      <c r="G50" s="132" t="s">
        <v>2487</v>
      </c>
      <c r="H50" s="28">
        <v>45933</v>
      </c>
      <c r="I50" s="56">
        <f>сен.25!I50+окт.25!F50-окт.25!E50</f>
        <v>5218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56"/>
      <c r="G51" s="132"/>
      <c r="H51" s="28"/>
      <c r="I51" s="56">
        <f>сен.25!I51+окт.25!F51-окт.25!E51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56"/>
      <c r="G52" s="132"/>
      <c r="H52" s="28"/>
      <c r="I52" s="56">
        <f>сен.25!I52+окт.25!F52-окт.25!E52</f>
        <v>696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56"/>
      <c r="G53" s="132"/>
      <c r="H53" s="28"/>
      <c r="I53" s="56">
        <f>сен.25!I53+окт.25!F53-окт.25!E53</f>
        <v>59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56"/>
      <c r="G54" s="132"/>
      <c r="H54" s="28"/>
      <c r="I54" s="56">
        <f>сен.25!I54+окт.25!F54-окт.25!E54</f>
        <v>-2258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56"/>
      <c r="G55" s="132"/>
      <c r="H55" s="28"/>
      <c r="I55" s="56">
        <f>сен.25!I55+окт.25!F55-окт.25!E55</f>
        <v>-310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56"/>
      <c r="G56" s="132"/>
      <c r="H56" s="28"/>
      <c r="I56" s="56">
        <f>сен.25!I56+окт.25!F56-окт.25!E56</f>
        <v>-276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56"/>
      <c r="G57" s="132"/>
      <c r="H57" s="28"/>
      <c r="I57" s="56">
        <f>сен.25!I57+окт.25!F57-окт.25!E57</f>
        <v>-12180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56"/>
      <c r="G58" s="132"/>
      <c r="H58" s="28"/>
      <c r="I58" s="56">
        <f>сен.25!I58+окт.25!F58-окт.25!E58</f>
        <v>-920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56"/>
      <c r="G59" s="132"/>
      <c r="H59" s="28"/>
      <c r="I59" s="56">
        <f>сен.25!I59+окт.25!F59-окт.25!E59</f>
        <v>-12180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56"/>
      <c r="G60" s="132"/>
      <c r="H60" s="28"/>
      <c r="I60" s="56">
        <f>сен.25!I60+окт.25!F60-окт.25!E60</f>
        <v>8876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56">
        <v>175</v>
      </c>
      <c r="G61" s="132" t="s">
        <v>2488</v>
      </c>
      <c r="H61" s="28">
        <v>45952</v>
      </c>
      <c r="I61" s="56">
        <f>сен.25!I61+окт.25!F61-окт.25!E61</f>
        <v>3586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56"/>
      <c r="G62" s="132"/>
      <c r="H62" s="28"/>
      <c r="I62" s="56">
        <f>сен.25!I62+окт.25!F62-окт.25!E62</f>
        <v>-3180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56"/>
      <c r="G63" s="132"/>
      <c r="H63" s="28"/>
      <c r="I63" s="56">
        <f>сен.25!I63+окт.25!F63-окт.25!E63</f>
        <v>1476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56">
        <v>174</v>
      </c>
      <c r="G64" s="132" t="s">
        <v>2489</v>
      </c>
      <c r="H64" s="28">
        <v>45936</v>
      </c>
      <c r="I64" s="56">
        <f>сен.25!I64+окт.25!F64-окт.25!E64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56"/>
      <c r="G65" s="132"/>
      <c r="H65" s="28"/>
      <c r="I65" s="56">
        <f>сен.25!I65+окт.25!F65-окт.25!E65</f>
        <v>-1740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56">
        <v>174</v>
      </c>
      <c r="G66" s="132" t="s">
        <v>2490</v>
      </c>
      <c r="H66" s="28">
        <v>45939</v>
      </c>
      <c r="I66" s="56">
        <f>сен.25!I66+окт.25!F66-окт.25!E66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56"/>
      <c r="G67" s="132"/>
      <c r="H67" s="28"/>
      <c r="I67" s="56">
        <f>сен.25!I67+окт.25!F67-окт.25!E67</f>
        <v>-10266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56"/>
      <c r="G68" s="132"/>
      <c r="H68" s="28"/>
      <c r="I68" s="56">
        <f>сен.25!I68+окт.25!F68-окт.25!E68</f>
        <v>1396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56"/>
      <c r="G69" s="132"/>
      <c r="H69" s="28"/>
      <c r="I69" s="56">
        <f>сен.25!I69+окт.25!F69-окт.25!E69</f>
        <v>3022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56"/>
      <c r="G70" s="132"/>
      <c r="H70" s="28"/>
      <c r="I70" s="56">
        <f>сен.25!I70+окт.25!F70-окт.25!E70</f>
        <v>3132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56">
        <v>174</v>
      </c>
      <c r="G71" s="132" t="s">
        <v>2491</v>
      </c>
      <c r="H71" s="28">
        <v>45932</v>
      </c>
      <c r="I71" s="56">
        <f>сен.25!I71+окт.25!F71-окт.25!E71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56"/>
      <c r="G72" s="132"/>
      <c r="H72" s="28"/>
      <c r="I72" s="56">
        <f>сен.25!I72+окт.25!F72-окт.25!E72</f>
        <v>-12180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56"/>
      <c r="G73" s="132"/>
      <c r="H73" s="28"/>
      <c r="I73" s="56">
        <f>сен.25!I73+окт.25!F73-окт.25!E73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56"/>
      <c r="G74" s="132"/>
      <c r="H74" s="28"/>
      <c r="I74" s="56">
        <f>сен.25!I74+окт.25!F74-окт.25!E74</f>
        <v>-24186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56"/>
      <c r="G75" s="132"/>
      <c r="H75" s="28"/>
      <c r="I75" s="56">
        <f>сен.25!I75+окт.25!F75-окт.25!E75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56"/>
      <c r="G76" s="132"/>
      <c r="H76" s="28"/>
      <c r="I76" s="56">
        <f>сен.25!I76+окт.25!F76-окт.25!E76</f>
        <v>-3890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56">
        <v>174</v>
      </c>
      <c r="G77" s="132" t="s">
        <v>2492</v>
      </c>
      <c r="H77" s="28">
        <v>45943</v>
      </c>
      <c r="I77" s="56">
        <f>сен.25!I77+окт.25!F77-окт.25!E77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56">
        <v>522</v>
      </c>
      <c r="G78" s="132" t="s">
        <v>2493</v>
      </c>
      <c r="H78" s="28">
        <v>45944</v>
      </c>
      <c r="I78" s="56">
        <f>сен.25!I78+окт.25!F78-окт.25!E78</f>
        <v>6874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56"/>
      <c r="G79" s="132"/>
      <c r="H79" s="28"/>
      <c r="I79" s="56">
        <f>сен.25!I79+окт.25!F79-окт.25!E79</f>
        <v>-5068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56">
        <f>174+174</f>
        <v>348</v>
      </c>
      <c r="G80" s="132" t="s">
        <v>2494</v>
      </c>
      <c r="H80" s="28" t="s">
        <v>2495</v>
      </c>
      <c r="I80" s="56">
        <f>сен.25!I80+окт.25!F80-окт.25!E80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56"/>
      <c r="G81" s="132"/>
      <c r="H81" s="28"/>
      <c r="I81" s="56">
        <f>сен.25!I81+окт.25!F81-окт.25!E81</f>
        <v>920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56"/>
      <c r="G82" s="132"/>
      <c r="H82" s="28"/>
      <c r="I82" s="56">
        <f>сен.25!I82+окт.25!F82-окт.25!E82</f>
        <v>-7496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56"/>
      <c r="G83" s="132"/>
      <c r="H83" s="28"/>
      <c r="I83" s="56">
        <f>сен.25!I83+окт.25!F83-окт.25!E83</f>
        <v>12030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56"/>
      <c r="G84" s="132"/>
      <c r="H84" s="28"/>
      <c r="I84" s="56">
        <f>сен.25!I84+окт.25!F84-окт.25!E84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56"/>
      <c r="G85" s="132"/>
      <c r="H85" s="28"/>
      <c r="I85" s="56">
        <f>сен.25!I85+окт.25!F85-окт.25!E85</f>
        <v>-12180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56"/>
      <c r="G86" s="132"/>
      <c r="H86" s="28"/>
      <c r="I86" s="56">
        <f>сен.25!I86+окт.25!F86-окт.25!E86</f>
        <v>-12180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56"/>
      <c r="G87" s="132"/>
      <c r="H87" s="28"/>
      <c r="I87" s="56">
        <f>сен.25!I87+окт.25!F87-окт.25!E87</f>
        <v>-12180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56"/>
      <c r="G88" s="132"/>
      <c r="H88" s="28"/>
      <c r="I88" s="56">
        <f>сен.25!I88+окт.25!F88-окт.25!E88</f>
        <v>-12180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56"/>
      <c r="G89" s="132"/>
      <c r="H89" s="28"/>
      <c r="I89" s="56">
        <f>сен.25!I89+окт.25!F89-окт.25!E89</f>
        <v>-1740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56"/>
      <c r="G90" s="132"/>
      <c r="H90" s="28"/>
      <c r="I90" s="56">
        <f>сен.25!I90+окт.25!F90-окт.25!E90</f>
        <v>-12180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56">
        <v>174</v>
      </c>
      <c r="G91" s="132" t="s">
        <v>2496</v>
      </c>
      <c r="H91" s="28">
        <v>45931</v>
      </c>
      <c r="I91" s="56">
        <f>сен.25!I91+окт.25!F91-окт.25!E91</f>
        <v>-136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56"/>
      <c r="G92" s="132"/>
      <c r="H92" s="28"/>
      <c r="I92" s="56">
        <f>сен.25!I92+окт.25!F92-окт.25!E92</f>
        <v>-3828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56"/>
      <c r="G93" s="132"/>
      <c r="H93" s="28"/>
      <c r="I93" s="56">
        <f>сен.25!I93+окт.25!F93-окт.25!E93</f>
        <v>-7680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56"/>
      <c r="G94" s="132"/>
      <c r="H94" s="28"/>
      <c r="I94" s="56">
        <f>сен.25!I94+окт.25!F94-окт.25!E94</f>
        <v>-12180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56"/>
      <c r="G95" s="132"/>
      <c r="H95" s="28"/>
      <c r="I95" s="56">
        <f>сен.25!I95+окт.25!F95-окт.25!E95</f>
        <v>-4528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56"/>
      <c r="G96" s="132"/>
      <c r="H96" s="28"/>
      <c r="I96" s="56">
        <f>сен.25!I96+окт.25!F96-окт.25!E96</f>
        <v>590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56"/>
      <c r="G97" s="132"/>
      <c r="H97" s="28"/>
      <c r="I97" s="56">
        <f>сен.25!I97+окт.25!F97-окт.25!E97</f>
        <v>-10094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56"/>
      <c r="G98" s="132"/>
      <c r="H98" s="28"/>
      <c r="I98" s="56">
        <f>сен.25!I98+окт.25!F98-окт.25!E98</f>
        <v>802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56">
        <v>174</v>
      </c>
      <c r="G99" s="132">
        <v>273118</v>
      </c>
      <c r="H99" s="28">
        <v>45936</v>
      </c>
      <c r="I99" s="56">
        <f>сен.25!I99+окт.25!F99-окт.25!E99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56"/>
      <c r="G100" s="132"/>
      <c r="H100" s="28"/>
      <c r="I100" s="56">
        <f>сен.25!I100+окт.25!F100-окт.25!E100</f>
        <v>858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56"/>
      <c r="G101" s="132"/>
      <c r="H101" s="28"/>
      <c r="I101" s="56">
        <f>сен.25!I101+окт.25!F101-окт.25!E101</f>
        <v>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56"/>
      <c r="G102" s="132"/>
      <c r="H102" s="28"/>
      <c r="I102" s="56">
        <f>сен.25!I102+окт.25!F102-окт.25!E102</f>
        <v>2872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56">
        <f>174+174</f>
        <v>348</v>
      </c>
      <c r="G103" s="132" t="s">
        <v>2497</v>
      </c>
      <c r="H103" s="28" t="s">
        <v>2498</v>
      </c>
      <c r="I103" s="56">
        <f>сен.25!I103+окт.25!F103-окт.25!E103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56"/>
      <c r="G104" s="132"/>
      <c r="H104" s="28"/>
      <c r="I104" s="56">
        <f>сен.25!I104+окт.25!F104-окт.25!E104</f>
        <v>324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56"/>
      <c r="G105" s="132"/>
      <c r="H105" s="28"/>
      <c r="I105" s="56">
        <f>сен.25!I105+окт.25!F105-окт.25!E105</f>
        <v>392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56"/>
      <c r="G106" s="132"/>
      <c r="H106" s="28"/>
      <c r="I106" s="56">
        <f>сен.25!I106+окт.25!F106-окт.25!E106</f>
        <v>-6330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56"/>
      <c r="G107" s="132"/>
      <c r="H107" s="28"/>
      <c r="I107" s="56">
        <f>сен.25!I107+окт.25!F107-окт.25!E107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56"/>
      <c r="G108" s="132"/>
      <c r="H108" s="28"/>
      <c r="I108" s="56">
        <f>сен.25!I108+окт.25!F108-окт.25!E108</f>
        <v>-4610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56"/>
      <c r="G109" s="132"/>
      <c r="H109" s="28"/>
      <c r="I109" s="56">
        <f>сен.25!I109+окт.25!F109-окт.25!E109</f>
        <v>-1214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56"/>
      <c r="G110" s="132"/>
      <c r="H110" s="28"/>
      <c r="I110" s="56">
        <f>сен.25!I110+окт.25!F110-окт.25!E110</f>
        <v>-12180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56"/>
      <c r="G111" s="132"/>
      <c r="H111" s="28"/>
      <c r="I111" s="56">
        <f>сен.25!I111+окт.25!F111-окт.25!E111</f>
        <v>-1810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56"/>
      <c r="G112" s="132"/>
      <c r="H112" s="28"/>
      <c r="I112" s="56">
        <f>сен.25!I112+окт.25!F112-окт.25!E112</f>
        <v>-7308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56"/>
      <c r="G113" s="132"/>
      <c r="H113" s="28"/>
      <c r="I113" s="56">
        <f>сен.25!I113+окт.25!F113-окт.25!E113</f>
        <v>6874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56">
        <v>174</v>
      </c>
      <c r="G114" s="132" t="s">
        <v>2499</v>
      </c>
      <c r="H114" s="28">
        <v>45943</v>
      </c>
      <c r="I114" s="56">
        <f>сен.25!I114+окт.25!F114-окт.25!E114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56">
        <v>522</v>
      </c>
      <c r="G115" s="132" t="s">
        <v>2500</v>
      </c>
      <c r="H115" s="28">
        <v>45957</v>
      </c>
      <c r="I115" s="56">
        <f>сен.25!I115+окт.25!F115-окт.25!E115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56"/>
      <c r="G116" s="132"/>
      <c r="H116" s="28"/>
      <c r="I116" s="56">
        <f>сен.25!I116+окт.25!F116-окт.25!E116</f>
        <v>-6894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56"/>
      <c r="G117" s="132"/>
      <c r="H117" s="28"/>
      <c r="I117" s="56">
        <f>сен.25!I117+окт.25!F117-окт.25!E117</f>
        <v>1190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56">
        <v>400</v>
      </c>
      <c r="G118" s="132" t="s">
        <v>2501</v>
      </c>
      <c r="H118" s="28">
        <v>45945</v>
      </c>
      <c r="I118" s="56">
        <f>сен.25!I118+окт.25!F118-окт.25!E118</f>
        <v>934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56"/>
      <c r="G119" s="132"/>
      <c r="H119" s="28"/>
      <c r="I119" s="56">
        <f>сен.25!I119+окт.25!F119-окт.25!E119</f>
        <v>-1218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56">
        <f>174+174</f>
        <v>348</v>
      </c>
      <c r="G120" s="132" t="s">
        <v>2502</v>
      </c>
      <c r="H120" s="28" t="s">
        <v>2503</v>
      </c>
      <c r="I120" s="56">
        <f>сен.25!I120+окт.25!F120-окт.25!E120</f>
        <v>6526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56"/>
      <c r="G121" s="132"/>
      <c r="H121" s="28"/>
      <c r="I121" s="56">
        <f>сен.25!I121+окт.25!F121-окт.25!E121</f>
        <v>-1914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56"/>
      <c r="G122" s="132"/>
      <c r="H122" s="28"/>
      <c r="I122" s="56">
        <f>сен.25!I122+окт.25!F122-окт.25!E122</f>
        <v>-1580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56"/>
      <c r="G123" s="132"/>
      <c r="H123" s="28"/>
      <c r="I123" s="56">
        <f>сен.25!I123+окт.25!F123-окт.25!E123</f>
        <v>48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56"/>
      <c r="G124" s="132"/>
      <c r="H124" s="28"/>
      <c r="I124" s="56">
        <f>сен.25!I124+окт.25!F124-окт.25!E124</f>
        <v>96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56"/>
      <c r="G125" s="132"/>
      <c r="H125" s="28"/>
      <c r="I125" s="56">
        <f>сен.25!I125+окт.25!F125-окт.25!E125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56"/>
      <c r="G126" s="132"/>
      <c r="H126" s="28"/>
      <c r="I126" s="56">
        <f>сен.25!I126+окт.25!F126-окт.25!E126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56">
        <v>175</v>
      </c>
      <c r="G127" s="132" t="s">
        <v>2504</v>
      </c>
      <c r="H127" s="28">
        <v>45946</v>
      </c>
      <c r="I127" s="56">
        <f>сен.25!I127+окт.25!F127-окт.25!E127</f>
        <v>68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56"/>
      <c r="G128" s="132"/>
      <c r="H128" s="28"/>
      <c r="I128" s="56">
        <f>сен.25!I128+окт.25!F128-окт.25!E128</f>
        <v>348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56"/>
      <c r="G129" s="132"/>
      <c r="H129" s="28"/>
      <c r="I129" s="56">
        <f>сен.25!I129+окт.25!F129-окт.25!E129</f>
        <v>6906</v>
      </c>
    </row>
  </sheetData>
  <mergeCells count="1">
    <mergeCell ref="C1:I2"/>
  </mergeCells>
  <conditionalFormatting sqref="F4:F129">
    <cfRule type="cellIs" dxfId="26" priority="1" operator="lessThan">
      <formula>0</formula>
    </cfRule>
  </conditionalFormatting>
  <conditionalFormatting sqref="I1:I129">
    <cfRule type="cellIs" dxfId="25" priority="4" operator="lessThan">
      <formula>0</formula>
    </cfRule>
  </conditionalFormatting>
  <hyperlinks>
    <hyperlink ref="J2" location="СВОД_2025!A1" display="Свод 2025" xr:uid="{00000000-0004-0000-7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6"/>
  <dimension ref="A1:J129"/>
  <sheetViews>
    <sheetView zoomScale="115" zoomScaleNormal="115" workbookViewId="0">
      <pane ySplit="3" topLeftCell="A61" activePane="bottomLeft" state="frozen"/>
      <selection pane="bottomLeft" activeCell="H85" sqref="H8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45962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окт.25!I4+ноя.25!F4-ноя.25!E4</f>
        <v>-12354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окт.25!I5+ноя.25!F5-ноя.25!E5</f>
        <v>-3696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окт.25!I6+ноя.25!F6-ноя.25!E6</f>
        <v>-12354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окт.25!I7+ноя.25!F7-ноя.25!E7</f>
        <v>-280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окт.25!I8+ноя.25!F8-ноя.25!E8</f>
        <v>-7354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окт.25!I9+ноя.25!F9-ноя.25!E9</f>
        <v>2452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окт.25!I10+ноя.25!F10-ноя.25!E10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696</v>
      </c>
      <c r="G11" s="132" t="s">
        <v>2505</v>
      </c>
      <c r="H11" s="28">
        <v>45975</v>
      </c>
      <c r="I11" s="56">
        <f>окт.25!I11+ноя.25!F11-ноя.25!E11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окт.25!I12+ноя.25!F12-ноя.25!E12</f>
        <v>2164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окт.25!I13+ноя.25!F13-ноя.25!E13</f>
        <v>-3470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окт.25!I14+ноя.25!F14-ноя.25!E14</f>
        <v>-2916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окт.25!I15+ноя.25!F15-ноя.25!E15</f>
        <v>-7656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окт.25!I16+ноя.25!F16-ноя.25!E16</f>
        <v>590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окт.25!I17+ноя.25!F17-ноя.25!E17</f>
        <v>-4054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окт.25!I18+ноя.25!F18-ноя.25!E18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окт.25!I19+ноя.25!F19-ноя.25!E19</f>
        <v>-12354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окт.25!I20+ноя.25!F20-ноя.25!E20</f>
        <v>1646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окт.25!I21+ноя.25!F21-ноя.25!E21</f>
        <v>-5584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2506</v>
      </c>
      <c r="H22" s="28">
        <v>45970</v>
      </c>
      <c r="I22" s="56">
        <f>окт.25!I22+ноя.25!F22-ноя.25!E22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окт.25!I23+ноя.25!F23-ноя.25!E23</f>
        <v>-1914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2507</v>
      </c>
      <c r="H24" s="28">
        <v>45966</v>
      </c>
      <c r="I24" s="56">
        <f>окт.25!I24+ноя.25!F24-ноя.25!E24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окт.25!I25+ноя.25!F25-ноя.25!E25</f>
        <v>348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окт.25!I26+ноя.25!F26-ноя.25!E26</f>
        <v>1218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окт.25!I27+ноя.25!F27-ноя.25!E27</f>
        <v>-9354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окт.25!I28+ноя.25!F28-ноя.25!E28</f>
        <v>518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2508</v>
      </c>
      <c r="H29" s="28">
        <v>45982</v>
      </c>
      <c r="I29" s="56">
        <f>окт.25!I29+ноя.25!F29-ноя.25!E29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окт.25!I30+ноя.25!F30-ноя.25!E30</f>
        <v>-1392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окт.25!I31+ноя.25!F31-ноя.25!E31</f>
        <v>-12354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окт.25!I32+ноя.25!F32-ноя.25!E32</f>
        <v>-354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окт.25!I33+ноя.25!F33-ноя.25!E33</f>
        <v>-3374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окт.25!I34+ноя.25!F34-ноя.25!E34</f>
        <v>4612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окт.25!I35+ноя.25!F35-ноя.25!E35</f>
        <v>-7130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окт.25!I36+ноя.25!F36-ноя.25!E36</f>
        <v>-11954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окт.25!I37+ноя.25!F37-ноя.25!E37</f>
        <v>-846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2509</v>
      </c>
      <c r="H38" s="28">
        <v>45971</v>
      </c>
      <c r="I38" s="56">
        <f>окт.25!I38+ноя.25!F38-ноя.25!E38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окт.25!I39+ноя.25!F39-ноя.25!E39</f>
        <v>-7342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окт.25!I40+ноя.25!F40-ноя.25!E40</f>
        <v>-12354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окт.25!I41+ноя.25!F41-ноя.25!E41</f>
        <v>-11658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окт.25!I42+ноя.25!F42-ноя.25!E42</f>
        <v>-12354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окт.25!I43+ноя.25!F43-ноя.25!E43</f>
        <v>-12354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окт.25!I44+ноя.25!F44-ноя.25!E44</f>
        <v>11308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окт.25!I45+ноя.25!F45-ноя.25!E45</f>
        <v>-2958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окт.25!I46+ноя.25!F46-ноя.25!E46</f>
        <v>-9588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окт.25!I47+ноя.25!F47-ноя.25!E47</f>
        <v>-3886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окт.25!I48+ноя.25!F48-ноя.25!E48</f>
        <v>5656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окт.25!I49+ноя.25!F49-ноя.25!E49</f>
        <v>-4354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окт.25!I50+ноя.25!F50-ноя.25!E50</f>
        <v>5044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окт.25!I51+ноя.25!F51-ноя.25!E51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окт.25!I52+ноя.25!F52-ноя.25!E52</f>
        <v>522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окт.25!I53+ноя.25!F53-ноя.25!E53</f>
        <v>-115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окт.25!I54+ноя.25!F54-ноя.25!E54</f>
        <v>-2432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окт.25!I55+ноя.25!F55-ноя.25!E55</f>
        <v>-484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350</v>
      </c>
      <c r="G56" s="132" t="s">
        <v>2510</v>
      </c>
      <c r="H56" s="28">
        <v>45966</v>
      </c>
      <c r="I56" s="56">
        <f>окт.25!I56+ноя.25!F56-ноя.25!E56</f>
        <v>-100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окт.25!I57+ноя.25!F57-ноя.25!E57</f>
        <v>-12354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окт.25!I58+ноя.25!F58-ноя.25!E58</f>
        <v>-1094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окт.25!I59+ноя.25!F59-ноя.25!E59</f>
        <v>-12354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окт.25!I60+ноя.25!F60-ноя.25!E60</f>
        <v>8702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2511</v>
      </c>
      <c r="H61" s="28">
        <v>45985</v>
      </c>
      <c r="I61" s="56">
        <f>окт.25!I61+ноя.25!F61-ноя.25!E61</f>
        <v>3587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окт.25!I62+ноя.25!F62-ноя.25!E62</f>
        <v>-3354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окт.25!I63+ноя.25!F63-ноя.25!E63</f>
        <v>1302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2512</v>
      </c>
      <c r="H64" s="28">
        <v>45966</v>
      </c>
      <c r="I64" s="56">
        <f>окт.25!I64+ноя.25!F64-ноя.25!E64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окт.25!I65+ноя.25!F65-ноя.25!E65</f>
        <v>-1914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2513</v>
      </c>
      <c r="H66" s="28">
        <v>45970</v>
      </c>
      <c r="I66" s="56">
        <f>окт.25!I66+ноя.25!F66-ноя.25!E66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окт.25!I67+ноя.25!F67-ноя.25!E67</f>
        <v>-10440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окт.25!I68+ноя.25!F68-ноя.25!E68</f>
        <v>1222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окт.25!I69+ноя.25!F69-ноя.25!E69</f>
        <v>2848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окт.25!I70+ноя.25!F70-ноя.25!E70</f>
        <v>2958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2514</v>
      </c>
      <c r="H71" s="28">
        <v>45966</v>
      </c>
      <c r="I71" s="56">
        <f>окт.25!I71+ноя.25!F71-ноя.25!E71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>
        <v>18706</v>
      </c>
      <c r="G72" s="132" t="s">
        <v>2515</v>
      </c>
      <c r="H72" s="28">
        <v>45971</v>
      </c>
      <c r="I72" s="56">
        <f>окт.25!I72+ноя.25!F72-ноя.25!E72</f>
        <v>6352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2516</v>
      </c>
      <c r="H73" s="28">
        <v>45968</v>
      </c>
      <c r="I73" s="56">
        <f>окт.25!I73+ноя.25!F73-ноя.25!E73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13"/>
      <c r="G74" s="132"/>
      <c r="H74" s="28"/>
      <c r="I74" s="56">
        <f>окт.25!I74+ноя.25!F74-ноя.25!E74</f>
        <v>-24534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13"/>
      <c r="G75" s="132"/>
      <c r="H75" s="28"/>
      <c r="I75" s="56">
        <f>окт.25!I75+ноя.25!F75-ноя.25!E75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окт.25!I76+ноя.25!F76-ноя.25!E76</f>
        <v>-4064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2517</v>
      </c>
      <c r="H77" s="28">
        <v>45971</v>
      </c>
      <c r="I77" s="56">
        <f>окт.25!I77+ноя.25!F77-ноя.25!E77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окт.25!I78+ноя.25!F78-ноя.25!E78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окт.25!I79+ноя.25!F79-ноя.25!E79</f>
        <v>-5242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2518</v>
      </c>
      <c r="H80" s="28">
        <v>45978</v>
      </c>
      <c r="I80" s="56">
        <f>окт.25!I80+ноя.25!F80-ноя.25!E80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окт.25!I81+ноя.25!F81-ноя.25!E81</f>
        <v>746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окт.25!I82+ноя.25!F82-ноя.25!E82</f>
        <v>-7670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окт.25!I83+ноя.25!F83-ноя.25!E83</f>
        <v>11856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2519</v>
      </c>
      <c r="H84" s="28">
        <v>45986</v>
      </c>
      <c r="I84" s="56">
        <f>окт.25!I84+ноя.25!F84-ноя.25!E84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окт.25!I85+ноя.25!F85-ноя.25!E85</f>
        <v>-12354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окт.25!I86+ноя.25!F86-ноя.25!E86</f>
        <v>-12354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окт.25!I87+ноя.25!F87-ноя.25!E87</f>
        <v>-12354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окт.25!I88+ноя.25!F88-ноя.25!E88</f>
        <v>-12354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окт.25!I89+ноя.25!F89-ноя.25!E89</f>
        <v>-1914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окт.25!I90+ноя.25!F90-ноя.25!E90</f>
        <v>-12354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348</v>
      </c>
      <c r="G91" s="132" t="s">
        <v>2520</v>
      </c>
      <c r="H91" s="28">
        <v>45982</v>
      </c>
      <c r="I91" s="56">
        <f>окт.25!I91+ноя.25!F91-ноя.25!E91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окт.25!I92+ноя.25!F92-ноя.25!E92</f>
        <v>-4002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окт.25!I93+ноя.25!F93-ноя.25!E93</f>
        <v>-7854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окт.25!I94+ноя.25!F94-ноя.25!E94</f>
        <v>-12354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окт.25!I95+ноя.25!F95-ноя.25!E95</f>
        <v>-4702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окт.25!I96+ноя.25!F96-ноя.25!E96</f>
        <v>416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окт.25!I97+ноя.25!F97-ноя.25!E97</f>
        <v>-10268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окт.25!I98+ноя.25!F98-ноя.25!E98</f>
        <v>628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2521</v>
      </c>
      <c r="H99" s="28">
        <v>45962</v>
      </c>
      <c r="I99" s="56">
        <f>окт.25!I99+ноя.25!F99-ноя.25!E99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окт.25!I100+ноя.25!F100-ноя.25!E100</f>
        <v>684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окт.25!I101+ноя.25!F101-ноя.25!E101</f>
        <v>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окт.25!I102+ноя.25!F102-ноя.25!E102</f>
        <v>2698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окт.25!I103+ноя.25!F103-ноя.25!E103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окт.25!I104+ноя.25!F104-ноя.25!E104</f>
        <v>150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окт.25!I105+ноя.25!F105-ноя.25!E105</f>
        <v>218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окт.25!I106+ноя.25!F106-ноя.25!E106</f>
        <v>-6504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696</v>
      </c>
      <c r="G107" s="132" t="s">
        <v>2522</v>
      </c>
      <c r="H107" s="28">
        <v>45972</v>
      </c>
      <c r="I107" s="56">
        <f>окт.25!I107+ноя.25!F107-ноя.25!E107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окт.25!I108+ноя.25!F108-ноя.25!E108</f>
        <v>-4784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окт.25!I109+ноя.25!F109-ноя.25!E109</f>
        <v>-1388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окт.25!I110+ноя.25!F110-ноя.25!E110</f>
        <v>-12354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окт.25!I111+ноя.25!F111-ноя.25!E111</f>
        <v>-1984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окт.25!I112+ноя.25!F112-ноя.25!E112</f>
        <v>-7482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окт.25!I113+ноя.25!F113-ноя.25!E113</f>
        <v>6700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2523</v>
      </c>
      <c r="H114" s="28">
        <v>45972</v>
      </c>
      <c r="I114" s="56">
        <f>окт.25!I114+ноя.25!F114-ноя.25!E114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окт.25!I115+ноя.25!F115-ноя.25!E115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окт.25!I116+ноя.25!F116-ноя.25!E116</f>
        <v>-7068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окт.25!I117+ноя.25!F117-ноя.25!E117</f>
        <v>1016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174</v>
      </c>
      <c r="G118" s="132" t="s">
        <v>2524</v>
      </c>
      <c r="H118" s="28">
        <v>45975</v>
      </c>
      <c r="I118" s="56">
        <f>окт.25!I118+ноя.25!F118-ноя.25!E118</f>
        <v>934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окт.25!I119+ноя.25!F119-ноя.25!E119</f>
        <v>-1392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окт.25!I120+ноя.25!F120-ноя.25!E120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окт.25!I121+ноя.25!F121-ноя.25!E121</f>
        <v>-2088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окт.25!I122+ноя.25!F122-ноя.25!E122</f>
        <v>-1754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окт.25!I123+ноя.25!F123-ноя.25!E123</f>
        <v>-126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окт.25!I124+ноя.25!F124-ноя.25!E124</f>
        <v>-78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окт.25!I125+ноя.25!F125-ноя.25!E125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окт.25!I126+ноя.25!F126-ноя.25!E126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2525</v>
      </c>
      <c r="H127" s="28">
        <v>45977</v>
      </c>
      <c r="I127" s="56">
        <f>окт.25!I127+ноя.25!F127-ноя.25!E127</f>
        <v>69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окт.25!I128+ноя.25!F128-ноя.25!E128</f>
        <v>174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окт.25!I129+ноя.25!F129-ноя.25!E129</f>
        <v>6732</v>
      </c>
    </row>
  </sheetData>
  <autoFilter ref="A3:I129" xr:uid="{00000000-0009-0000-0000-000073000000}"/>
  <mergeCells count="1">
    <mergeCell ref="C1:I2"/>
  </mergeCells>
  <conditionalFormatting sqref="I1:I129">
    <cfRule type="cellIs" dxfId="24" priority="1" operator="lessThan">
      <formula>0</formula>
    </cfRule>
  </conditionalFormatting>
  <hyperlinks>
    <hyperlink ref="J2" location="СВОД_2025!A1" display="Свод 2025" xr:uid="{00000000-0004-0000-7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7"/>
  <dimension ref="A1:J129"/>
  <sheetViews>
    <sheetView topLeftCell="A62" workbookViewId="0">
      <selection activeCell="H89" sqref="H8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45992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ноя.25!I4+дек.25!F4-дек.25!E4</f>
        <v>-12528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ноя.25!I5+дек.25!F5-дек.25!E5</f>
        <v>-3870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ноя.25!I6+дек.25!F6-дек.25!E6</f>
        <v>-12528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ноя.25!I7+дек.25!F7-дек.25!E7</f>
        <v>-454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ноя.25!I8+дек.25!F8-дек.25!E8</f>
        <v>-7528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ноя.25!I9+дек.25!F9-дек.25!E9</f>
        <v>2278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ноя.25!I10+дек.25!F10-дек.25!E10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ноя.25!I11+дек.25!F11-дек.25!E11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ноя.25!I12+дек.25!F12-дек.25!E12</f>
        <v>1990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5000</v>
      </c>
      <c r="G13" s="132" t="s">
        <v>2526</v>
      </c>
      <c r="H13" s="28">
        <v>45996</v>
      </c>
      <c r="I13" s="56">
        <f>ноя.25!I13+дек.25!F13-дек.25!E13</f>
        <v>1356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ноя.25!I14+дек.25!F14-дек.25!E14</f>
        <v>-3090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ноя.25!I15+дек.25!F15-дек.25!E15</f>
        <v>-7830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ноя.25!I16+дек.25!F16-дек.25!E16</f>
        <v>416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ноя.25!I17+дек.25!F17-дек.25!E17</f>
        <v>-4228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2527</v>
      </c>
      <c r="H18" s="28">
        <v>45996</v>
      </c>
      <c r="I18" s="56">
        <f>ноя.25!I18+дек.25!F18-дек.25!E18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ноя.25!I19+дек.25!F19-дек.25!E19</f>
        <v>-12528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ноя.25!I20+дек.25!F20-дек.25!E20</f>
        <v>1472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ноя.25!I21+дек.25!F21-дек.25!E21</f>
        <v>-5758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2528</v>
      </c>
      <c r="H22" s="28">
        <v>46016</v>
      </c>
      <c r="I22" s="56">
        <f>ноя.25!I22+дек.25!F22-дек.25!E22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2088</v>
      </c>
      <c r="G23" s="132" t="s">
        <v>2529</v>
      </c>
      <c r="H23" s="28">
        <v>45999</v>
      </c>
      <c r="I23" s="56">
        <f>ноя.25!I23+дек.25!F23-дек.25!E23</f>
        <v>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ноя.25!I24+дек.25!F24-дек.25!E24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ноя.25!I25+дек.25!F25-дек.25!E25</f>
        <v>174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ноя.25!I26+дек.25!F26-дек.25!E26</f>
        <v>1044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ноя.25!I27+дек.25!F27-дек.25!E27</f>
        <v>-9528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ноя.25!I28+дек.25!F28-дек.25!E28</f>
        <v>344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2530</v>
      </c>
      <c r="H29" s="28">
        <v>46013</v>
      </c>
      <c r="I29" s="56">
        <f>ноя.25!I29+дек.25!F29-дек.25!E29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ноя.25!I30+дек.25!F30-дек.25!E30</f>
        <v>-1566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ноя.25!I31+дек.25!F31-дек.25!E31</f>
        <v>-12528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ноя.25!I32+дек.25!F32-дек.25!E32</f>
        <v>-528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ноя.25!I33+дек.25!F33-дек.25!E33</f>
        <v>-3548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ноя.25!I34+дек.25!F34-дек.25!E34</f>
        <v>4438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ноя.25!I35+дек.25!F35-дек.25!E35</f>
        <v>-7304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ноя.25!I36+дек.25!F36-дек.25!E36</f>
        <v>-12128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ноя.25!I37+дек.25!F37-дек.25!E37</f>
        <v>-1020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2531</v>
      </c>
      <c r="H38" s="28">
        <v>46001</v>
      </c>
      <c r="I38" s="56">
        <f>ноя.25!I38+дек.25!F38-дек.25!E38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ноя.25!I39+дек.25!F39-дек.25!E39</f>
        <v>-7516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ноя.25!I40+дек.25!F40-дек.25!E40</f>
        <v>-12528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ноя.25!I41+дек.25!F41-дек.25!E41</f>
        <v>-11832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ноя.25!I42+дек.25!F42-дек.25!E42</f>
        <v>-12528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ноя.25!I43+дек.25!F43-дек.25!E43</f>
        <v>-12528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ноя.25!I44+дек.25!F44-дек.25!E44</f>
        <v>11134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ноя.25!I45+дек.25!F45-дек.25!E45</f>
        <v>-3132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ноя.25!I46+дек.25!F46-дек.25!E46</f>
        <v>-9762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ноя.25!I47+дек.25!F47-дек.25!E47</f>
        <v>-4060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ноя.25!I48+дек.25!F48-дек.25!E48</f>
        <v>5482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ноя.25!I49+дек.25!F49-дек.25!E49</f>
        <v>-4528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ноя.25!I50+дек.25!F50-дек.25!E50</f>
        <v>4870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ноя.25!I51+дек.25!F51-дек.25!E51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ноя.25!I52+дек.25!F52-дек.25!E52</f>
        <v>348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ноя.25!I53+дек.25!F53-дек.25!E53</f>
        <v>-289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200</v>
      </c>
      <c r="G54" s="132" t="s">
        <v>2532</v>
      </c>
      <c r="H54" s="28">
        <v>45996</v>
      </c>
      <c r="I54" s="56">
        <f>ноя.25!I54+дек.25!F54-дек.25!E54</f>
        <v>-2406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2000</v>
      </c>
      <c r="G55" s="132" t="s">
        <v>2533</v>
      </c>
      <c r="H55" s="28">
        <v>46007</v>
      </c>
      <c r="I55" s="56">
        <f>ноя.25!I55+дек.25!F55-дек.25!E55</f>
        <v>1342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ноя.25!I56+дек.25!F56-дек.25!E56</f>
        <v>-274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ноя.25!I57+дек.25!F57-дек.25!E57</f>
        <v>-12528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ноя.25!I58+дек.25!F58-дек.25!E58</f>
        <v>-1268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ноя.25!I59+дек.25!F59-дек.25!E59</f>
        <v>-12528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ноя.25!I60+дек.25!F60-дек.25!E60</f>
        <v>8528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2534</v>
      </c>
      <c r="H61" s="28">
        <v>46010</v>
      </c>
      <c r="I61" s="56">
        <f>ноя.25!I61+дек.25!F61-дек.25!E61</f>
        <v>3588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ноя.25!I62+дек.25!F62-дек.25!E62</f>
        <v>-3528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ноя.25!I63+дек.25!F63-дек.25!E63</f>
        <v>1128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2535</v>
      </c>
      <c r="H64" s="28">
        <v>45999</v>
      </c>
      <c r="I64" s="56">
        <f>ноя.25!I64+дек.25!F64-дек.25!E64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ноя.25!I65+дек.25!F65-дек.25!E65</f>
        <v>-2088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ноя.25!I66+дек.25!F66-дек.25!E66</f>
        <v>0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2268</v>
      </c>
      <c r="E67" s="131">
        <v>174</v>
      </c>
      <c r="F67" s="13"/>
      <c r="G67" s="132"/>
      <c r="H67" s="28"/>
      <c r="I67" s="56">
        <f>ноя.25!I67+дек.25!F67-дек.25!E67</f>
        <v>-10614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ноя.25!I68+дек.25!F68-дек.25!E68</f>
        <v>1048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ноя.25!I69+дек.25!F69-дек.25!E69</f>
        <v>2674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ноя.25!I70+дек.25!F70-дек.25!E70</f>
        <v>2784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2536</v>
      </c>
      <c r="H71" s="28">
        <v>45993</v>
      </c>
      <c r="I71" s="56">
        <f>ноя.25!I71+дек.25!F71-дек.25!E71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ноя.25!I72+дек.25!F72-дек.25!E72</f>
        <v>6178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ноя.25!I73+дек.25!F73-дек.25!E73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13"/>
      <c r="G74" s="132"/>
      <c r="H74" s="28"/>
      <c r="I74" s="56">
        <f>ноя.25!I74+дек.25!F74-дек.25!E74</f>
        <v>-24882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13"/>
      <c r="G75" s="132"/>
      <c r="H75" s="28"/>
      <c r="I75" s="56">
        <f>ноя.25!I75+дек.25!F75-дек.25!E75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ноя.25!I76+дек.25!F76-дек.25!E76</f>
        <v>-4238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2537</v>
      </c>
      <c r="H77" s="28">
        <v>45999</v>
      </c>
      <c r="I77" s="56">
        <f>ноя.25!I77+дек.25!F77-дек.25!E77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ноя.25!I78+дек.25!F78-дек.25!E78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ноя.25!I79+дек.25!F79-дек.25!E79</f>
        <v>-5416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2538</v>
      </c>
      <c r="H80" s="28">
        <v>46017</v>
      </c>
      <c r="I80" s="56">
        <f>ноя.25!I80+дек.25!F80-дек.25!E80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ноя.25!I81+дек.25!F81-дек.25!E81</f>
        <v>572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ноя.25!I82+дек.25!F82-дек.25!E82</f>
        <v>-7844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ноя.25!I83+дек.25!F83-дек.25!E83</f>
        <v>11682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ноя.25!I84+дек.25!F84-дек.25!E84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ноя.25!I85+дек.25!F85-дек.25!E85</f>
        <v>-12528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ноя.25!I86+дек.25!F86-дек.25!E86</f>
        <v>-12528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ноя.25!I87+дек.25!F87-дек.25!E87</f>
        <v>-12528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ноя.25!I88+дек.25!F88-дек.25!E88</f>
        <v>-12528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ноя.25!I89+дек.25!F89-дек.25!E89</f>
        <v>-2088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ноя.25!I90+дек.25!F90-дек.25!E90</f>
        <v>-12528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2539</v>
      </c>
      <c r="H91" s="28">
        <v>46020</v>
      </c>
      <c r="I91" s="56">
        <f>ноя.25!I91+дек.25!F91-дек.25!E91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ноя.25!I92+дек.25!F92-дек.25!E92</f>
        <v>-4176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ноя.25!I93+дек.25!F93-дек.25!E93</f>
        <v>-8028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ноя.25!I94+дек.25!F94-дек.25!E94</f>
        <v>-12528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ноя.25!I95+дек.25!F95-дек.25!E95</f>
        <v>-4876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ноя.25!I96+дек.25!F96-дек.25!E96</f>
        <v>242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ноя.25!I97+дек.25!F97-дек.25!E97</f>
        <v>-10442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ноя.25!I98+дек.25!F98-дек.25!E98</f>
        <v>454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2540</v>
      </c>
      <c r="H99" s="28">
        <v>45993</v>
      </c>
      <c r="I99" s="56">
        <f>ноя.25!I99+дек.25!F99-дек.25!E99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ноя.25!I100+дек.25!F100-дек.25!E100</f>
        <v>510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ноя.25!I101+дек.25!F101-дек.25!E101</f>
        <v>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ноя.25!I102+дек.25!F102-дек.25!E102</f>
        <v>2524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f>174+174</f>
        <v>348</v>
      </c>
      <c r="G103" s="132" t="s">
        <v>2541</v>
      </c>
      <c r="H103" s="28" t="s">
        <v>2542</v>
      </c>
      <c r="I103" s="56">
        <f>ноя.25!I103+дек.25!F103-дек.25!E103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ноя.25!I104+дек.25!F104-дек.25!E104</f>
        <v>-24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ноя.25!I105+дек.25!F105-дек.25!E105</f>
        <v>44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ноя.25!I106+дек.25!F106-дек.25!E106</f>
        <v>-6678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ноя.25!I107+дек.25!F107-дек.25!E107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ноя.25!I108+дек.25!F108-дек.25!E108</f>
        <v>-4958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ноя.25!I109+дек.25!F109-дек.25!E109</f>
        <v>-1562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ноя.25!I110+дек.25!F110-дек.25!E110</f>
        <v>-12528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ноя.25!I111+дек.25!F111-дек.25!E111</f>
        <v>-2158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ноя.25!I112+дек.25!F112-дек.25!E112</f>
        <v>-7656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ноя.25!I113+дек.25!F113-дек.25!E113</f>
        <v>6526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2543</v>
      </c>
      <c r="H114" s="28">
        <v>46001</v>
      </c>
      <c r="I114" s="56">
        <f>ноя.25!I114+дек.25!F114-дек.25!E114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ноя.25!I115+дек.25!F115-дек.25!E115</f>
        <v>2214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ноя.25!I116+дек.25!F116-дек.25!E116</f>
        <v>-7242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ноя.25!I117+дек.25!F117-дек.25!E117</f>
        <v>842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2544</v>
      </c>
      <c r="H118" s="28">
        <v>46017</v>
      </c>
      <c r="I118" s="56">
        <f>ноя.25!I118+дек.25!F118-дек.25!E118</f>
        <v>960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ноя.25!I119+дек.25!F119-дек.25!E119</f>
        <v>-1566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>
        <v>174</v>
      </c>
      <c r="G120" s="132" t="s">
        <v>2545</v>
      </c>
      <c r="H120" s="28">
        <v>45999</v>
      </c>
      <c r="I120" s="56">
        <f>ноя.25!I120+дек.25!F120-дек.25!E120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ноя.25!I121+дек.25!F121-дек.25!E121</f>
        <v>-2262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ноя.25!I122+дек.25!F122-дек.25!E122</f>
        <v>-1928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ноя.25!I123+дек.25!F123-дек.25!E123</f>
        <v>-300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ноя.25!I124+дек.25!F124-дек.25!E124</f>
        <v>-252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ноя.25!I125+дек.25!F125-дек.25!E125</f>
        <v>-990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ноя.25!I126+дек.25!F126-дек.25!E126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2546</v>
      </c>
      <c r="H127" s="28">
        <v>46007</v>
      </c>
      <c r="I127" s="56">
        <f>ноя.25!I127+дек.25!F127-дек.25!E127</f>
        <v>70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ноя.25!I128+дек.25!F128-дек.25!E128</f>
        <v>0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ноя.25!I129+дек.25!F129-дек.25!E129</f>
        <v>6558</v>
      </c>
    </row>
  </sheetData>
  <autoFilter ref="A3:I129" xr:uid="{00000000-0009-0000-0000-000074000000}"/>
  <mergeCells count="1">
    <mergeCell ref="C1:I2"/>
  </mergeCells>
  <conditionalFormatting sqref="I1:I129">
    <cfRule type="cellIs" dxfId="23" priority="1" operator="lessThan">
      <formula>0</formula>
    </cfRule>
  </conditionalFormatting>
  <hyperlinks>
    <hyperlink ref="J2" location="СВОД_2025!A1" display="Свод 2025" xr:uid="{00000000-0004-0000-7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F4088-AD8B-4CBC-8D3E-4E1306F4D362}">
  <sheetPr codeName="Лист118">
    <tabColor rgb="FFFFC000"/>
    <pageSetUpPr fitToPage="1"/>
  </sheetPr>
  <dimension ref="A1:W136"/>
  <sheetViews>
    <sheetView tabSelected="1" zoomScale="80" zoomScaleNormal="80" workbookViewId="0">
      <selection activeCell="B1" sqref="B1:W1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2574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06">
        <v>46042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2547</v>
      </c>
      <c r="F8" s="126" t="s">
        <v>12</v>
      </c>
      <c r="G8" s="74" t="s">
        <v>13</v>
      </c>
      <c r="H8" s="74" t="s">
        <v>2548</v>
      </c>
      <c r="I8" s="109">
        <v>46023</v>
      </c>
      <c r="J8" s="109">
        <v>46054</v>
      </c>
      <c r="K8" s="109">
        <v>46082</v>
      </c>
      <c r="L8" s="74" t="s">
        <v>2549</v>
      </c>
      <c r="M8" s="109">
        <v>46113</v>
      </c>
      <c r="N8" s="109">
        <v>46143</v>
      </c>
      <c r="O8" s="109">
        <v>46174</v>
      </c>
      <c r="P8" s="78" t="s">
        <v>2550</v>
      </c>
      <c r="Q8" s="109">
        <v>46204</v>
      </c>
      <c r="R8" s="109">
        <v>46235</v>
      </c>
      <c r="S8" s="109">
        <v>46266</v>
      </c>
      <c r="T8" s="78" t="s">
        <v>2551</v>
      </c>
      <c r="U8" s="109">
        <v>46296</v>
      </c>
      <c r="V8" s="109">
        <v>46327</v>
      </c>
      <c r="W8" s="109">
        <v>46357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СВОД_2025!F9</f>
        <v>-13050</v>
      </c>
      <c r="F9" s="113">
        <f>G9+E9-H9-L9-P9-T9</f>
        <v>-13224</v>
      </c>
      <c r="G9" s="114">
        <f>янв.26!F4+фев.26!F4+мар.26!F4+апр.26!F4+май.26!F4+июн.26!F4+июл.26!F4+авг.26!F4+сен.26!F4+окт.26!F4+ноя.26!F4+дек.26!F4</f>
        <v>0</v>
      </c>
      <c r="H9" s="81">
        <f>I9+J9+K9</f>
        <v>174</v>
      </c>
      <c r="I9" s="12">
        <f>янв.26!E4</f>
        <v>174</v>
      </c>
      <c r="J9" s="12">
        <f>фев.26!E4</f>
        <v>0</v>
      </c>
      <c r="K9" s="12">
        <f>мар.26!E4</f>
        <v>0</v>
      </c>
      <c r="L9" s="82">
        <f>M9+N9+O9</f>
        <v>0</v>
      </c>
      <c r="M9" s="12">
        <f>апр.26!E4</f>
        <v>0</v>
      </c>
      <c r="N9" s="12">
        <f>май.26!E4</f>
        <v>0</v>
      </c>
      <c r="O9" s="12">
        <f>июн.26!E4</f>
        <v>0</v>
      </c>
      <c r="P9" s="82">
        <f>Q9+R9+S9</f>
        <v>0</v>
      </c>
      <c r="Q9" s="12">
        <f>июл.26!E4</f>
        <v>0</v>
      </c>
      <c r="R9" s="12">
        <f>авг.26!E4</f>
        <v>0</v>
      </c>
      <c r="S9" s="12">
        <f>сен.26!E4</f>
        <v>0</v>
      </c>
      <c r="T9" s="82">
        <f>U9+V9+W9</f>
        <v>0</v>
      </c>
      <c r="U9" s="12">
        <f>окт.26!E4</f>
        <v>0</v>
      </c>
      <c r="V9" s="12">
        <f>ноя.26!E4</f>
        <v>0</v>
      </c>
      <c r="W9" s="12">
        <f>дек.26!E4</f>
        <v>0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СВОД_2025!F10</f>
        <v>-3896</v>
      </c>
      <c r="F10" s="113">
        <f t="shared" ref="F10:F76" si="0">G10+E10-H10-L10-P10-T10</f>
        <v>-4070</v>
      </c>
      <c r="G10" s="114">
        <f>янв.26!F5+фев.26!F5+мар.26!F5+апр.26!F5+май.26!F5+июн.26!F5+июл.26!F5+авг.26!F5+сен.26!F5+окт.26!F5+ноя.26!F5+дек.26!F5</f>
        <v>0</v>
      </c>
      <c r="H10" s="81">
        <f t="shared" ref="H10:H76" si="1">I10+J10+K10</f>
        <v>174</v>
      </c>
      <c r="I10" s="12">
        <f>янв.26!E5</f>
        <v>174</v>
      </c>
      <c r="J10" s="12">
        <f>фев.26!E5</f>
        <v>0</v>
      </c>
      <c r="K10" s="12">
        <f>мар.26!E5</f>
        <v>0</v>
      </c>
      <c r="L10" s="82">
        <f t="shared" ref="L10:L75" si="2">M10+N10+O10</f>
        <v>0</v>
      </c>
      <c r="M10" s="12">
        <f>апр.26!E5</f>
        <v>0</v>
      </c>
      <c r="N10" s="12">
        <f>май.26!E5</f>
        <v>0</v>
      </c>
      <c r="O10" s="12">
        <f>июн.26!E5</f>
        <v>0</v>
      </c>
      <c r="P10" s="82">
        <f t="shared" ref="P10:P75" si="3">Q10+R10+S10</f>
        <v>0</v>
      </c>
      <c r="Q10" s="12">
        <f>июл.26!E5</f>
        <v>0</v>
      </c>
      <c r="R10" s="12">
        <f>авг.26!E5</f>
        <v>0</v>
      </c>
      <c r="S10" s="12">
        <f>сен.26!E5</f>
        <v>0</v>
      </c>
      <c r="T10" s="82">
        <f t="shared" ref="T10:T75" si="4">U10+V10+W10</f>
        <v>0</v>
      </c>
      <c r="U10" s="12">
        <f>окт.26!E5</f>
        <v>0</v>
      </c>
      <c r="V10" s="12">
        <f>ноя.26!E5</f>
        <v>0</v>
      </c>
      <c r="W10" s="12">
        <f>дек.26!E5</f>
        <v>0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СВОД_2025!F11</f>
        <v>-10754</v>
      </c>
      <c r="F11" s="113">
        <f t="shared" si="0"/>
        <v>-10928</v>
      </c>
      <c r="G11" s="114">
        <f>янв.26!F6+фев.26!F6+мар.26!F6+апр.26!F6+май.26!F6+июн.26!F6+июл.26!F6+авг.26!F6+сен.26!F6+окт.26!F6+ноя.26!F6+дек.26!F6</f>
        <v>0</v>
      </c>
      <c r="H11" s="81">
        <f t="shared" si="1"/>
        <v>174</v>
      </c>
      <c r="I11" s="12">
        <f>янв.26!E6</f>
        <v>174</v>
      </c>
      <c r="J11" s="12">
        <f>фев.26!E6</f>
        <v>0</v>
      </c>
      <c r="K11" s="12">
        <f>мар.26!E6</f>
        <v>0</v>
      </c>
      <c r="L11" s="82">
        <f t="shared" si="2"/>
        <v>0</v>
      </c>
      <c r="M11" s="12">
        <f>апр.26!E6</f>
        <v>0</v>
      </c>
      <c r="N11" s="12">
        <f>май.26!E6</f>
        <v>0</v>
      </c>
      <c r="O11" s="12">
        <f>июн.26!E6</f>
        <v>0</v>
      </c>
      <c r="P11" s="82">
        <f t="shared" si="3"/>
        <v>0</v>
      </c>
      <c r="Q11" s="12">
        <f>июл.26!E6</f>
        <v>0</v>
      </c>
      <c r="R11" s="12">
        <f>авг.26!E6</f>
        <v>0</v>
      </c>
      <c r="S11" s="12">
        <f>сен.26!E6</f>
        <v>0</v>
      </c>
      <c r="T11" s="82">
        <f t="shared" si="4"/>
        <v>0</v>
      </c>
      <c r="U11" s="12">
        <f>окт.26!E6</f>
        <v>0</v>
      </c>
      <c r="V11" s="12">
        <f>ноя.26!E6</f>
        <v>0</v>
      </c>
      <c r="W11" s="12">
        <f>дек.26!E6</f>
        <v>0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СВОД_2025!F12</f>
        <v>-3480</v>
      </c>
      <c r="F12" s="113">
        <f t="shared" si="0"/>
        <v>-3654</v>
      </c>
      <c r="G12" s="114">
        <f>янв.26!F7+фев.26!F7+мар.26!F7+апр.26!F7+май.26!F7+июн.26!F7+июл.26!F7+авг.26!F7+сен.26!F7+окт.26!F7+ноя.26!F7+дек.26!F7</f>
        <v>0</v>
      </c>
      <c r="H12" s="81">
        <f t="shared" si="1"/>
        <v>174</v>
      </c>
      <c r="I12" s="12">
        <f>янв.26!E7</f>
        <v>174</v>
      </c>
      <c r="J12" s="12">
        <f>фев.26!E7</f>
        <v>0</v>
      </c>
      <c r="K12" s="12">
        <f>мар.26!E7</f>
        <v>0</v>
      </c>
      <c r="L12" s="82">
        <f t="shared" si="2"/>
        <v>0</v>
      </c>
      <c r="M12" s="12">
        <f>апр.26!E7</f>
        <v>0</v>
      </c>
      <c r="N12" s="12">
        <f>май.26!E7</f>
        <v>0</v>
      </c>
      <c r="O12" s="12">
        <f>июн.26!E7</f>
        <v>0</v>
      </c>
      <c r="P12" s="82">
        <f t="shared" si="3"/>
        <v>0</v>
      </c>
      <c r="Q12" s="12">
        <f>июл.26!E7</f>
        <v>0</v>
      </c>
      <c r="R12" s="12">
        <f>авг.26!E7</f>
        <v>0</v>
      </c>
      <c r="S12" s="12">
        <f>сен.26!E7</f>
        <v>0</v>
      </c>
      <c r="T12" s="82">
        <f t="shared" si="4"/>
        <v>0</v>
      </c>
      <c r="U12" s="12">
        <f>окт.26!E7</f>
        <v>0</v>
      </c>
      <c r="V12" s="12">
        <f>ноя.26!E7</f>
        <v>0</v>
      </c>
      <c r="W12" s="12">
        <f>дек.26!E7</f>
        <v>0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СВОД_2025!F13</f>
        <v>-8094</v>
      </c>
      <c r="F13" s="113">
        <f t="shared" si="0"/>
        <v>-8268</v>
      </c>
      <c r="G13" s="114">
        <f>янв.26!F8+фев.26!F8+мар.26!F8+апр.26!F8+май.26!F8+июн.26!F8+июл.26!F8+авг.26!F8+сен.26!F8+окт.26!F8+ноя.26!F8+дек.26!F8</f>
        <v>0</v>
      </c>
      <c r="H13" s="81">
        <f t="shared" si="1"/>
        <v>174</v>
      </c>
      <c r="I13" s="12">
        <f>янв.26!E8</f>
        <v>174</v>
      </c>
      <c r="J13" s="12">
        <f>фев.26!E8</f>
        <v>0</v>
      </c>
      <c r="K13" s="12">
        <f>мар.26!E8</f>
        <v>0</v>
      </c>
      <c r="L13" s="82">
        <f t="shared" si="2"/>
        <v>0</v>
      </c>
      <c r="M13" s="12">
        <f>апр.26!E8</f>
        <v>0</v>
      </c>
      <c r="N13" s="12">
        <f>май.26!E8</f>
        <v>0</v>
      </c>
      <c r="O13" s="12">
        <f>июн.26!E8</f>
        <v>0</v>
      </c>
      <c r="P13" s="82">
        <f t="shared" si="3"/>
        <v>0</v>
      </c>
      <c r="Q13" s="12">
        <f>июл.26!E8</f>
        <v>0</v>
      </c>
      <c r="R13" s="12">
        <f>авг.26!E8</f>
        <v>0</v>
      </c>
      <c r="S13" s="12">
        <f>сен.26!E8</f>
        <v>0</v>
      </c>
      <c r="T13" s="82">
        <f t="shared" si="4"/>
        <v>0</v>
      </c>
      <c r="U13" s="12">
        <f>окт.26!E8</f>
        <v>0</v>
      </c>
      <c r="V13" s="12">
        <f>ноя.26!E8</f>
        <v>0</v>
      </c>
      <c r="W13" s="12">
        <f>дек.26!E8</f>
        <v>0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СВОД_2025!F14</f>
        <v>-2088</v>
      </c>
      <c r="F14" s="113">
        <f t="shared" si="0"/>
        <v>-2262</v>
      </c>
      <c r="G14" s="114">
        <f>янв.26!F9+фев.26!F9+мар.26!F9+апр.26!F9+май.26!F9+июн.26!F9+июл.26!F9+авг.26!F9+сен.26!F9+окт.26!F9+ноя.26!F9+дек.26!F9</f>
        <v>0</v>
      </c>
      <c r="H14" s="81">
        <f t="shared" si="1"/>
        <v>174</v>
      </c>
      <c r="I14" s="12">
        <f>янв.26!E9</f>
        <v>174</v>
      </c>
      <c r="J14" s="12">
        <f>фев.26!E9</f>
        <v>0</v>
      </c>
      <c r="K14" s="12">
        <f>мар.26!E9</f>
        <v>0</v>
      </c>
      <c r="L14" s="82">
        <f t="shared" si="2"/>
        <v>0</v>
      </c>
      <c r="M14" s="12">
        <f>апр.26!E9</f>
        <v>0</v>
      </c>
      <c r="N14" s="12">
        <f>май.26!E9</f>
        <v>0</v>
      </c>
      <c r="O14" s="12">
        <f>июн.26!E9</f>
        <v>0</v>
      </c>
      <c r="P14" s="82">
        <f t="shared" si="3"/>
        <v>0</v>
      </c>
      <c r="Q14" s="12">
        <f>июл.26!E9</f>
        <v>0</v>
      </c>
      <c r="R14" s="12">
        <f>авг.26!E9</f>
        <v>0</v>
      </c>
      <c r="S14" s="12">
        <f>сен.26!E9</f>
        <v>0</v>
      </c>
      <c r="T14" s="82">
        <f t="shared" si="4"/>
        <v>0</v>
      </c>
      <c r="U14" s="12">
        <f>окт.26!E9</f>
        <v>0</v>
      </c>
      <c r="V14" s="12">
        <f>ноя.26!E9</f>
        <v>0</v>
      </c>
      <c r="W14" s="12">
        <f>дек.26!E9</f>
        <v>0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СВОД_2025!F15</f>
        <v>0</v>
      </c>
      <c r="F15" s="113">
        <f t="shared" si="0"/>
        <v>870</v>
      </c>
      <c r="G15" s="114">
        <f>янв.26!F10+фев.26!F10+мар.26!F10+апр.26!F10+май.26!F10+июн.26!F10+июл.26!F10+авг.26!F10+сен.26!F10+окт.26!F10+ноя.26!F10+дек.26!F10</f>
        <v>1044</v>
      </c>
      <c r="H15" s="81">
        <f t="shared" si="1"/>
        <v>174</v>
      </c>
      <c r="I15" s="12">
        <f>янв.26!E10</f>
        <v>174</v>
      </c>
      <c r="J15" s="12">
        <f>фев.26!E10</f>
        <v>0</v>
      </c>
      <c r="K15" s="12">
        <f>мар.26!E10</f>
        <v>0</v>
      </c>
      <c r="L15" s="82">
        <f t="shared" si="2"/>
        <v>0</v>
      </c>
      <c r="M15" s="12">
        <f>апр.26!E10</f>
        <v>0</v>
      </c>
      <c r="N15" s="12">
        <f>май.26!E10</f>
        <v>0</v>
      </c>
      <c r="O15" s="12">
        <f>июн.26!E10</f>
        <v>0</v>
      </c>
      <c r="P15" s="82">
        <f t="shared" si="3"/>
        <v>0</v>
      </c>
      <c r="Q15" s="12">
        <f>июл.26!E10</f>
        <v>0</v>
      </c>
      <c r="R15" s="12">
        <f>авг.26!E10</f>
        <v>0</v>
      </c>
      <c r="S15" s="12">
        <f>сен.26!E10</f>
        <v>0</v>
      </c>
      <c r="T15" s="82">
        <f t="shared" si="4"/>
        <v>0</v>
      </c>
      <c r="U15" s="12">
        <f>окт.26!E10</f>
        <v>0</v>
      </c>
      <c r="V15" s="12">
        <f>ноя.26!E10</f>
        <v>0</v>
      </c>
      <c r="W15" s="12">
        <f>дек.26!E10</f>
        <v>0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СВОД_2025!F16</f>
        <v>-1946</v>
      </c>
      <c r="F16" s="113">
        <f t="shared" si="0"/>
        <v>-2120</v>
      </c>
      <c r="G16" s="114">
        <f>янв.26!F11+фев.26!F11+мар.26!F11+апр.26!F11+май.26!F11+июн.26!F11+июл.26!F11+авг.26!F11+сен.26!F11+окт.26!F11+ноя.26!F11+дек.26!F11</f>
        <v>0</v>
      </c>
      <c r="H16" s="81">
        <f t="shared" si="1"/>
        <v>174</v>
      </c>
      <c r="I16" s="12">
        <f>янв.26!E11</f>
        <v>174</v>
      </c>
      <c r="J16" s="12">
        <f>фев.26!E11</f>
        <v>0</v>
      </c>
      <c r="K16" s="12">
        <f>мар.26!E11</f>
        <v>0</v>
      </c>
      <c r="L16" s="82">
        <f t="shared" si="2"/>
        <v>0</v>
      </c>
      <c r="M16" s="12">
        <f>апр.26!E11</f>
        <v>0</v>
      </c>
      <c r="N16" s="12">
        <f>май.26!E11</f>
        <v>0</v>
      </c>
      <c r="O16" s="12">
        <f>июн.26!E11</f>
        <v>0</v>
      </c>
      <c r="P16" s="82">
        <f t="shared" si="3"/>
        <v>0</v>
      </c>
      <c r="Q16" s="12">
        <f>июл.26!E11</f>
        <v>0</v>
      </c>
      <c r="R16" s="12">
        <f>авг.26!E11</f>
        <v>0</v>
      </c>
      <c r="S16" s="12">
        <f>сен.26!E11</f>
        <v>0</v>
      </c>
      <c r="T16" s="82">
        <f t="shared" si="4"/>
        <v>0</v>
      </c>
      <c r="U16" s="12">
        <f>окт.26!E11</f>
        <v>0</v>
      </c>
      <c r="V16" s="12">
        <f>ноя.26!E11</f>
        <v>0</v>
      </c>
      <c r="W16" s="12">
        <f>дек.26!E11</f>
        <v>0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СВОД_2025!F17</f>
        <v>-2436</v>
      </c>
      <c r="F17" s="113">
        <f t="shared" si="0"/>
        <v>-174</v>
      </c>
      <c r="G17" s="114">
        <f>янв.26!F12+фев.26!F12+мар.26!F12+апр.26!F12+май.26!F12+июн.26!F12+июл.26!F12+авг.26!F12+сен.26!F12+окт.26!F12+ноя.26!F12+дек.26!F12</f>
        <v>2436</v>
      </c>
      <c r="H17" s="81">
        <f t="shared" si="1"/>
        <v>174</v>
      </c>
      <c r="I17" s="12">
        <f>янв.26!E12</f>
        <v>174</v>
      </c>
      <c r="J17" s="12">
        <f>фев.26!E12</f>
        <v>0</v>
      </c>
      <c r="K17" s="12">
        <f>мар.26!E12</f>
        <v>0</v>
      </c>
      <c r="L17" s="82">
        <f t="shared" si="2"/>
        <v>0</v>
      </c>
      <c r="M17" s="12">
        <f>апр.26!E12</f>
        <v>0</v>
      </c>
      <c r="N17" s="12">
        <f>май.26!E12</f>
        <v>0</v>
      </c>
      <c r="O17" s="12">
        <f>июн.26!E12</f>
        <v>0</v>
      </c>
      <c r="P17" s="82">
        <f t="shared" si="3"/>
        <v>0</v>
      </c>
      <c r="Q17" s="12">
        <f>июл.26!E12</f>
        <v>0</v>
      </c>
      <c r="R17" s="12">
        <f>авг.26!E12</f>
        <v>0</v>
      </c>
      <c r="S17" s="12">
        <f>сен.26!E12</f>
        <v>0</v>
      </c>
      <c r="T17" s="82">
        <f t="shared" si="4"/>
        <v>0</v>
      </c>
      <c r="U17" s="12">
        <f>окт.26!E12</f>
        <v>0</v>
      </c>
      <c r="V17" s="12">
        <f>ноя.26!E12</f>
        <v>0</v>
      </c>
      <c r="W17" s="12">
        <f>дек.26!E12</f>
        <v>0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СВОД_2025!F18</f>
        <v>-150</v>
      </c>
      <c r="F18" s="113">
        <f t="shared" si="0"/>
        <v>-324</v>
      </c>
      <c r="G18" s="114">
        <f>янв.26!F13+фев.26!F13+мар.26!F13+апр.26!F13+май.26!F13+июн.26!F13+июл.26!F13+авг.26!F13+сен.26!F13+окт.26!F13+ноя.26!F13+дек.26!F13</f>
        <v>0</v>
      </c>
      <c r="H18" s="81">
        <f t="shared" si="1"/>
        <v>174</v>
      </c>
      <c r="I18" s="12">
        <f>янв.26!E13</f>
        <v>174</v>
      </c>
      <c r="J18" s="12">
        <f>фев.26!E13</f>
        <v>0</v>
      </c>
      <c r="K18" s="12">
        <f>мар.26!E13</f>
        <v>0</v>
      </c>
      <c r="L18" s="82">
        <f t="shared" si="2"/>
        <v>0</v>
      </c>
      <c r="M18" s="12">
        <f>апр.26!E13</f>
        <v>0</v>
      </c>
      <c r="N18" s="12">
        <f>май.26!E13</f>
        <v>0</v>
      </c>
      <c r="O18" s="12">
        <f>июн.26!E13</f>
        <v>0</v>
      </c>
      <c r="P18" s="82">
        <f t="shared" si="3"/>
        <v>0</v>
      </c>
      <c r="Q18" s="12">
        <f>июл.26!E13</f>
        <v>0</v>
      </c>
      <c r="R18" s="12">
        <f>авг.26!E13</f>
        <v>0</v>
      </c>
      <c r="S18" s="12">
        <f>сен.26!E13</f>
        <v>0</v>
      </c>
      <c r="T18" s="82">
        <f t="shared" si="4"/>
        <v>0</v>
      </c>
      <c r="U18" s="12">
        <f>окт.26!E13</f>
        <v>0</v>
      </c>
      <c r="V18" s="12">
        <f>ноя.26!E13</f>
        <v>0</v>
      </c>
      <c r="W18" s="12">
        <f>дек.26!E13</f>
        <v>0</v>
      </c>
    </row>
    <row r="19" spans="1:23" x14ac:dyDescent="0.25">
      <c r="A19" s="3">
        <v>11</v>
      </c>
      <c r="B19" s="117" t="s">
        <v>1979</v>
      </c>
      <c r="C19" s="131">
        <v>18</v>
      </c>
      <c r="D19" s="131"/>
      <c r="E19" s="112">
        <f>СВОД_2025!F19</f>
        <v>564</v>
      </c>
      <c r="F19" s="113">
        <f t="shared" si="0"/>
        <v>390</v>
      </c>
      <c r="G19" s="114">
        <f>янв.26!F14+фев.26!F14+мар.26!F14+апр.26!F14+май.26!F14+июн.26!F14+июл.26!F14+авг.26!F14+сен.26!F14+окт.26!F14+ноя.26!F14+дек.26!F14</f>
        <v>0</v>
      </c>
      <c r="H19" s="81">
        <f t="shared" si="1"/>
        <v>174</v>
      </c>
      <c r="I19" s="12">
        <f>янв.26!E14</f>
        <v>174</v>
      </c>
      <c r="J19" s="12">
        <f>фев.26!E14</f>
        <v>0</v>
      </c>
      <c r="K19" s="12">
        <f>мар.26!E14</f>
        <v>0</v>
      </c>
      <c r="L19" s="82">
        <f t="shared" si="2"/>
        <v>0</v>
      </c>
      <c r="M19" s="12">
        <f>апр.26!E14</f>
        <v>0</v>
      </c>
      <c r="N19" s="12">
        <f>май.26!E14</f>
        <v>0</v>
      </c>
      <c r="O19" s="12">
        <f>июн.26!E14</f>
        <v>0</v>
      </c>
      <c r="P19" s="82">
        <f t="shared" si="3"/>
        <v>0</v>
      </c>
      <c r="Q19" s="12">
        <f>июл.26!E14</f>
        <v>0</v>
      </c>
      <c r="R19" s="12">
        <f>авг.26!E14</f>
        <v>0</v>
      </c>
      <c r="S19" s="12">
        <f>сен.26!E14</f>
        <v>0</v>
      </c>
      <c r="T19" s="82">
        <f t="shared" si="4"/>
        <v>0</v>
      </c>
      <c r="U19" s="12">
        <f>окт.26!E14</f>
        <v>0</v>
      </c>
      <c r="V19" s="12">
        <f>ноя.26!E14</f>
        <v>0</v>
      </c>
      <c r="W19" s="12">
        <f>дек.26!E14</f>
        <v>0</v>
      </c>
    </row>
    <row r="20" spans="1:23" x14ac:dyDescent="0.25">
      <c r="A20" s="3">
        <v>12</v>
      </c>
      <c r="B20" s="117" t="s">
        <v>29</v>
      </c>
      <c r="C20" s="131">
        <v>20</v>
      </c>
      <c r="D20" s="131"/>
      <c r="E20" s="112">
        <f>СВОД_2025!F20</f>
        <v>-7656</v>
      </c>
      <c r="F20" s="113">
        <f t="shared" si="0"/>
        <v>-7830</v>
      </c>
      <c r="G20" s="114">
        <f>янв.26!F15+фев.26!F15+мар.26!F15+апр.26!F15+май.26!F15+июн.26!F15+июл.26!F15+авг.26!F15+сен.26!F15+окт.26!F15+ноя.26!F15+дек.26!F15</f>
        <v>0</v>
      </c>
      <c r="H20" s="81">
        <f t="shared" si="1"/>
        <v>174</v>
      </c>
      <c r="I20" s="12">
        <f>янв.26!E15</f>
        <v>174</v>
      </c>
      <c r="J20" s="12">
        <f>фев.26!E15</f>
        <v>0</v>
      </c>
      <c r="K20" s="12">
        <f>мар.26!E15</f>
        <v>0</v>
      </c>
      <c r="L20" s="82">
        <f t="shared" si="2"/>
        <v>0</v>
      </c>
      <c r="M20" s="12">
        <f>апр.26!E15</f>
        <v>0</v>
      </c>
      <c r="N20" s="12">
        <f>май.26!E15</f>
        <v>0</v>
      </c>
      <c r="O20" s="12">
        <f>июн.26!E15</f>
        <v>0</v>
      </c>
      <c r="P20" s="82">
        <f t="shared" si="3"/>
        <v>0</v>
      </c>
      <c r="Q20" s="12">
        <f>июл.26!E15</f>
        <v>0</v>
      </c>
      <c r="R20" s="12">
        <f>авг.26!E15</f>
        <v>0</v>
      </c>
      <c r="S20" s="12">
        <f>сен.26!E15</f>
        <v>0</v>
      </c>
      <c r="T20" s="82">
        <f t="shared" si="4"/>
        <v>0</v>
      </c>
      <c r="U20" s="12">
        <f>окт.26!E15</f>
        <v>0</v>
      </c>
      <c r="V20" s="12">
        <f>ноя.26!E15</f>
        <v>0</v>
      </c>
      <c r="W20" s="12">
        <f>дек.26!E15</f>
        <v>0</v>
      </c>
    </row>
    <row r="21" spans="1:23" x14ac:dyDescent="0.25">
      <c r="A21" s="3">
        <v>13</v>
      </c>
      <c r="B21" s="117" t="s">
        <v>30</v>
      </c>
      <c r="C21" s="131">
        <v>22</v>
      </c>
      <c r="D21" s="131" t="s">
        <v>19</v>
      </c>
      <c r="E21" s="112">
        <f>СВОД_2025!F21</f>
        <v>-870</v>
      </c>
      <c r="F21" s="113">
        <f t="shared" si="0"/>
        <v>-1044</v>
      </c>
      <c r="G21" s="114">
        <f>янв.26!F16+фев.26!F16+мар.26!F16+апр.26!F16+май.26!F16+июн.26!F16+июл.26!F16+авг.26!F16+сен.26!F16+окт.26!F16+ноя.26!F16+дек.26!F16</f>
        <v>0</v>
      </c>
      <c r="H21" s="81">
        <f t="shared" si="1"/>
        <v>174</v>
      </c>
      <c r="I21" s="12">
        <f>янв.26!E16</f>
        <v>174</v>
      </c>
      <c r="J21" s="12">
        <f>фев.26!E16</f>
        <v>0</v>
      </c>
      <c r="K21" s="12">
        <f>мар.26!E16</f>
        <v>0</v>
      </c>
      <c r="L21" s="82">
        <f t="shared" si="2"/>
        <v>0</v>
      </c>
      <c r="M21" s="12">
        <f>апр.26!E16</f>
        <v>0</v>
      </c>
      <c r="N21" s="12">
        <f>май.26!E16</f>
        <v>0</v>
      </c>
      <c r="O21" s="12">
        <f>июн.26!E16</f>
        <v>0</v>
      </c>
      <c r="P21" s="82">
        <f t="shared" si="3"/>
        <v>0</v>
      </c>
      <c r="Q21" s="12">
        <f>июл.26!E16</f>
        <v>0</v>
      </c>
      <c r="R21" s="12">
        <f>авг.26!E16</f>
        <v>0</v>
      </c>
      <c r="S21" s="12">
        <f>сен.26!E16</f>
        <v>0</v>
      </c>
      <c r="T21" s="82">
        <f t="shared" si="4"/>
        <v>0</v>
      </c>
      <c r="U21" s="12">
        <f>окт.26!E16</f>
        <v>0</v>
      </c>
      <c r="V21" s="12">
        <f>ноя.26!E16</f>
        <v>0</v>
      </c>
      <c r="W21" s="12">
        <f>дек.26!E16</f>
        <v>0</v>
      </c>
    </row>
    <row r="22" spans="1:23" x14ac:dyDescent="0.25">
      <c r="A22" s="3">
        <v>14</v>
      </c>
      <c r="B22" s="117" t="s">
        <v>31</v>
      </c>
      <c r="C22" s="131">
        <v>23</v>
      </c>
      <c r="D22" s="131"/>
      <c r="E22" s="112">
        <f>СВОД_2025!F22</f>
        <v>-7234</v>
      </c>
      <c r="F22" s="113">
        <f t="shared" si="0"/>
        <v>-7408</v>
      </c>
      <c r="G22" s="114">
        <f>янв.26!F17+фев.26!F17+мар.26!F17+апр.26!F17+май.26!F17+июн.26!F17+июл.26!F17+авг.26!F17+сен.26!F17+окт.26!F17+ноя.26!F17+дек.26!F17</f>
        <v>0</v>
      </c>
      <c r="H22" s="81">
        <f t="shared" si="1"/>
        <v>174</v>
      </c>
      <c r="I22" s="12">
        <f>янв.26!E17</f>
        <v>174</v>
      </c>
      <c r="J22" s="12">
        <f>фев.26!E17</f>
        <v>0</v>
      </c>
      <c r="K22" s="12">
        <f>мар.26!E17</f>
        <v>0</v>
      </c>
      <c r="L22" s="82">
        <f t="shared" si="2"/>
        <v>0</v>
      </c>
      <c r="M22" s="12">
        <f>апр.26!E17</f>
        <v>0</v>
      </c>
      <c r="N22" s="12">
        <f>май.26!E17</f>
        <v>0</v>
      </c>
      <c r="O22" s="12">
        <f>июн.26!E17</f>
        <v>0</v>
      </c>
      <c r="P22" s="82">
        <f t="shared" si="3"/>
        <v>0</v>
      </c>
      <c r="Q22" s="12">
        <f>июл.26!E17</f>
        <v>0</v>
      </c>
      <c r="R22" s="12">
        <f>авг.26!E17</f>
        <v>0</v>
      </c>
      <c r="S22" s="12">
        <f>сен.26!E17</f>
        <v>0</v>
      </c>
      <c r="T22" s="82">
        <f t="shared" si="4"/>
        <v>0</v>
      </c>
      <c r="U22" s="12">
        <f>окт.26!E17</f>
        <v>0</v>
      </c>
      <c r="V22" s="12">
        <f>ноя.26!E17</f>
        <v>0</v>
      </c>
      <c r="W22" s="12">
        <f>дек.26!E17</f>
        <v>0</v>
      </c>
    </row>
    <row r="23" spans="1:23" x14ac:dyDescent="0.25">
      <c r="A23" s="3">
        <v>15</v>
      </c>
      <c r="B23" s="117" t="s">
        <v>32</v>
      </c>
      <c r="C23" s="131">
        <v>24</v>
      </c>
      <c r="D23" s="131"/>
      <c r="E23" s="112">
        <f>СВОД_2025!F23</f>
        <v>2440</v>
      </c>
      <c r="F23" s="113">
        <f t="shared" si="0"/>
        <v>2266</v>
      </c>
      <c r="G23" s="114">
        <f>янв.26!F18+фев.26!F18+мар.26!F18+апр.26!F18+май.26!F18+июн.26!F18+июл.26!F18+авг.26!F18+сен.26!F18+окт.26!F18+ноя.26!F18+дек.26!F18</f>
        <v>0</v>
      </c>
      <c r="H23" s="81">
        <f t="shared" si="1"/>
        <v>174</v>
      </c>
      <c r="I23" s="12">
        <f>янв.26!E18</f>
        <v>174</v>
      </c>
      <c r="J23" s="12">
        <f>фев.26!E18</f>
        <v>0</v>
      </c>
      <c r="K23" s="12">
        <f>мар.26!E18</f>
        <v>0</v>
      </c>
      <c r="L23" s="82">
        <f t="shared" si="2"/>
        <v>0</v>
      </c>
      <c r="M23" s="12">
        <f>апр.26!E18</f>
        <v>0</v>
      </c>
      <c r="N23" s="12">
        <f>май.26!E18</f>
        <v>0</v>
      </c>
      <c r="O23" s="12">
        <f>июн.26!E18</f>
        <v>0</v>
      </c>
      <c r="P23" s="82">
        <f t="shared" si="3"/>
        <v>0</v>
      </c>
      <c r="Q23" s="12">
        <f>июл.26!E18</f>
        <v>0</v>
      </c>
      <c r="R23" s="12">
        <f>авг.26!E18</f>
        <v>0</v>
      </c>
      <c r="S23" s="12">
        <f>сен.26!E18</f>
        <v>0</v>
      </c>
      <c r="T23" s="82">
        <f t="shared" si="4"/>
        <v>0</v>
      </c>
      <c r="U23" s="12">
        <f>окт.26!E18</f>
        <v>0</v>
      </c>
      <c r="V23" s="12">
        <f>ноя.26!E18</f>
        <v>0</v>
      </c>
      <c r="W23" s="12">
        <f>дек.26!E18</f>
        <v>0</v>
      </c>
    </row>
    <row r="24" spans="1:23" x14ac:dyDescent="0.25">
      <c r="A24" s="3">
        <v>16</v>
      </c>
      <c r="B24" s="117" t="s">
        <v>33</v>
      </c>
      <c r="C24" s="131">
        <v>28</v>
      </c>
      <c r="D24" s="131"/>
      <c r="E24" s="112">
        <f>СВОД_2025!F24</f>
        <v>-19054</v>
      </c>
      <c r="F24" s="113">
        <f t="shared" si="0"/>
        <v>-19228</v>
      </c>
      <c r="G24" s="114">
        <f>янв.26!F19+фев.26!F19+мар.26!F19+апр.26!F19+май.26!F19+июн.26!F19+июл.26!F19+авг.26!F19+сен.26!F19+окт.26!F19+ноя.26!F19+дек.26!F19</f>
        <v>0</v>
      </c>
      <c r="H24" s="81">
        <f t="shared" si="1"/>
        <v>174</v>
      </c>
      <c r="I24" s="12">
        <f>янв.26!E19</f>
        <v>174</v>
      </c>
      <c r="J24" s="12">
        <f>фев.26!E19</f>
        <v>0</v>
      </c>
      <c r="K24" s="12">
        <f>мар.26!E19</f>
        <v>0</v>
      </c>
      <c r="L24" s="82">
        <f t="shared" si="2"/>
        <v>0</v>
      </c>
      <c r="M24" s="12">
        <f>апр.26!E19</f>
        <v>0</v>
      </c>
      <c r="N24" s="12">
        <f>май.26!E19</f>
        <v>0</v>
      </c>
      <c r="O24" s="12">
        <f>июн.26!E19</f>
        <v>0</v>
      </c>
      <c r="P24" s="82">
        <f t="shared" si="3"/>
        <v>0</v>
      </c>
      <c r="Q24" s="12">
        <f>июл.26!E19</f>
        <v>0</v>
      </c>
      <c r="R24" s="12">
        <f>авг.26!E19</f>
        <v>0</v>
      </c>
      <c r="S24" s="12">
        <f>сен.26!E19</f>
        <v>0</v>
      </c>
      <c r="T24" s="82">
        <f t="shared" si="4"/>
        <v>0</v>
      </c>
      <c r="U24" s="12">
        <f>окт.26!E19</f>
        <v>0</v>
      </c>
      <c r="V24" s="12">
        <f>ноя.26!E19</f>
        <v>0</v>
      </c>
      <c r="W24" s="12">
        <f>дек.26!E19</f>
        <v>0</v>
      </c>
    </row>
    <row r="25" spans="1:23" x14ac:dyDescent="0.25">
      <c r="A25" s="3">
        <v>17</v>
      </c>
      <c r="B25" s="117" t="s">
        <v>34</v>
      </c>
      <c r="C25" s="131">
        <v>29</v>
      </c>
      <c r="D25" s="131"/>
      <c r="E25" s="112">
        <f>СВОД_2025!F25</f>
        <v>746</v>
      </c>
      <c r="F25" s="113">
        <f t="shared" si="0"/>
        <v>572</v>
      </c>
      <c r="G25" s="114">
        <f>янв.26!F20+фев.26!F20+мар.26!F20+апр.26!F20+май.26!F20+июн.26!F20+июл.26!F20+авг.26!F20+сен.26!F20+окт.26!F20+ноя.26!F20+дек.26!F20</f>
        <v>0</v>
      </c>
      <c r="H25" s="81">
        <f t="shared" si="1"/>
        <v>174</v>
      </c>
      <c r="I25" s="12">
        <f>янв.26!E20</f>
        <v>174</v>
      </c>
      <c r="J25" s="12">
        <f>фев.26!E20</f>
        <v>0</v>
      </c>
      <c r="K25" s="12">
        <f>мар.26!E20</f>
        <v>0</v>
      </c>
      <c r="L25" s="82">
        <f t="shared" si="2"/>
        <v>0</v>
      </c>
      <c r="M25" s="12">
        <f>апр.26!E20</f>
        <v>0</v>
      </c>
      <c r="N25" s="12">
        <f>май.26!E20</f>
        <v>0</v>
      </c>
      <c r="O25" s="12">
        <f>июн.26!E20</f>
        <v>0</v>
      </c>
      <c r="P25" s="82">
        <f t="shared" si="3"/>
        <v>0</v>
      </c>
      <c r="Q25" s="12">
        <f>июл.26!E20</f>
        <v>0</v>
      </c>
      <c r="R25" s="12">
        <f>авг.26!E20</f>
        <v>0</v>
      </c>
      <c r="S25" s="12">
        <f>сен.26!E20</f>
        <v>0</v>
      </c>
      <c r="T25" s="82">
        <f t="shared" si="4"/>
        <v>0</v>
      </c>
      <c r="U25" s="12">
        <f>окт.26!E20</f>
        <v>0</v>
      </c>
      <c r="V25" s="12">
        <f>ноя.26!E20</f>
        <v>0</v>
      </c>
      <c r="W25" s="12">
        <f>дек.26!E20</f>
        <v>0</v>
      </c>
    </row>
    <row r="26" spans="1:23" x14ac:dyDescent="0.25">
      <c r="A26" s="3">
        <v>18</v>
      </c>
      <c r="B26" s="117" t="s">
        <v>2572</v>
      </c>
      <c r="C26" s="131">
        <v>30</v>
      </c>
      <c r="D26" s="131" t="s">
        <v>19</v>
      </c>
      <c r="E26" s="112">
        <v>0</v>
      </c>
      <c r="F26" s="113">
        <f t="shared" si="0"/>
        <v>0</v>
      </c>
      <c r="G26" s="114">
        <f>янв.26!F21+фев.26!F21+мар.26!F21+апр.26!F21+май.26!F21+июн.26!F21+июл.26!F21+авг.26!F21+сен.26!F21+окт.26!F21+ноя.26!F21+дек.26!F21</f>
        <v>174</v>
      </c>
      <c r="H26" s="81">
        <f t="shared" si="1"/>
        <v>174</v>
      </c>
      <c r="I26" s="12">
        <f>янв.26!E21</f>
        <v>174</v>
      </c>
      <c r="J26" s="12">
        <f>фев.26!E21</f>
        <v>0</v>
      </c>
      <c r="K26" s="12">
        <f>мар.26!E21</f>
        <v>0</v>
      </c>
      <c r="L26" s="82">
        <f t="shared" ref="L26" si="5">M26+N26+O26</f>
        <v>0</v>
      </c>
      <c r="M26" s="12">
        <f>апр.26!E21</f>
        <v>0</v>
      </c>
      <c r="N26" s="12">
        <f>май.26!E21</f>
        <v>0</v>
      </c>
      <c r="O26" s="12">
        <f>июн.26!E21</f>
        <v>0</v>
      </c>
      <c r="P26" s="82">
        <f t="shared" ref="P26" si="6">Q26+R26+S26</f>
        <v>0</v>
      </c>
      <c r="Q26" s="12">
        <f>июл.26!E21</f>
        <v>0</v>
      </c>
      <c r="R26" s="12">
        <f>авг.26!E21</f>
        <v>0</v>
      </c>
      <c r="S26" s="12">
        <f>сен.26!E21</f>
        <v>0</v>
      </c>
      <c r="T26" s="82">
        <f t="shared" ref="T26" si="7">U26+V26+W26</f>
        <v>0</v>
      </c>
      <c r="U26" s="12">
        <f>окт.26!E21</f>
        <v>0</v>
      </c>
      <c r="V26" s="12">
        <f>ноя.26!E21</f>
        <v>0</v>
      </c>
      <c r="W26" s="12">
        <f>дек.26!E21</f>
        <v>0</v>
      </c>
    </row>
    <row r="27" spans="1:23" x14ac:dyDescent="0.25">
      <c r="A27" s="3">
        <v>19</v>
      </c>
      <c r="B27" s="117" t="s">
        <v>35</v>
      </c>
      <c r="C27" s="131">
        <v>31</v>
      </c>
      <c r="D27" s="131"/>
      <c r="E27" s="112">
        <f>СВОД_2025!F26</f>
        <v>-9484</v>
      </c>
      <c r="F27" s="113">
        <f t="shared" si="0"/>
        <v>-9658</v>
      </c>
      <c r="G27" s="114">
        <f>янв.26!F22+фев.26!F22+мар.26!F22+апр.26!F22+май.26!F22+июн.26!F22+июл.26!F22+авг.26!F22+сен.26!F22+окт.26!F22+ноя.26!F22+дек.26!F22</f>
        <v>0</v>
      </c>
      <c r="H27" s="81">
        <f t="shared" si="1"/>
        <v>174</v>
      </c>
      <c r="I27" s="12">
        <f>янв.26!E22</f>
        <v>174</v>
      </c>
      <c r="J27" s="12">
        <f>фев.26!E22</f>
        <v>0</v>
      </c>
      <c r="K27" s="12">
        <f>мар.26!E22</f>
        <v>0</v>
      </c>
      <c r="L27" s="82">
        <f t="shared" si="2"/>
        <v>0</v>
      </c>
      <c r="M27" s="12">
        <f>апр.26!E22</f>
        <v>0</v>
      </c>
      <c r="N27" s="12">
        <f>май.26!E22</f>
        <v>0</v>
      </c>
      <c r="O27" s="12">
        <f>июн.26!E22</f>
        <v>0</v>
      </c>
      <c r="P27" s="82">
        <f t="shared" si="3"/>
        <v>0</v>
      </c>
      <c r="Q27" s="12">
        <f>июл.26!E22</f>
        <v>0</v>
      </c>
      <c r="R27" s="12">
        <f>авг.26!E22</f>
        <v>0</v>
      </c>
      <c r="S27" s="12">
        <f>сен.26!E22</f>
        <v>0</v>
      </c>
      <c r="T27" s="82">
        <f t="shared" si="4"/>
        <v>0</v>
      </c>
      <c r="U27" s="12">
        <f>окт.26!E22</f>
        <v>0</v>
      </c>
      <c r="V27" s="12">
        <f>ноя.26!E22</f>
        <v>0</v>
      </c>
      <c r="W27" s="12">
        <f>дек.26!E22</f>
        <v>0</v>
      </c>
    </row>
    <row r="28" spans="1:23" x14ac:dyDescent="0.25">
      <c r="A28" s="3">
        <v>20</v>
      </c>
      <c r="B28" s="117" t="s">
        <v>2266</v>
      </c>
      <c r="C28" s="131">
        <v>32</v>
      </c>
      <c r="D28" s="131"/>
      <c r="E28" s="112">
        <f>СВОД_2025!F27</f>
        <v>-52</v>
      </c>
      <c r="F28" s="113">
        <f t="shared" si="0"/>
        <v>-52</v>
      </c>
      <c r="G28" s="114">
        <f>янв.26!F23+фев.26!F23+мар.26!F23+апр.26!F23+май.26!F23+июн.26!F23+июл.26!F23+авг.26!F23+сен.26!F23+окт.26!F23+ноя.26!F23+дек.26!F23</f>
        <v>174</v>
      </c>
      <c r="H28" s="81">
        <f t="shared" si="1"/>
        <v>174</v>
      </c>
      <c r="I28" s="12">
        <f>янв.26!E23</f>
        <v>174</v>
      </c>
      <c r="J28" s="12">
        <f>фев.26!E23</f>
        <v>0</v>
      </c>
      <c r="K28" s="12">
        <f>мар.26!E23</f>
        <v>0</v>
      </c>
      <c r="L28" s="82">
        <f t="shared" si="2"/>
        <v>0</v>
      </c>
      <c r="M28" s="12">
        <f>апр.26!E23</f>
        <v>0</v>
      </c>
      <c r="N28" s="12">
        <f>май.26!E23</f>
        <v>0</v>
      </c>
      <c r="O28" s="12">
        <f>июн.26!E23</f>
        <v>0</v>
      </c>
      <c r="P28" s="82">
        <f t="shared" si="3"/>
        <v>0</v>
      </c>
      <c r="Q28" s="12">
        <f>июл.26!E23</f>
        <v>0</v>
      </c>
      <c r="R28" s="12">
        <f>авг.26!E23</f>
        <v>0</v>
      </c>
      <c r="S28" s="12">
        <f>сен.26!E23</f>
        <v>0</v>
      </c>
      <c r="T28" s="82">
        <f t="shared" si="4"/>
        <v>0</v>
      </c>
      <c r="U28" s="12">
        <f>окт.26!E23</f>
        <v>0</v>
      </c>
      <c r="V28" s="12">
        <f>ноя.26!E23</f>
        <v>0</v>
      </c>
      <c r="W28" s="12">
        <f>дек.26!E23</f>
        <v>0</v>
      </c>
    </row>
    <row r="29" spans="1:23" x14ac:dyDescent="0.25">
      <c r="A29" s="3">
        <v>21</v>
      </c>
      <c r="B29" s="117" t="s">
        <v>37</v>
      </c>
      <c r="C29" s="131">
        <v>33</v>
      </c>
      <c r="D29" s="131"/>
      <c r="E29" s="112">
        <f>СВОД_2025!F28</f>
        <v>-174</v>
      </c>
      <c r="F29" s="113">
        <f t="shared" si="0"/>
        <v>-348</v>
      </c>
      <c r="G29" s="114">
        <f>янв.26!F24+фев.26!F24+мар.26!F24+апр.26!F24+май.26!F24+июн.26!F24+июл.26!F24+авг.26!F24+сен.26!F24+окт.26!F24+ноя.26!F24+дек.26!F24</f>
        <v>0</v>
      </c>
      <c r="H29" s="81">
        <f t="shared" si="1"/>
        <v>174</v>
      </c>
      <c r="I29" s="12">
        <f>янв.26!E24</f>
        <v>174</v>
      </c>
      <c r="J29" s="12">
        <f>фев.26!E24</f>
        <v>0</v>
      </c>
      <c r="K29" s="12">
        <f>мар.26!E24</f>
        <v>0</v>
      </c>
      <c r="L29" s="82">
        <f t="shared" si="2"/>
        <v>0</v>
      </c>
      <c r="M29" s="12">
        <f>апр.26!E24</f>
        <v>0</v>
      </c>
      <c r="N29" s="12">
        <f>май.26!E24</f>
        <v>0</v>
      </c>
      <c r="O29" s="12">
        <f>июн.26!E24</f>
        <v>0</v>
      </c>
      <c r="P29" s="82">
        <f t="shared" si="3"/>
        <v>0</v>
      </c>
      <c r="Q29" s="12">
        <f>июл.26!E24</f>
        <v>0</v>
      </c>
      <c r="R29" s="12">
        <f>авг.26!E24</f>
        <v>0</v>
      </c>
      <c r="S29" s="12">
        <f>сен.26!E24</f>
        <v>0</v>
      </c>
      <c r="T29" s="82">
        <f t="shared" si="4"/>
        <v>0</v>
      </c>
      <c r="U29" s="12">
        <f>окт.26!E24</f>
        <v>0</v>
      </c>
      <c r="V29" s="12">
        <f>ноя.26!E24</f>
        <v>0</v>
      </c>
      <c r="W29" s="12">
        <f>дек.26!E24</f>
        <v>0</v>
      </c>
    </row>
    <row r="30" spans="1:23" x14ac:dyDescent="0.25">
      <c r="A30" s="3">
        <v>22</v>
      </c>
      <c r="B30" s="117" t="s">
        <v>38</v>
      </c>
      <c r="C30" s="131">
        <v>34</v>
      </c>
      <c r="D30" s="131"/>
      <c r="E30" s="112">
        <f>СВОД_2025!F29</f>
        <v>-348</v>
      </c>
      <c r="F30" s="113">
        <f t="shared" si="0"/>
        <v>-174</v>
      </c>
      <c r="G30" s="114">
        <f>янв.26!F25+фев.26!F25+мар.26!F25+апр.26!F25+май.26!F25+июн.26!F25+июл.26!F25+авг.26!F25+сен.26!F25+окт.26!F25+ноя.26!F25+дек.26!F25</f>
        <v>348</v>
      </c>
      <c r="H30" s="81">
        <f t="shared" si="1"/>
        <v>174</v>
      </c>
      <c r="I30" s="12">
        <f>янв.26!E25</f>
        <v>174</v>
      </c>
      <c r="J30" s="12">
        <f>фев.26!E25</f>
        <v>0</v>
      </c>
      <c r="K30" s="12">
        <f>мар.26!E25</f>
        <v>0</v>
      </c>
      <c r="L30" s="82">
        <f t="shared" si="2"/>
        <v>0</v>
      </c>
      <c r="M30" s="12">
        <f>апр.26!E25</f>
        <v>0</v>
      </c>
      <c r="N30" s="12">
        <f>май.26!E25</f>
        <v>0</v>
      </c>
      <c r="O30" s="12">
        <f>июн.26!E25</f>
        <v>0</v>
      </c>
      <c r="P30" s="82">
        <f t="shared" si="3"/>
        <v>0</v>
      </c>
      <c r="Q30" s="12">
        <f>июл.26!E25</f>
        <v>0</v>
      </c>
      <c r="R30" s="12">
        <f>авг.26!E25</f>
        <v>0</v>
      </c>
      <c r="S30" s="12">
        <f>сен.26!E25</f>
        <v>0</v>
      </c>
      <c r="T30" s="82">
        <f t="shared" si="4"/>
        <v>0</v>
      </c>
      <c r="U30" s="12">
        <f>окт.26!E25</f>
        <v>0</v>
      </c>
      <c r="V30" s="12">
        <f>ноя.26!E25</f>
        <v>0</v>
      </c>
      <c r="W30" s="12">
        <f>дек.26!E25</f>
        <v>0</v>
      </c>
    </row>
    <row r="31" spans="1:23" x14ac:dyDescent="0.25">
      <c r="A31" s="3">
        <v>23</v>
      </c>
      <c r="B31" s="117" t="s">
        <v>761</v>
      </c>
      <c r="C31" s="131">
        <v>38</v>
      </c>
      <c r="D31" s="131"/>
      <c r="E31" s="112">
        <f>СВОД_2025!F30</f>
        <v>174</v>
      </c>
      <c r="F31" s="113">
        <f t="shared" si="0"/>
        <v>2088</v>
      </c>
      <c r="G31" s="114">
        <f>янв.26!F26+фев.26!F26+мар.26!F26+апр.26!F26+май.26!F26+июн.26!F26+июл.26!F26+авг.26!F26+сен.26!F26+окт.26!F26+ноя.26!F26+дек.26!F26</f>
        <v>2088</v>
      </c>
      <c r="H31" s="81">
        <f t="shared" si="1"/>
        <v>174</v>
      </c>
      <c r="I31" s="12">
        <f>янв.26!E26</f>
        <v>174</v>
      </c>
      <c r="J31" s="12">
        <f>фев.26!E26</f>
        <v>0</v>
      </c>
      <c r="K31" s="12">
        <f>мар.26!E26</f>
        <v>0</v>
      </c>
      <c r="L31" s="82">
        <f t="shared" si="2"/>
        <v>0</v>
      </c>
      <c r="M31" s="12">
        <f>апр.26!E26</f>
        <v>0</v>
      </c>
      <c r="N31" s="12">
        <f>май.26!E26</f>
        <v>0</v>
      </c>
      <c r="O31" s="12">
        <f>июн.26!E26</f>
        <v>0</v>
      </c>
      <c r="P31" s="82">
        <f t="shared" si="3"/>
        <v>0</v>
      </c>
      <c r="Q31" s="12">
        <f>июл.26!E26</f>
        <v>0</v>
      </c>
      <c r="R31" s="12">
        <f>авг.26!E26</f>
        <v>0</v>
      </c>
      <c r="S31" s="12">
        <f>сен.26!E26</f>
        <v>0</v>
      </c>
      <c r="T31" s="82">
        <f t="shared" si="4"/>
        <v>0</v>
      </c>
      <c r="U31" s="12">
        <f>окт.26!E26</f>
        <v>0</v>
      </c>
      <c r="V31" s="12">
        <f>ноя.26!E26</f>
        <v>0</v>
      </c>
      <c r="W31" s="12">
        <f>дек.26!E26</f>
        <v>0</v>
      </c>
    </row>
    <row r="32" spans="1:23" x14ac:dyDescent="0.25">
      <c r="A32" s="3">
        <v>24</v>
      </c>
      <c r="B32" s="117" t="s">
        <v>1980</v>
      </c>
      <c r="C32" s="131">
        <v>39</v>
      </c>
      <c r="D32" s="131"/>
      <c r="E32" s="112">
        <f>СВОД_2025!F31</f>
        <v>1044</v>
      </c>
      <c r="F32" s="113">
        <f>G32+E32-H32-L32-P32-T32</f>
        <v>870</v>
      </c>
      <c r="G32" s="114">
        <f>янв.26!F27+фев.26!F27+мар.26!F27+апр.26!F27+май.26!F27+июн.26!F27+июл.26!F27+авг.26!F27+сен.26!F27+окт.26!F27+ноя.26!F27+дек.26!F27</f>
        <v>0</v>
      </c>
      <c r="H32" s="81">
        <f>I32+J32+K32</f>
        <v>174</v>
      </c>
      <c r="I32" s="12">
        <f>янв.26!E27</f>
        <v>174</v>
      </c>
      <c r="J32" s="12">
        <f>фев.26!E27</f>
        <v>0</v>
      </c>
      <c r="K32" s="12">
        <f>мар.26!E27</f>
        <v>0</v>
      </c>
      <c r="L32" s="82">
        <f t="shared" si="2"/>
        <v>0</v>
      </c>
      <c r="M32" s="12">
        <f>апр.26!E27</f>
        <v>0</v>
      </c>
      <c r="N32" s="12">
        <f>май.26!E27</f>
        <v>0</v>
      </c>
      <c r="O32" s="12">
        <f>июн.26!E27</f>
        <v>0</v>
      </c>
      <c r="P32" s="82">
        <f t="shared" si="3"/>
        <v>0</v>
      </c>
      <c r="Q32" s="12">
        <f>июл.26!E27</f>
        <v>0</v>
      </c>
      <c r="R32" s="12">
        <f>авг.26!E27</f>
        <v>0</v>
      </c>
      <c r="S32" s="12">
        <f>сен.26!E27</f>
        <v>0</v>
      </c>
      <c r="T32" s="82">
        <f t="shared" si="4"/>
        <v>0</v>
      </c>
      <c r="U32" s="12">
        <f>окт.26!E27</f>
        <v>0</v>
      </c>
      <c r="V32" s="12">
        <f>ноя.26!E27</f>
        <v>0</v>
      </c>
      <c r="W32" s="12">
        <f>дек.26!E27</f>
        <v>0</v>
      </c>
    </row>
    <row r="33" spans="1:23" x14ac:dyDescent="0.25">
      <c r="A33" s="3">
        <v>25</v>
      </c>
      <c r="B33" s="117" t="s">
        <v>40</v>
      </c>
      <c r="C33" s="131">
        <v>41</v>
      </c>
      <c r="D33" s="131"/>
      <c r="E33" s="112">
        <f>СВОД_2025!F32</f>
        <v>-16054</v>
      </c>
      <c r="F33" s="113">
        <f t="shared" si="0"/>
        <v>-16228</v>
      </c>
      <c r="G33" s="114">
        <f>янв.26!F28+фев.26!F28+мар.26!F28+апр.26!F28+май.26!F28+июн.26!F28+июл.26!F28+авг.26!F28+сен.26!F28+окт.26!F28+ноя.26!F28+дек.26!F28</f>
        <v>0</v>
      </c>
      <c r="H33" s="81">
        <f t="shared" si="1"/>
        <v>174</v>
      </c>
      <c r="I33" s="12">
        <f>янв.26!E28</f>
        <v>174</v>
      </c>
      <c r="J33" s="12">
        <f>фев.26!E28</f>
        <v>0</v>
      </c>
      <c r="K33" s="12">
        <f>мар.26!E28</f>
        <v>0</v>
      </c>
      <c r="L33" s="82">
        <f t="shared" si="2"/>
        <v>0</v>
      </c>
      <c r="M33" s="12">
        <f>апр.26!E28</f>
        <v>0</v>
      </c>
      <c r="N33" s="12">
        <f>май.26!E28</f>
        <v>0</v>
      </c>
      <c r="O33" s="12">
        <f>июн.26!E28</f>
        <v>0</v>
      </c>
      <c r="P33" s="82">
        <f t="shared" si="3"/>
        <v>0</v>
      </c>
      <c r="Q33" s="12">
        <f>июл.26!E28</f>
        <v>0</v>
      </c>
      <c r="R33" s="12">
        <f>авг.26!E28</f>
        <v>0</v>
      </c>
      <c r="S33" s="12">
        <f>сен.26!E28</f>
        <v>0</v>
      </c>
      <c r="T33" s="82">
        <f t="shared" si="4"/>
        <v>0</v>
      </c>
      <c r="U33" s="12">
        <f>окт.26!E28</f>
        <v>0</v>
      </c>
      <c r="V33" s="12">
        <f>ноя.26!E28</f>
        <v>0</v>
      </c>
      <c r="W33" s="12">
        <f>дек.26!E28</f>
        <v>0</v>
      </c>
    </row>
    <row r="34" spans="1:23" x14ac:dyDescent="0.25">
      <c r="A34" s="3">
        <v>26</v>
      </c>
      <c r="B34" s="117" t="s">
        <v>41</v>
      </c>
      <c r="C34" s="131">
        <v>42</v>
      </c>
      <c r="D34" s="131"/>
      <c r="E34" s="112">
        <f>СВОД_2025!F33</f>
        <v>-594</v>
      </c>
      <c r="F34" s="113">
        <f t="shared" si="0"/>
        <v>-246</v>
      </c>
      <c r="G34" s="114">
        <f>янв.26!F29+фев.26!F29+мар.26!F29+апр.26!F29+май.26!F29+июн.26!F29+июл.26!F29+авг.26!F29+сен.26!F29+окт.26!F29+ноя.26!F29+дек.26!F29</f>
        <v>522</v>
      </c>
      <c r="H34" s="81">
        <f t="shared" si="1"/>
        <v>174</v>
      </c>
      <c r="I34" s="12">
        <f>янв.26!E29</f>
        <v>174</v>
      </c>
      <c r="J34" s="12">
        <f>фев.26!E29</f>
        <v>0</v>
      </c>
      <c r="K34" s="12">
        <f>мар.26!E29</f>
        <v>0</v>
      </c>
      <c r="L34" s="82">
        <f t="shared" si="2"/>
        <v>0</v>
      </c>
      <c r="M34" s="12">
        <f>апр.26!E29</f>
        <v>0</v>
      </c>
      <c r="N34" s="12">
        <f>май.26!E29</f>
        <v>0</v>
      </c>
      <c r="O34" s="12">
        <f>июн.26!E29</f>
        <v>0</v>
      </c>
      <c r="P34" s="82">
        <f t="shared" si="3"/>
        <v>0</v>
      </c>
      <c r="Q34" s="12">
        <f>июл.26!E29</f>
        <v>0</v>
      </c>
      <c r="R34" s="12">
        <f>авг.26!E29</f>
        <v>0</v>
      </c>
      <c r="S34" s="12">
        <f>сен.26!E29</f>
        <v>0</v>
      </c>
      <c r="T34" s="82">
        <f t="shared" si="4"/>
        <v>0</v>
      </c>
      <c r="U34" s="12">
        <f>окт.26!E29</f>
        <v>0</v>
      </c>
      <c r="V34" s="12">
        <f>ноя.26!E29</f>
        <v>0</v>
      </c>
      <c r="W34" s="12">
        <f>дек.26!E29</f>
        <v>0</v>
      </c>
    </row>
    <row r="35" spans="1:23" x14ac:dyDescent="0.25">
      <c r="A35" s="3">
        <v>27</v>
      </c>
      <c r="B35" s="117" t="s">
        <v>1981</v>
      </c>
      <c r="C35" s="131">
        <v>43</v>
      </c>
      <c r="D35" s="131"/>
      <c r="E35" s="112">
        <f>СВОД_2025!F34</f>
        <v>0</v>
      </c>
      <c r="F35" s="113">
        <f t="shared" si="0"/>
        <v>-174</v>
      </c>
      <c r="G35" s="114">
        <f>янв.26!F30+фев.26!F30+мар.26!F30+апр.26!F30+май.26!F30+июн.26!F30+июл.26!F30+авг.26!F30+сен.26!F30+окт.26!F30+ноя.26!F30+дек.26!F30</f>
        <v>0</v>
      </c>
      <c r="H35" s="81">
        <f t="shared" si="1"/>
        <v>174</v>
      </c>
      <c r="I35" s="12">
        <f>янв.26!E30</f>
        <v>174</v>
      </c>
      <c r="J35" s="12">
        <f>фев.26!E30</f>
        <v>0</v>
      </c>
      <c r="K35" s="12">
        <f>мар.26!E30</f>
        <v>0</v>
      </c>
      <c r="L35" s="82">
        <f t="shared" si="2"/>
        <v>0</v>
      </c>
      <c r="M35" s="12">
        <f>апр.26!E30</f>
        <v>0</v>
      </c>
      <c r="N35" s="12">
        <f>май.26!E30</f>
        <v>0</v>
      </c>
      <c r="O35" s="12">
        <f>июн.26!E30</f>
        <v>0</v>
      </c>
      <c r="P35" s="82">
        <f t="shared" si="3"/>
        <v>0</v>
      </c>
      <c r="Q35" s="12">
        <f>июл.26!E30</f>
        <v>0</v>
      </c>
      <c r="R35" s="12">
        <f>авг.26!E30</f>
        <v>0</v>
      </c>
      <c r="S35" s="12">
        <f>сен.26!E30</f>
        <v>0</v>
      </c>
      <c r="T35" s="82">
        <f t="shared" si="4"/>
        <v>0</v>
      </c>
      <c r="U35" s="12">
        <f>окт.26!E30</f>
        <v>0</v>
      </c>
      <c r="V35" s="12">
        <f>ноя.26!E30</f>
        <v>0</v>
      </c>
      <c r="W35" s="12">
        <f>дек.26!E30</f>
        <v>0</v>
      </c>
    </row>
    <row r="36" spans="1:23" x14ac:dyDescent="0.25">
      <c r="A36" s="3">
        <v>28</v>
      </c>
      <c r="B36" s="117" t="s">
        <v>43</v>
      </c>
      <c r="C36" s="131">
        <v>46</v>
      </c>
      <c r="D36" s="131"/>
      <c r="E36" s="112">
        <f>СВОД_2025!F35</f>
        <v>-2088</v>
      </c>
      <c r="F36" s="113">
        <f t="shared" si="0"/>
        <v>-2262</v>
      </c>
      <c r="G36" s="114">
        <f>янв.26!F31+фев.26!F31+мар.26!F31+апр.26!F31+май.26!F31+июн.26!F31+июл.26!F31+авг.26!F31+сен.26!F31+окт.26!F31+ноя.26!F31+дек.26!F31</f>
        <v>0</v>
      </c>
      <c r="H36" s="83">
        <f t="shared" si="1"/>
        <v>174</v>
      </c>
      <c r="I36" s="12">
        <f>янв.26!E31</f>
        <v>174</v>
      </c>
      <c r="J36" s="12">
        <f>фев.26!E31</f>
        <v>0</v>
      </c>
      <c r="K36" s="12">
        <f>мар.26!E31</f>
        <v>0</v>
      </c>
      <c r="L36" s="82">
        <f t="shared" si="2"/>
        <v>0</v>
      </c>
      <c r="M36" s="12">
        <f>апр.26!E31</f>
        <v>0</v>
      </c>
      <c r="N36" s="12">
        <f>май.26!E31</f>
        <v>0</v>
      </c>
      <c r="O36" s="12">
        <f>июн.26!E31</f>
        <v>0</v>
      </c>
      <c r="P36" s="82">
        <f t="shared" si="3"/>
        <v>0</v>
      </c>
      <c r="Q36" s="12">
        <f>июл.26!E31</f>
        <v>0</v>
      </c>
      <c r="R36" s="12">
        <f>авг.26!E31</f>
        <v>0</v>
      </c>
      <c r="S36" s="12">
        <f>сен.26!E31</f>
        <v>0</v>
      </c>
      <c r="T36" s="82">
        <f t="shared" si="4"/>
        <v>0</v>
      </c>
      <c r="U36" s="12">
        <f>окт.26!E31</f>
        <v>0</v>
      </c>
      <c r="V36" s="12">
        <f>ноя.26!E31</f>
        <v>0</v>
      </c>
      <c r="W36" s="12">
        <f>дек.26!E31</f>
        <v>0</v>
      </c>
    </row>
    <row r="37" spans="1:23" x14ac:dyDescent="0.25">
      <c r="A37" s="3">
        <v>29</v>
      </c>
      <c r="B37" s="117" t="s">
        <v>44</v>
      </c>
      <c r="C37" s="131">
        <v>47</v>
      </c>
      <c r="D37" s="131"/>
      <c r="E37" s="112">
        <f>СВОД_2025!F36</f>
        <v>-19054</v>
      </c>
      <c r="F37" s="113">
        <f t="shared" si="0"/>
        <v>-19228</v>
      </c>
      <c r="G37" s="114">
        <f>янв.26!F32+фев.26!F32+мар.26!F32+апр.26!F32+май.26!F32+июн.26!F32+июл.26!F32+авг.26!F32+сен.26!F32+окт.26!F32+ноя.26!F32+дек.26!F32</f>
        <v>0</v>
      </c>
      <c r="H37" s="83">
        <f t="shared" si="1"/>
        <v>174</v>
      </c>
      <c r="I37" s="12">
        <f>янв.26!E32</f>
        <v>174</v>
      </c>
      <c r="J37" s="12">
        <f>фев.26!E32</f>
        <v>0</v>
      </c>
      <c r="K37" s="12">
        <f>мар.26!E32</f>
        <v>0</v>
      </c>
      <c r="L37" s="82">
        <f t="shared" si="2"/>
        <v>0</v>
      </c>
      <c r="M37" s="12">
        <f>апр.26!E32</f>
        <v>0</v>
      </c>
      <c r="N37" s="12">
        <f>май.26!E32</f>
        <v>0</v>
      </c>
      <c r="O37" s="12">
        <f>июн.26!E32</f>
        <v>0</v>
      </c>
      <c r="P37" s="82">
        <f t="shared" si="3"/>
        <v>0</v>
      </c>
      <c r="Q37" s="12">
        <f>июл.26!E32</f>
        <v>0</v>
      </c>
      <c r="R37" s="12">
        <f>авг.26!E32</f>
        <v>0</v>
      </c>
      <c r="S37" s="12">
        <f>сен.26!E32</f>
        <v>0</v>
      </c>
      <c r="T37" s="82">
        <f t="shared" si="4"/>
        <v>0</v>
      </c>
      <c r="U37" s="12">
        <f>окт.26!E32</f>
        <v>0</v>
      </c>
      <c r="V37" s="12">
        <f>ноя.26!E32</f>
        <v>0</v>
      </c>
      <c r="W37" s="12">
        <f>дек.26!E32</f>
        <v>0</v>
      </c>
    </row>
    <row r="38" spans="1:23" x14ac:dyDescent="0.25">
      <c r="A38" s="3">
        <v>30</v>
      </c>
      <c r="B38" s="117" t="s">
        <v>45</v>
      </c>
      <c r="C38" s="131">
        <v>48</v>
      </c>
      <c r="D38" s="131"/>
      <c r="E38" s="112">
        <f>СВОД_2025!F37</f>
        <v>-54</v>
      </c>
      <c r="F38" s="113">
        <f t="shared" si="0"/>
        <v>-228</v>
      </c>
      <c r="G38" s="114">
        <f>янв.26!F33+фев.26!F33+мар.26!F33+апр.26!F33+май.26!F33+июн.26!F33+июл.26!F33+авг.26!F33+сен.26!F33+окт.26!F33+ноя.26!F33+дек.26!F33</f>
        <v>0</v>
      </c>
      <c r="H38" s="83">
        <f t="shared" si="1"/>
        <v>174</v>
      </c>
      <c r="I38" s="12">
        <f>янв.26!E33</f>
        <v>174</v>
      </c>
      <c r="J38" s="12">
        <f>фев.26!E33</f>
        <v>0</v>
      </c>
      <c r="K38" s="12">
        <f>мар.26!E33</f>
        <v>0</v>
      </c>
      <c r="L38" s="82">
        <f t="shared" si="2"/>
        <v>0</v>
      </c>
      <c r="M38" s="12">
        <f>апр.26!E33</f>
        <v>0</v>
      </c>
      <c r="N38" s="12">
        <f>май.26!E33</f>
        <v>0</v>
      </c>
      <c r="O38" s="12">
        <f>июн.26!E33</f>
        <v>0</v>
      </c>
      <c r="P38" s="82">
        <f t="shared" si="3"/>
        <v>0</v>
      </c>
      <c r="Q38" s="12">
        <f>июл.26!E33</f>
        <v>0</v>
      </c>
      <c r="R38" s="12">
        <f>авг.26!E33</f>
        <v>0</v>
      </c>
      <c r="S38" s="12">
        <f>сен.26!E33</f>
        <v>0</v>
      </c>
      <c r="T38" s="82">
        <f t="shared" si="4"/>
        <v>0</v>
      </c>
      <c r="U38" s="12">
        <f>окт.26!E33</f>
        <v>0</v>
      </c>
      <c r="V38" s="12">
        <f>ноя.26!E33</f>
        <v>0</v>
      </c>
      <c r="W38" s="12">
        <f>дек.26!E33</f>
        <v>0</v>
      </c>
    </row>
    <row r="39" spans="1:23" x14ac:dyDescent="0.25">
      <c r="A39" s="3">
        <v>31</v>
      </c>
      <c r="B39" s="117" t="s">
        <v>46</v>
      </c>
      <c r="C39" s="131">
        <v>49</v>
      </c>
      <c r="D39" s="131"/>
      <c r="E39" s="112">
        <f>СВОД_2025!F38</f>
        <v>-3114</v>
      </c>
      <c r="F39" s="113">
        <f t="shared" si="0"/>
        <v>-3288</v>
      </c>
      <c r="G39" s="114">
        <f>янв.26!F34+фев.26!F34+мар.26!F34+апр.26!F34+май.26!F34+июн.26!F34+июл.26!F34+авг.26!F34+сен.26!F34+окт.26!F34+ноя.26!F34+дек.26!F34</f>
        <v>0</v>
      </c>
      <c r="H39" s="83">
        <f t="shared" si="1"/>
        <v>174</v>
      </c>
      <c r="I39" s="12">
        <f>янв.26!E34</f>
        <v>174</v>
      </c>
      <c r="J39" s="12">
        <f>фев.26!E34</f>
        <v>0</v>
      </c>
      <c r="K39" s="12">
        <f>мар.26!E34</f>
        <v>0</v>
      </c>
      <c r="L39" s="82">
        <f t="shared" si="2"/>
        <v>0</v>
      </c>
      <c r="M39" s="12">
        <f>апр.26!E34</f>
        <v>0</v>
      </c>
      <c r="N39" s="12">
        <f>май.26!E34</f>
        <v>0</v>
      </c>
      <c r="O39" s="12">
        <f>июн.26!E34</f>
        <v>0</v>
      </c>
      <c r="P39" s="82">
        <f t="shared" si="3"/>
        <v>0</v>
      </c>
      <c r="Q39" s="12">
        <f>июл.26!E34</f>
        <v>0</v>
      </c>
      <c r="R39" s="12">
        <f>авг.26!E34</f>
        <v>0</v>
      </c>
      <c r="S39" s="12">
        <f>сен.26!E34</f>
        <v>0</v>
      </c>
      <c r="T39" s="82">
        <f t="shared" si="4"/>
        <v>0</v>
      </c>
      <c r="U39" s="12">
        <f>окт.26!E34</f>
        <v>0</v>
      </c>
      <c r="V39" s="12">
        <f>ноя.26!E34</f>
        <v>0</v>
      </c>
      <c r="W39" s="12">
        <f>дек.26!E34</f>
        <v>0</v>
      </c>
    </row>
    <row r="40" spans="1:23" x14ac:dyDescent="0.25">
      <c r="A40" s="3">
        <v>32</v>
      </c>
      <c r="B40" s="117" t="s">
        <v>47</v>
      </c>
      <c r="C40" s="131">
        <v>50</v>
      </c>
      <c r="D40" s="131"/>
      <c r="E40" s="112">
        <f>СВОД_2025!F39</f>
        <v>-2088</v>
      </c>
      <c r="F40" s="113">
        <f t="shared" si="0"/>
        <v>-2262</v>
      </c>
      <c r="G40" s="114">
        <f>янв.26!F35+фев.26!F35+мар.26!F35+апр.26!F35+май.26!F35+июн.26!F35+июл.26!F35+авг.26!F35+сен.26!F35+окт.26!F35+ноя.26!F35+дек.26!F35</f>
        <v>0</v>
      </c>
      <c r="H40" s="83">
        <f t="shared" si="1"/>
        <v>174</v>
      </c>
      <c r="I40" s="12">
        <f>янв.26!E35</f>
        <v>174</v>
      </c>
      <c r="J40" s="12">
        <f>фев.26!E35</f>
        <v>0</v>
      </c>
      <c r="K40" s="12">
        <f>мар.26!E35</f>
        <v>0</v>
      </c>
      <c r="L40" s="82">
        <f t="shared" si="2"/>
        <v>0</v>
      </c>
      <c r="M40" s="12">
        <f>апр.26!E35</f>
        <v>0</v>
      </c>
      <c r="N40" s="12">
        <f>май.26!E35</f>
        <v>0</v>
      </c>
      <c r="O40" s="12">
        <f>июн.26!E35</f>
        <v>0</v>
      </c>
      <c r="P40" s="82">
        <f t="shared" si="3"/>
        <v>0</v>
      </c>
      <c r="Q40" s="12">
        <f>июл.26!E35</f>
        <v>0</v>
      </c>
      <c r="R40" s="12">
        <f>авг.26!E35</f>
        <v>0</v>
      </c>
      <c r="S40" s="12">
        <f>сен.26!E35</f>
        <v>0</v>
      </c>
      <c r="T40" s="82">
        <f t="shared" si="4"/>
        <v>0</v>
      </c>
      <c r="U40" s="12">
        <f>окт.26!E35</f>
        <v>0</v>
      </c>
      <c r="V40" s="12">
        <f>ноя.26!E35</f>
        <v>0</v>
      </c>
      <c r="W40" s="12">
        <f>дек.26!E35</f>
        <v>0</v>
      </c>
    </row>
    <row r="41" spans="1:23" x14ac:dyDescent="0.25">
      <c r="A41" s="3">
        <v>33</v>
      </c>
      <c r="B41" s="117" t="s">
        <v>48</v>
      </c>
      <c r="C41" s="131">
        <v>51</v>
      </c>
      <c r="D41" s="131"/>
      <c r="E41" s="112">
        <f>СВОД_2025!F40</f>
        <v>-7830</v>
      </c>
      <c r="F41" s="113">
        <f t="shared" si="0"/>
        <v>-8004</v>
      </c>
      <c r="G41" s="114">
        <f>янв.26!F36+фев.26!F36+мар.26!F36+апр.26!F36+май.26!F36+июн.26!F36+июл.26!F36+авг.26!F36+сен.26!F36+окт.26!F36+ноя.26!F36+дек.26!F36</f>
        <v>0</v>
      </c>
      <c r="H41" s="83">
        <f t="shared" si="1"/>
        <v>174</v>
      </c>
      <c r="I41" s="12">
        <f>янв.26!E36</f>
        <v>174</v>
      </c>
      <c r="J41" s="12">
        <f>фев.26!E36</f>
        <v>0</v>
      </c>
      <c r="K41" s="12">
        <f>мар.26!E36</f>
        <v>0</v>
      </c>
      <c r="L41" s="82">
        <f t="shared" si="2"/>
        <v>0</v>
      </c>
      <c r="M41" s="12">
        <f>апр.26!E36</f>
        <v>0</v>
      </c>
      <c r="N41" s="12">
        <f>май.26!E36</f>
        <v>0</v>
      </c>
      <c r="O41" s="12">
        <f>июн.26!E36</f>
        <v>0</v>
      </c>
      <c r="P41" s="82">
        <f t="shared" si="3"/>
        <v>0</v>
      </c>
      <c r="Q41" s="12">
        <f>июл.26!E36</f>
        <v>0</v>
      </c>
      <c r="R41" s="12">
        <f>авг.26!E36</f>
        <v>0</v>
      </c>
      <c r="S41" s="12">
        <f>сен.26!E36</f>
        <v>0</v>
      </c>
      <c r="T41" s="82">
        <f t="shared" si="4"/>
        <v>0</v>
      </c>
      <c r="U41" s="12">
        <f>окт.26!E36</f>
        <v>0</v>
      </c>
      <c r="V41" s="12">
        <f>ноя.26!E36</f>
        <v>0</v>
      </c>
      <c r="W41" s="12">
        <f>дек.26!E36</f>
        <v>0</v>
      </c>
    </row>
    <row r="42" spans="1:23" x14ac:dyDescent="0.25">
      <c r="A42" s="3">
        <v>34</v>
      </c>
      <c r="B42" s="117" t="s">
        <v>49</v>
      </c>
      <c r="C42" s="131">
        <v>53</v>
      </c>
      <c r="D42" s="131"/>
      <c r="E42" s="112">
        <f>СВОД_2025!F41</f>
        <v>-10974</v>
      </c>
      <c r="F42" s="113">
        <f t="shared" si="0"/>
        <v>-11148</v>
      </c>
      <c r="G42" s="114">
        <f>янв.26!F37+фев.26!F37+мар.26!F37+апр.26!F37+май.26!F37+июн.26!F37+июл.26!F37+авг.26!F37+сен.26!F37+окт.26!F37+ноя.26!F37+дек.26!F37</f>
        <v>0</v>
      </c>
      <c r="H42" s="83">
        <f t="shared" si="1"/>
        <v>174</v>
      </c>
      <c r="I42" s="12">
        <f>янв.26!E37</f>
        <v>174</v>
      </c>
      <c r="J42" s="12">
        <f>фев.26!E37</f>
        <v>0</v>
      </c>
      <c r="K42" s="12">
        <f>мар.26!E37</f>
        <v>0</v>
      </c>
      <c r="L42" s="82">
        <f t="shared" si="2"/>
        <v>0</v>
      </c>
      <c r="M42" s="12">
        <f>апр.26!E37</f>
        <v>0</v>
      </c>
      <c r="N42" s="12">
        <f>май.26!E37</f>
        <v>0</v>
      </c>
      <c r="O42" s="12">
        <f>июн.26!E37</f>
        <v>0</v>
      </c>
      <c r="P42" s="82">
        <f t="shared" si="3"/>
        <v>0</v>
      </c>
      <c r="Q42" s="12">
        <f>июл.26!E37</f>
        <v>0</v>
      </c>
      <c r="R42" s="12">
        <f>авг.26!E37</f>
        <v>0</v>
      </c>
      <c r="S42" s="12">
        <f>сен.26!E37</f>
        <v>0</v>
      </c>
      <c r="T42" s="82">
        <f t="shared" si="4"/>
        <v>0</v>
      </c>
      <c r="U42" s="12">
        <f>окт.26!E37</f>
        <v>0</v>
      </c>
      <c r="V42" s="12">
        <f>ноя.26!E37</f>
        <v>0</v>
      </c>
      <c r="W42" s="12">
        <f>дек.26!E37</f>
        <v>0</v>
      </c>
    </row>
    <row r="43" spans="1:23" x14ac:dyDescent="0.25">
      <c r="A43" s="3">
        <v>35</v>
      </c>
      <c r="B43" s="117" t="s">
        <v>50</v>
      </c>
      <c r="C43" s="131">
        <v>54</v>
      </c>
      <c r="D43" s="131"/>
      <c r="E43" s="112">
        <f>СВОД_2025!F42</f>
        <v>-1546</v>
      </c>
      <c r="F43" s="113">
        <f t="shared" si="0"/>
        <v>-1720</v>
      </c>
      <c r="G43" s="114">
        <f>янв.26!F38+фев.26!F38+мар.26!F38+апр.26!F38+май.26!F38+июн.26!F38+июл.26!F38+авг.26!F38+сен.26!F38+окт.26!F38+ноя.26!F38+дек.26!F38</f>
        <v>0</v>
      </c>
      <c r="H43" s="83">
        <f t="shared" si="1"/>
        <v>174</v>
      </c>
      <c r="I43" s="12">
        <f>янв.26!E38</f>
        <v>174</v>
      </c>
      <c r="J43" s="12">
        <f>фев.26!E38</f>
        <v>0</v>
      </c>
      <c r="K43" s="12">
        <f>мар.26!E38</f>
        <v>0</v>
      </c>
      <c r="L43" s="82">
        <f t="shared" si="2"/>
        <v>0</v>
      </c>
      <c r="M43" s="12">
        <f>апр.26!E38</f>
        <v>0</v>
      </c>
      <c r="N43" s="12">
        <f>май.26!E38</f>
        <v>0</v>
      </c>
      <c r="O43" s="12">
        <f>июн.26!E38</f>
        <v>0</v>
      </c>
      <c r="P43" s="82">
        <f t="shared" si="3"/>
        <v>0</v>
      </c>
      <c r="Q43" s="12">
        <f>июл.26!E38</f>
        <v>0</v>
      </c>
      <c r="R43" s="12">
        <f>авг.26!E38</f>
        <v>0</v>
      </c>
      <c r="S43" s="12">
        <f>сен.26!E38</f>
        <v>0</v>
      </c>
      <c r="T43" s="82">
        <f t="shared" si="4"/>
        <v>0</v>
      </c>
      <c r="U43" s="12">
        <f>окт.26!E38</f>
        <v>0</v>
      </c>
      <c r="V43" s="12">
        <f>ноя.26!E38</f>
        <v>0</v>
      </c>
      <c r="W43" s="12">
        <f>дек.26!E38</f>
        <v>0</v>
      </c>
    </row>
    <row r="44" spans="1:23" x14ac:dyDescent="0.25">
      <c r="A44" s="3">
        <v>36</v>
      </c>
      <c r="B44" s="117" t="s">
        <v>51</v>
      </c>
      <c r="C44" s="131">
        <v>55</v>
      </c>
      <c r="D44" s="131"/>
      <c r="E44" s="112">
        <f>СВОД_2025!F43</f>
        <v>-590</v>
      </c>
      <c r="F44" s="113">
        <f t="shared" si="0"/>
        <v>-590</v>
      </c>
      <c r="G44" s="114">
        <f>янв.26!F39+фев.26!F39+мар.26!F39+апр.26!F39+май.26!F39+июн.26!F39+июл.26!F39+авг.26!F39+сен.26!F39+окт.26!F39+ноя.26!F39+дек.26!F39</f>
        <v>174</v>
      </c>
      <c r="H44" s="83">
        <f t="shared" si="1"/>
        <v>174</v>
      </c>
      <c r="I44" s="12">
        <f>янв.26!E39</f>
        <v>174</v>
      </c>
      <c r="J44" s="12">
        <f>фев.26!E39</f>
        <v>0</v>
      </c>
      <c r="K44" s="12">
        <f>мар.26!E39</f>
        <v>0</v>
      </c>
      <c r="L44" s="82">
        <f t="shared" si="2"/>
        <v>0</v>
      </c>
      <c r="M44" s="12">
        <f>апр.26!E39</f>
        <v>0</v>
      </c>
      <c r="N44" s="12">
        <f>май.26!E39</f>
        <v>0</v>
      </c>
      <c r="O44" s="12">
        <f>июн.26!E39</f>
        <v>0</v>
      </c>
      <c r="P44" s="82">
        <f t="shared" si="3"/>
        <v>0</v>
      </c>
      <c r="Q44" s="12">
        <f>июл.26!E39</f>
        <v>0</v>
      </c>
      <c r="R44" s="12">
        <f>авг.26!E39</f>
        <v>0</v>
      </c>
      <c r="S44" s="12">
        <f>сен.26!E39</f>
        <v>0</v>
      </c>
      <c r="T44" s="82">
        <f t="shared" si="4"/>
        <v>0</v>
      </c>
      <c r="U44" s="12">
        <f>окт.26!E39</f>
        <v>0</v>
      </c>
      <c r="V44" s="12">
        <f>ноя.26!E39</f>
        <v>0</v>
      </c>
      <c r="W44" s="12">
        <f>дек.26!E39</f>
        <v>0</v>
      </c>
    </row>
    <row r="45" spans="1:23" x14ac:dyDescent="0.25">
      <c r="A45" s="3">
        <v>37</v>
      </c>
      <c r="B45" s="117" t="s">
        <v>52</v>
      </c>
      <c r="C45" s="131">
        <v>56</v>
      </c>
      <c r="D45" s="131"/>
      <c r="E45" s="112">
        <f>СВОД_2025!F44</f>
        <v>-9222</v>
      </c>
      <c r="F45" s="113">
        <f t="shared" si="0"/>
        <v>-9396</v>
      </c>
      <c r="G45" s="114">
        <f>янв.26!F40+фев.26!F40+мар.26!F40+апр.26!F40+май.26!F40+июн.26!F40+июл.26!F40+авг.26!F40+сен.26!F40+окт.26!F40+ноя.26!F40+дек.26!F40</f>
        <v>0</v>
      </c>
      <c r="H45" s="83">
        <f t="shared" si="1"/>
        <v>174</v>
      </c>
      <c r="I45" s="12">
        <f>янв.26!E40</f>
        <v>174</v>
      </c>
      <c r="J45" s="12">
        <f>фев.26!E40</f>
        <v>0</v>
      </c>
      <c r="K45" s="12">
        <f>мар.26!E40</f>
        <v>0</v>
      </c>
      <c r="L45" s="82">
        <f t="shared" si="2"/>
        <v>0</v>
      </c>
      <c r="M45" s="12">
        <f>апр.26!E40</f>
        <v>0</v>
      </c>
      <c r="N45" s="12">
        <f>май.26!E40</f>
        <v>0</v>
      </c>
      <c r="O45" s="12">
        <f>июн.26!E40</f>
        <v>0</v>
      </c>
      <c r="P45" s="82">
        <f t="shared" si="3"/>
        <v>0</v>
      </c>
      <c r="Q45" s="12">
        <f>июл.26!E40</f>
        <v>0</v>
      </c>
      <c r="R45" s="12">
        <f>авг.26!E40</f>
        <v>0</v>
      </c>
      <c r="S45" s="12">
        <f>сен.26!E40</f>
        <v>0</v>
      </c>
      <c r="T45" s="82">
        <f t="shared" si="4"/>
        <v>0</v>
      </c>
      <c r="U45" s="12">
        <f>окт.26!E40</f>
        <v>0</v>
      </c>
      <c r="V45" s="12">
        <f>ноя.26!E40</f>
        <v>0</v>
      </c>
      <c r="W45" s="12">
        <f>дек.26!E40</f>
        <v>0</v>
      </c>
    </row>
    <row r="46" spans="1:23" x14ac:dyDescent="0.25">
      <c r="A46" s="3">
        <v>38</v>
      </c>
      <c r="B46" s="117" t="s">
        <v>53</v>
      </c>
      <c r="C46" s="131">
        <v>58</v>
      </c>
      <c r="D46" s="131"/>
      <c r="E46" s="112">
        <f>СВОД_2025!F45</f>
        <v>-19054</v>
      </c>
      <c r="F46" s="113">
        <f t="shared" si="0"/>
        <v>-19228</v>
      </c>
      <c r="G46" s="114">
        <f>янв.26!F41+фев.26!F41+мар.26!F41+апр.26!F41+май.26!F41+июн.26!F41+июл.26!F41+авг.26!F41+сен.26!F41+окт.26!F41+ноя.26!F41+дек.26!F41</f>
        <v>0</v>
      </c>
      <c r="H46" s="83">
        <f t="shared" si="1"/>
        <v>174</v>
      </c>
      <c r="I46" s="12">
        <f>янв.26!E41</f>
        <v>174</v>
      </c>
      <c r="J46" s="12">
        <f>фев.26!E41</f>
        <v>0</v>
      </c>
      <c r="K46" s="12">
        <f>мар.26!E41</f>
        <v>0</v>
      </c>
      <c r="L46" s="82">
        <f t="shared" si="2"/>
        <v>0</v>
      </c>
      <c r="M46" s="12">
        <f>апр.26!E41</f>
        <v>0</v>
      </c>
      <c r="N46" s="12">
        <f>май.26!E41</f>
        <v>0</v>
      </c>
      <c r="O46" s="12">
        <f>июн.26!E41</f>
        <v>0</v>
      </c>
      <c r="P46" s="82">
        <f t="shared" si="3"/>
        <v>0</v>
      </c>
      <c r="Q46" s="12">
        <f>июл.26!E41</f>
        <v>0</v>
      </c>
      <c r="R46" s="12">
        <f>авг.26!E41</f>
        <v>0</v>
      </c>
      <c r="S46" s="12">
        <f>сен.26!E41</f>
        <v>0</v>
      </c>
      <c r="T46" s="82">
        <f t="shared" si="4"/>
        <v>0</v>
      </c>
      <c r="U46" s="12">
        <f>окт.26!E41</f>
        <v>0</v>
      </c>
      <c r="V46" s="12">
        <f>ноя.26!E41</f>
        <v>0</v>
      </c>
      <c r="W46" s="12">
        <f>дек.26!E41</f>
        <v>0</v>
      </c>
    </row>
    <row r="47" spans="1:23" x14ac:dyDescent="0.25">
      <c r="A47" s="3">
        <v>39</v>
      </c>
      <c r="B47" s="117" t="s">
        <v>763</v>
      </c>
      <c r="C47" s="131">
        <v>59</v>
      </c>
      <c r="D47" s="131"/>
      <c r="E47" s="112">
        <f>СВОД_2025!F46</f>
        <v>-11828</v>
      </c>
      <c r="F47" s="113">
        <f t="shared" si="0"/>
        <v>-12002</v>
      </c>
      <c r="G47" s="114">
        <f>янв.26!F42+фев.26!F42+мар.26!F42+апр.26!F42+май.26!F42+июн.26!F42+июл.26!F42+авг.26!F42+сен.26!F42+окт.26!F42+ноя.26!F42+дек.26!F42</f>
        <v>0</v>
      </c>
      <c r="H47" s="83">
        <f t="shared" si="1"/>
        <v>174</v>
      </c>
      <c r="I47" s="12">
        <f>янв.26!E42</f>
        <v>174</v>
      </c>
      <c r="J47" s="12">
        <f>фев.26!E42</f>
        <v>0</v>
      </c>
      <c r="K47" s="12">
        <f>мар.26!E42</f>
        <v>0</v>
      </c>
      <c r="L47" s="82">
        <f t="shared" si="2"/>
        <v>0</v>
      </c>
      <c r="M47" s="12">
        <f>апр.26!E42</f>
        <v>0</v>
      </c>
      <c r="N47" s="12">
        <f>май.26!E42</f>
        <v>0</v>
      </c>
      <c r="O47" s="12">
        <f>июн.26!E42</f>
        <v>0</v>
      </c>
      <c r="P47" s="82">
        <f t="shared" si="3"/>
        <v>0</v>
      </c>
      <c r="Q47" s="12">
        <f>июл.26!E42</f>
        <v>0</v>
      </c>
      <c r="R47" s="12">
        <f>авг.26!E42</f>
        <v>0</v>
      </c>
      <c r="S47" s="12">
        <f>сен.26!E42</f>
        <v>0</v>
      </c>
      <c r="T47" s="82">
        <f t="shared" si="4"/>
        <v>0</v>
      </c>
      <c r="U47" s="12">
        <f>окт.26!E42</f>
        <v>0</v>
      </c>
      <c r="V47" s="12">
        <f>ноя.26!E42</f>
        <v>0</v>
      </c>
      <c r="W47" s="12">
        <f>дек.26!E42</f>
        <v>0</v>
      </c>
    </row>
    <row r="48" spans="1:23" x14ac:dyDescent="0.25">
      <c r="A48" s="3">
        <v>40</v>
      </c>
      <c r="B48" s="117" t="s">
        <v>55</v>
      </c>
      <c r="C48" s="131">
        <v>60</v>
      </c>
      <c r="D48" s="131"/>
      <c r="E48" s="112">
        <f>СВОД_2025!F47</f>
        <v>-19054</v>
      </c>
      <c r="F48" s="113">
        <f t="shared" si="0"/>
        <v>-19228</v>
      </c>
      <c r="G48" s="114">
        <f>янв.26!F43+фев.26!F43+мар.26!F43+апр.26!F43+май.26!F43+июн.26!F43+июл.26!F43+авг.26!F43+сен.26!F43+окт.26!F43+ноя.26!F43+дек.26!F43</f>
        <v>0</v>
      </c>
      <c r="H48" s="83">
        <f t="shared" si="1"/>
        <v>174</v>
      </c>
      <c r="I48" s="12">
        <f>янв.26!E43</f>
        <v>174</v>
      </c>
      <c r="J48" s="12">
        <f>фев.26!E43</f>
        <v>0</v>
      </c>
      <c r="K48" s="12">
        <f>мар.26!E43</f>
        <v>0</v>
      </c>
      <c r="L48" s="82">
        <f t="shared" si="2"/>
        <v>0</v>
      </c>
      <c r="M48" s="12">
        <f>апр.26!E43</f>
        <v>0</v>
      </c>
      <c r="N48" s="12">
        <f>май.26!E43</f>
        <v>0</v>
      </c>
      <c r="O48" s="12">
        <f>июн.26!E43</f>
        <v>0</v>
      </c>
      <c r="P48" s="82">
        <f t="shared" si="3"/>
        <v>0</v>
      </c>
      <c r="Q48" s="12">
        <f>июл.26!E43</f>
        <v>0</v>
      </c>
      <c r="R48" s="12">
        <f>авг.26!E43</f>
        <v>0</v>
      </c>
      <c r="S48" s="12">
        <f>сен.26!E43</f>
        <v>0</v>
      </c>
      <c r="T48" s="82">
        <f t="shared" si="4"/>
        <v>0</v>
      </c>
      <c r="U48" s="12">
        <f>окт.26!E43</f>
        <v>0</v>
      </c>
      <c r="V48" s="12">
        <f>ноя.26!E43</f>
        <v>0</v>
      </c>
      <c r="W48" s="12">
        <f>дек.26!E43</f>
        <v>0</v>
      </c>
    </row>
    <row r="49" spans="1:23" x14ac:dyDescent="0.25">
      <c r="A49" s="3">
        <v>41</v>
      </c>
      <c r="B49" s="117" t="s">
        <v>56</v>
      </c>
      <c r="C49" s="131">
        <v>62</v>
      </c>
      <c r="D49" s="131" t="s">
        <v>19</v>
      </c>
      <c r="E49" s="112">
        <f>СВОД_2025!F48</f>
        <v>-19054</v>
      </c>
      <c r="F49" s="113">
        <f t="shared" si="0"/>
        <v>-19228</v>
      </c>
      <c r="G49" s="114">
        <f>янв.26!F44+фев.26!F44+мар.26!F44+апр.26!F44+май.26!F44+июн.26!F44+июл.26!F44+авг.26!F44+сен.26!F44+окт.26!F44+ноя.26!F44+дек.26!F44</f>
        <v>0</v>
      </c>
      <c r="H49" s="83">
        <f t="shared" si="1"/>
        <v>174</v>
      </c>
      <c r="I49" s="12">
        <f>янв.26!E44</f>
        <v>174</v>
      </c>
      <c r="J49" s="12">
        <f>фев.26!E44</f>
        <v>0</v>
      </c>
      <c r="K49" s="12">
        <f>мар.26!E44</f>
        <v>0</v>
      </c>
      <c r="L49" s="82">
        <f t="shared" si="2"/>
        <v>0</v>
      </c>
      <c r="M49" s="12">
        <f>апр.26!E44</f>
        <v>0</v>
      </c>
      <c r="N49" s="12">
        <f>май.26!E44</f>
        <v>0</v>
      </c>
      <c r="O49" s="12">
        <f>июн.26!E44</f>
        <v>0</v>
      </c>
      <c r="P49" s="82">
        <f t="shared" si="3"/>
        <v>0</v>
      </c>
      <c r="Q49" s="12">
        <f>июл.26!E44</f>
        <v>0</v>
      </c>
      <c r="R49" s="12">
        <f>авг.26!E44</f>
        <v>0</v>
      </c>
      <c r="S49" s="12">
        <f>сен.26!E44</f>
        <v>0</v>
      </c>
      <c r="T49" s="82">
        <f t="shared" si="4"/>
        <v>0</v>
      </c>
      <c r="U49" s="12">
        <f>окт.26!E44</f>
        <v>0</v>
      </c>
      <c r="V49" s="12">
        <f>ноя.26!E44</f>
        <v>0</v>
      </c>
      <c r="W49" s="12">
        <f>дек.26!E44</f>
        <v>0</v>
      </c>
    </row>
    <row r="50" spans="1:23" x14ac:dyDescent="0.25">
      <c r="A50" s="3">
        <v>42</v>
      </c>
      <c r="B50" s="119" t="s">
        <v>1063</v>
      </c>
      <c r="C50" s="131">
        <v>63</v>
      </c>
      <c r="D50" s="131"/>
      <c r="E50" s="112">
        <f>СВОД_2025!F49</f>
        <v>4608</v>
      </c>
      <c r="F50" s="113">
        <f t="shared" si="0"/>
        <v>4434</v>
      </c>
      <c r="G50" s="114">
        <f>янв.26!F45+фев.26!F45+мар.26!F45+апр.26!F45+май.26!F45+июн.26!F45+июл.26!F45+авг.26!F45+сен.26!F45+окт.26!F45+ноя.26!F45+дек.26!F45</f>
        <v>0</v>
      </c>
      <c r="H50" s="83">
        <f t="shared" si="1"/>
        <v>174</v>
      </c>
      <c r="I50" s="12">
        <f>янв.26!E45</f>
        <v>174</v>
      </c>
      <c r="J50" s="12">
        <f>фев.26!E45</f>
        <v>0</v>
      </c>
      <c r="K50" s="12">
        <f>мар.26!E45</f>
        <v>0</v>
      </c>
      <c r="L50" s="82">
        <f t="shared" si="2"/>
        <v>0</v>
      </c>
      <c r="M50" s="12">
        <f>апр.26!E45</f>
        <v>0</v>
      </c>
      <c r="N50" s="12">
        <f>май.26!E45</f>
        <v>0</v>
      </c>
      <c r="O50" s="12">
        <f>июн.26!E45</f>
        <v>0</v>
      </c>
      <c r="P50" s="82">
        <f t="shared" si="3"/>
        <v>0</v>
      </c>
      <c r="Q50" s="12">
        <f>июл.26!E45</f>
        <v>0</v>
      </c>
      <c r="R50" s="12">
        <f>авг.26!E45</f>
        <v>0</v>
      </c>
      <c r="S50" s="12">
        <f>сен.26!E45</f>
        <v>0</v>
      </c>
      <c r="T50" s="82">
        <f t="shared" si="4"/>
        <v>0</v>
      </c>
      <c r="U50" s="12">
        <f>окт.26!E45</f>
        <v>0</v>
      </c>
      <c r="V50" s="12">
        <f>ноя.26!E45</f>
        <v>0</v>
      </c>
      <c r="W50" s="12">
        <f>дек.26!E45</f>
        <v>0</v>
      </c>
    </row>
    <row r="51" spans="1:23" x14ac:dyDescent="0.25">
      <c r="A51" s="3">
        <v>43</v>
      </c>
      <c r="B51" s="117" t="s">
        <v>764</v>
      </c>
      <c r="C51" s="131">
        <v>65</v>
      </c>
      <c r="D51" s="131"/>
      <c r="E51" s="112">
        <f>СВОД_2025!F50</f>
        <v>-3132</v>
      </c>
      <c r="F51" s="113">
        <f t="shared" si="0"/>
        <v>-3306</v>
      </c>
      <c r="G51" s="114">
        <f>янв.26!F46+фев.26!F46+мар.26!F46+апр.26!F46+май.26!F46+июн.26!F46+июл.26!F46+авг.26!F46+сен.26!F46+окт.26!F46+ноя.26!F46+дек.26!F46</f>
        <v>0</v>
      </c>
      <c r="H51" s="83">
        <f t="shared" si="1"/>
        <v>174</v>
      </c>
      <c r="I51" s="12">
        <f>янв.26!E46</f>
        <v>174</v>
      </c>
      <c r="J51" s="12">
        <f>фев.26!E46</f>
        <v>0</v>
      </c>
      <c r="K51" s="12">
        <f>мар.26!E46</f>
        <v>0</v>
      </c>
      <c r="L51" s="82">
        <f t="shared" si="2"/>
        <v>0</v>
      </c>
      <c r="M51" s="12">
        <f>апр.26!E46</f>
        <v>0</v>
      </c>
      <c r="N51" s="12">
        <f>май.26!E46</f>
        <v>0</v>
      </c>
      <c r="O51" s="12">
        <f>июн.26!E46</f>
        <v>0</v>
      </c>
      <c r="P51" s="82">
        <f t="shared" si="3"/>
        <v>0</v>
      </c>
      <c r="Q51" s="12">
        <f>июл.26!E46</f>
        <v>0</v>
      </c>
      <c r="R51" s="12">
        <f>авг.26!E46</f>
        <v>0</v>
      </c>
      <c r="S51" s="12">
        <f>сен.26!E46</f>
        <v>0</v>
      </c>
      <c r="T51" s="82">
        <f t="shared" si="4"/>
        <v>0</v>
      </c>
      <c r="U51" s="12">
        <f>окт.26!E46</f>
        <v>0</v>
      </c>
      <c r="V51" s="12">
        <f>ноя.26!E46</f>
        <v>0</v>
      </c>
      <c r="W51" s="12">
        <f>дек.26!E46</f>
        <v>0</v>
      </c>
    </row>
    <row r="52" spans="1:23" x14ac:dyDescent="0.25">
      <c r="A52" s="3">
        <v>44</v>
      </c>
      <c r="B52" s="117" t="s">
        <v>2156</v>
      </c>
      <c r="C52" s="131">
        <v>66</v>
      </c>
      <c r="D52" s="131"/>
      <c r="E52" s="112">
        <f>СВОД_2025!F51</f>
        <v>-10458</v>
      </c>
      <c r="F52" s="113">
        <f t="shared" si="0"/>
        <v>-10632</v>
      </c>
      <c r="G52" s="114">
        <f>янв.26!F47+фев.26!F47+мар.26!F47+апр.26!F47+май.26!F47+июн.26!F47+июл.26!F47+авг.26!F47+сен.26!F47+окт.26!F47+ноя.26!F47+дек.26!F47</f>
        <v>0</v>
      </c>
      <c r="H52" s="83">
        <f t="shared" si="1"/>
        <v>174</v>
      </c>
      <c r="I52" s="12">
        <f>янв.26!E47</f>
        <v>174</v>
      </c>
      <c r="J52" s="12">
        <f>фев.26!E47</f>
        <v>0</v>
      </c>
      <c r="K52" s="12">
        <f>мар.26!E47</f>
        <v>0</v>
      </c>
      <c r="L52" s="82">
        <f t="shared" si="2"/>
        <v>0</v>
      </c>
      <c r="M52" s="12">
        <f>апр.26!E47</f>
        <v>0</v>
      </c>
      <c r="N52" s="12">
        <f>май.26!E47</f>
        <v>0</v>
      </c>
      <c r="O52" s="12">
        <f>июн.26!E47</f>
        <v>0</v>
      </c>
      <c r="P52" s="82">
        <f t="shared" si="3"/>
        <v>0</v>
      </c>
      <c r="Q52" s="12">
        <f>июл.26!E47</f>
        <v>0</v>
      </c>
      <c r="R52" s="12">
        <f>авг.26!E47</f>
        <v>0</v>
      </c>
      <c r="S52" s="12">
        <f>сен.26!E47</f>
        <v>0</v>
      </c>
      <c r="T52" s="82">
        <f t="shared" si="4"/>
        <v>0</v>
      </c>
      <c r="U52" s="12">
        <f>окт.26!E47</f>
        <v>0</v>
      </c>
      <c r="V52" s="12">
        <f>ноя.26!E47</f>
        <v>0</v>
      </c>
      <c r="W52" s="12">
        <f>дек.26!E47</f>
        <v>0</v>
      </c>
    </row>
    <row r="53" spans="1:23" x14ac:dyDescent="0.25">
      <c r="A53" s="3">
        <v>45</v>
      </c>
      <c r="B53" s="117" t="s">
        <v>1702</v>
      </c>
      <c r="C53" s="131">
        <v>67</v>
      </c>
      <c r="D53" s="131"/>
      <c r="E53" s="112">
        <f>СВОД_2025!F52</f>
        <v>-4872</v>
      </c>
      <c r="F53" s="113">
        <f t="shared" si="0"/>
        <v>-5046</v>
      </c>
      <c r="G53" s="114">
        <f>янв.26!F48+фев.26!F48+мар.26!F48+апр.26!F48+май.26!F48+июн.26!F48+июл.26!F48+авг.26!F48+сен.26!F48+окт.26!F48+ноя.26!F48+дек.26!F48</f>
        <v>0</v>
      </c>
      <c r="H53" s="83">
        <f t="shared" si="1"/>
        <v>174</v>
      </c>
      <c r="I53" s="12">
        <f>янв.26!E48</f>
        <v>174</v>
      </c>
      <c r="J53" s="12">
        <f>фев.26!E48</f>
        <v>0</v>
      </c>
      <c r="K53" s="12">
        <f>мар.26!E48</f>
        <v>0</v>
      </c>
      <c r="L53" s="82">
        <f t="shared" si="2"/>
        <v>0</v>
      </c>
      <c r="M53" s="12">
        <f>апр.26!E48</f>
        <v>0</v>
      </c>
      <c r="N53" s="12">
        <f>май.26!E48</f>
        <v>0</v>
      </c>
      <c r="O53" s="12">
        <f>июн.26!E48</f>
        <v>0</v>
      </c>
      <c r="P53" s="82">
        <f t="shared" si="3"/>
        <v>0</v>
      </c>
      <c r="Q53" s="12">
        <f>июл.26!E48</f>
        <v>0</v>
      </c>
      <c r="R53" s="12">
        <f>авг.26!E48</f>
        <v>0</v>
      </c>
      <c r="S53" s="12">
        <f>сен.26!E48</f>
        <v>0</v>
      </c>
      <c r="T53" s="82">
        <f t="shared" si="4"/>
        <v>0</v>
      </c>
      <c r="U53" s="12">
        <f>окт.26!E48</f>
        <v>0</v>
      </c>
      <c r="V53" s="12">
        <f>ноя.26!E48</f>
        <v>0</v>
      </c>
      <c r="W53" s="12">
        <f>дек.26!E48</f>
        <v>0</v>
      </c>
    </row>
    <row r="54" spans="1:23" x14ac:dyDescent="0.25">
      <c r="A54" s="3">
        <v>46</v>
      </c>
      <c r="B54" s="107" t="s">
        <v>765</v>
      </c>
      <c r="C54" s="131">
        <v>70</v>
      </c>
      <c r="D54" s="131"/>
      <c r="E54" s="112">
        <f>СВОД_2025!F53</f>
        <v>-1044</v>
      </c>
      <c r="F54" s="113">
        <f t="shared" si="0"/>
        <v>-1218</v>
      </c>
      <c r="G54" s="114">
        <f>янв.26!F49+фев.26!F49+мар.26!F49+апр.26!F49+май.26!F49+июн.26!F49+июл.26!F49+авг.26!F49+сен.26!F49+окт.26!F49+ноя.26!F49+дек.26!F49</f>
        <v>0</v>
      </c>
      <c r="H54" s="83">
        <f t="shared" si="1"/>
        <v>174</v>
      </c>
      <c r="I54" s="12">
        <f>янв.26!E49</f>
        <v>174</v>
      </c>
      <c r="J54" s="12">
        <f>фев.26!E49</f>
        <v>0</v>
      </c>
      <c r="K54" s="12">
        <f>мар.26!E49</f>
        <v>0</v>
      </c>
      <c r="L54" s="82">
        <f t="shared" si="2"/>
        <v>0</v>
      </c>
      <c r="M54" s="12">
        <f>апр.26!E49</f>
        <v>0</v>
      </c>
      <c r="N54" s="12">
        <f>май.26!E49</f>
        <v>0</v>
      </c>
      <c r="O54" s="12">
        <f>июн.26!E49</f>
        <v>0</v>
      </c>
      <c r="P54" s="82">
        <f t="shared" si="3"/>
        <v>0</v>
      </c>
      <c r="Q54" s="12">
        <f>июл.26!E49</f>
        <v>0</v>
      </c>
      <c r="R54" s="12">
        <f>авг.26!E49</f>
        <v>0</v>
      </c>
      <c r="S54" s="12">
        <f>сен.26!E49</f>
        <v>0</v>
      </c>
      <c r="T54" s="82">
        <f t="shared" si="4"/>
        <v>0</v>
      </c>
      <c r="U54" s="12">
        <f>окт.26!E49</f>
        <v>0</v>
      </c>
      <c r="V54" s="12">
        <f>ноя.26!E49</f>
        <v>0</v>
      </c>
      <c r="W54" s="12">
        <f>дек.26!E49</f>
        <v>0</v>
      </c>
    </row>
    <row r="55" spans="1:23" x14ac:dyDescent="0.25">
      <c r="A55" s="3">
        <v>47</v>
      </c>
      <c r="B55" s="107" t="s">
        <v>62</v>
      </c>
      <c r="C55" s="131">
        <v>71</v>
      </c>
      <c r="D55" s="131"/>
      <c r="E55" s="112">
        <f>СВОД_2025!F54</f>
        <v>-11054</v>
      </c>
      <c r="F55" s="113">
        <f t="shared" si="0"/>
        <v>-11228</v>
      </c>
      <c r="G55" s="114">
        <f>янв.26!F50+фев.26!F50+мар.26!F50+апр.26!F50+май.26!F50+июн.26!F50+июл.26!F50+авг.26!F50+сен.26!F50+окт.26!F50+ноя.26!F50+дек.26!F50</f>
        <v>0</v>
      </c>
      <c r="H55" s="83">
        <f t="shared" si="1"/>
        <v>174</v>
      </c>
      <c r="I55" s="12">
        <f>янв.26!E50</f>
        <v>174</v>
      </c>
      <c r="J55" s="12">
        <f>фев.26!E50</f>
        <v>0</v>
      </c>
      <c r="K55" s="12">
        <f>мар.26!E50</f>
        <v>0</v>
      </c>
      <c r="L55" s="82">
        <f t="shared" si="2"/>
        <v>0</v>
      </c>
      <c r="M55" s="12">
        <f>апр.26!E50</f>
        <v>0</v>
      </c>
      <c r="N55" s="12">
        <f>май.26!E50</f>
        <v>0</v>
      </c>
      <c r="O55" s="12">
        <f>июн.26!E50</f>
        <v>0</v>
      </c>
      <c r="P55" s="82">
        <f t="shared" si="3"/>
        <v>0</v>
      </c>
      <c r="Q55" s="12">
        <f>июл.26!E50</f>
        <v>0</v>
      </c>
      <c r="R55" s="12">
        <f>авг.26!E50</f>
        <v>0</v>
      </c>
      <c r="S55" s="12">
        <f>сен.26!E50</f>
        <v>0</v>
      </c>
      <c r="T55" s="82">
        <f t="shared" si="4"/>
        <v>0</v>
      </c>
      <c r="U55" s="12">
        <f>окт.26!E50</f>
        <v>0</v>
      </c>
      <c r="V55" s="12">
        <f>ноя.26!E50</f>
        <v>0</v>
      </c>
      <c r="W55" s="12">
        <f>дек.26!E50</f>
        <v>0</v>
      </c>
    </row>
    <row r="56" spans="1:23" x14ac:dyDescent="0.25">
      <c r="A56" s="3">
        <v>48</v>
      </c>
      <c r="B56" s="107" t="s">
        <v>63</v>
      </c>
      <c r="C56" s="131">
        <v>72</v>
      </c>
      <c r="D56" s="131"/>
      <c r="E56" s="112">
        <f>СВОД_2025!F55</f>
        <v>-816</v>
      </c>
      <c r="F56" s="113">
        <f t="shared" si="0"/>
        <v>-990</v>
      </c>
      <c r="G56" s="114">
        <f>янв.26!F51+фев.26!F51+мар.26!F51+апр.26!F51+май.26!F51+июн.26!F51+июл.26!F51+авг.26!F51+сен.26!F51+окт.26!F51+ноя.26!F51+дек.26!F51</f>
        <v>0</v>
      </c>
      <c r="H56" s="83">
        <f t="shared" si="1"/>
        <v>174</v>
      </c>
      <c r="I56" s="12">
        <f>янв.26!E51</f>
        <v>174</v>
      </c>
      <c r="J56" s="12">
        <f>фев.26!E51</f>
        <v>0</v>
      </c>
      <c r="K56" s="12">
        <f>мар.26!E51</f>
        <v>0</v>
      </c>
      <c r="L56" s="82">
        <f t="shared" si="2"/>
        <v>0</v>
      </c>
      <c r="M56" s="12">
        <f>апр.26!E51</f>
        <v>0</v>
      </c>
      <c r="N56" s="12">
        <f>май.26!E51</f>
        <v>0</v>
      </c>
      <c r="O56" s="12">
        <f>июн.26!E51</f>
        <v>0</v>
      </c>
      <c r="P56" s="82">
        <f t="shared" si="3"/>
        <v>0</v>
      </c>
      <c r="Q56" s="12">
        <f>июл.26!E51</f>
        <v>0</v>
      </c>
      <c r="R56" s="12">
        <f>авг.26!E51</f>
        <v>0</v>
      </c>
      <c r="S56" s="12">
        <f>сен.26!E51</f>
        <v>0</v>
      </c>
      <c r="T56" s="82">
        <f t="shared" si="4"/>
        <v>0</v>
      </c>
      <c r="U56" s="12">
        <f>окт.26!E51</f>
        <v>0</v>
      </c>
      <c r="V56" s="12">
        <f>ноя.26!E51</f>
        <v>0</v>
      </c>
      <c r="W56" s="12">
        <f>дек.26!E51</f>
        <v>0</v>
      </c>
    </row>
    <row r="57" spans="1:23" x14ac:dyDescent="0.25">
      <c r="A57" s="3">
        <v>49</v>
      </c>
      <c r="B57" s="107" t="s">
        <v>64</v>
      </c>
      <c r="C57" s="131">
        <v>74</v>
      </c>
      <c r="D57" s="131"/>
      <c r="E57" s="112">
        <f>СВОД_2025!F56</f>
        <v>34</v>
      </c>
      <c r="F57" s="113">
        <f t="shared" si="0"/>
        <v>904</v>
      </c>
      <c r="G57" s="114">
        <f>янв.26!F52+фев.26!F52+мар.26!F52+апр.26!F52+май.26!F52+июн.26!F52+июл.26!F52+авг.26!F52+сен.26!F52+окт.26!F52+ноя.26!F52+дек.26!F52</f>
        <v>1044</v>
      </c>
      <c r="H57" s="83">
        <f t="shared" si="1"/>
        <v>174</v>
      </c>
      <c r="I57" s="12">
        <f>янв.26!E52</f>
        <v>174</v>
      </c>
      <c r="J57" s="12">
        <f>фев.26!E52</f>
        <v>0</v>
      </c>
      <c r="K57" s="12">
        <f>мар.26!E52</f>
        <v>0</v>
      </c>
      <c r="L57" s="82">
        <f t="shared" si="2"/>
        <v>0</v>
      </c>
      <c r="M57" s="12">
        <f>апр.26!E52</f>
        <v>0</v>
      </c>
      <c r="N57" s="12">
        <f>май.26!E52</f>
        <v>0</v>
      </c>
      <c r="O57" s="12">
        <f>июн.26!E52</f>
        <v>0</v>
      </c>
      <c r="P57" s="82">
        <f t="shared" si="3"/>
        <v>0</v>
      </c>
      <c r="Q57" s="12">
        <f>июл.26!E52</f>
        <v>0</v>
      </c>
      <c r="R57" s="12">
        <f>авг.26!E52</f>
        <v>0</v>
      </c>
      <c r="S57" s="12">
        <f>сен.26!E52</f>
        <v>0</v>
      </c>
      <c r="T57" s="82">
        <f t="shared" si="4"/>
        <v>0</v>
      </c>
      <c r="U57" s="12">
        <f>окт.26!E52</f>
        <v>0</v>
      </c>
      <c r="V57" s="12">
        <f>ноя.26!E52</f>
        <v>0</v>
      </c>
      <c r="W57" s="12">
        <f>дек.26!E52</f>
        <v>0</v>
      </c>
    </row>
    <row r="58" spans="1:23" x14ac:dyDescent="0.25">
      <c r="A58" s="3">
        <v>50</v>
      </c>
      <c r="B58" s="107" t="s">
        <v>65</v>
      </c>
      <c r="C58" s="131">
        <v>76</v>
      </c>
      <c r="D58" s="131" t="s">
        <v>19</v>
      </c>
      <c r="E58" s="112">
        <f>СВОД_2025!F57</f>
        <v>0</v>
      </c>
      <c r="F58" s="113">
        <f t="shared" si="0"/>
        <v>-174</v>
      </c>
      <c r="G58" s="114">
        <f>янв.26!F53+фев.26!F53+мар.26!F53+апр.26!F53+май.26!F53+июн.26!F53+июл.26!F53+авг.26!F53+сен.26!F53+окт.26!F53+ноя.26!F53+дек.26!F53</f>
        <v>0</v>
      </c>
      <c r="H58" s="83">
        <f t="shared" si="1"/>
        <v>174</v>
      </c>
      <c r="I58" s="12">
        <f>янв.26!E53</f>
        <v>174</v>
      </c>
      <c r="J58" s="12">
        <f>фев.26!E53</f>
        <v>0</v>
      </c>
      <c r="K58" s="12">
        <f>мар.26!E53</f>
        <v>0</v>
      </c>
      <c r="L58" s="82">
        <f t="shared" si="2"/>
        <v>0</v>
      </c>
      <c r="M58" s="12">
        <f>апр.26!E53</f>
        <v>0</v>
      </c>
      <c r="N58" s="12">
        <f>май.26!E53</f>
        <v>0</v>
      </c>
      <c r="O58" s="12">
        <f>июн.26!E53</f>
        <v>0</v>
      </c>
      <c r="P58" s="82">
        <f t="shared" si="3"/>
        <v>0</v>
      </c>
      <c r="Q58" s="12">
        <f>июл.26!E53</f>
        <v>0</v>
      </c>
      <c r="R58" s="12">
        <f>авг.26!E53</f>
        <v>0</v>
      </c>
      <c r="S58" s="12">
        <f>сен.26!E53</f>
        <v>0</v>
      </c>
      <c r="T58" s="82">
        <f t="shared" si="4"/>
        <v>0</v>
      </c>
      <c r="U58" s="12">
        <f>окт.26!E53</f>
        <v>0</v>
      </c>
      <c r="V58" s="12">
        <f>ноя.26!E53</f>
        <v>0</v>
      </c>
      <c r="W58" s="12">
        <f>дек.26!E53</f>
        <v>0</v>
      </c>
    </row>
    <row r="59" spans="1:23" x14ac:dyDescent="0.25">
      <c r="A59" s="3">
        <v>51</v>
      </c>
      <c r="B59" s="107" t="s">
        <v>766</v>
      </c>
      <c r="C59" s="131">
        <v>77</v>
      </c>
      <c r="D59" s="131"/>
      <c r="E59" s="112">
        <f>СВОД_2025!F58</f>
        <v>-810</v>
      </c>
      <c r="F59" s="113">
        <f t="shared" si="0"/>
        <v>-174</v>
      </c>
      <c r="G59" s="114">
        <f>янв.26!F54+фев.26!F54+мар.26!F54+апр.26!F54+май.26!F54+июн.26!F54+июл.26!F54+авг.26!F54+сен.26!F54+окт.26!F54+ноя.26!F54+дек.26!F54</f>
        <v>810</v>
      </c>
      <c r="H59" s="83">
        <f t="shared" si="1"/>
        <v>174</v>
      </c>
      <c r="I59" s="12">
        <f>янв.26!E54</f>
        <v>174</v>
      </c>
      <c r="J59" s="12">
        <f>фев.26!E54</f>
        <v>0</v>
      </c>
      <c r="K59" s="12">
        <f>мар.26!E54</f>
        <v>0</v>
      </c>
      <c r="L59" s="82">
        <f t="shared" si="2"/>
        <v>0</v>
      </c>
      <c r="M59" s="12">
        <f>апр.26!E54</f>
        <v>0</v>
      </c>
      <c r="N59" s="12">
        <f>май.26!E54</f>
        <v>0</v>
      </c>
      <c r="O59" s="12">
        <f>июн.26!E54</f>
        <v>0</v>
      </c>
      <c r="P59" s="82">
        <f t="shared" si="3"/>
        <v>0</v>
      </c>
      <c r="Q59" s="12">
        <f>июл.26!E54</f>
        <v>0</v>
      </c>
      <c r="R59" s="12">
        <f>авг.26!E54</f>
        <v>0</v>
      </c>
      <c r="S59" s="12">
        <f>сен.26!E54</f>
        <v>0</v>
      </c>
      <c r="T59" s="82">
        <f t="shared" si="4"/>
        <v>0</v>
      </c>
      <c r="U59" s="12">
        <f>окт.26!E54</f>
        <v>0</v>
      </c>
      <c r="V59" s="12">
        <f>ноя.26!E54</f>
        <v>0</v>
      </c>
      <c r="W59" s="12">
        <f>дек.26!E54</f>
        <v>0</v>
      </c>
    </row>
    <row r="60" spans="1:23" x14ac:dyDescent="0.25">
      <c r="A60" s="3">
        <v>52</v>
      </c>
      <c r="B60" s="107" t="s">
        <v>1064</v>
      </c>
      <c r="C60" s="131">
        <v>78</v>
      </c>
      <c r="D60" s="131"/>
      <c r="E60" s="112">
        <f>СВОД_2025!F59</f>
        <v>-2406</v>
      </c>
      <c r="F60" s="113">
        <f t="shared" si="0"/>
        <v>-2580</v>
      </c>
      <c r="G60" s="114">
        <f>янв.26!F55+фев.26!F55+мар.26!F55+апр.26!F55+май.26!F55+июн.26!F55+июл.26!F55+авг.26!F55+сен.26!F55+окт.26!F55+ноя.26!F55+дек.26!F55</f>
        <v>0</v>
      </c>
      <c r="H60" s="83">
        <f t="shared" si="1"/>
        <v>174</v>
      </c>
      <c r="I60" s="12">
        <f>янв.26!E55</f>
        <v>174</v>
      </c>
      <c r="J60" s="12">
        <f>фев.26!E55</f>
        <v>0</v>
      </c>
      <c r="K60" s="12">
        <f>мар.26!E55</f>
        <v>0</v>
      </c>
      <c r="L60" s="82">
        <f t="shared" si="2"/>
        <v>0</v>
      </c>
      <c r="M60" s="12">
        <f>апр.26!E55</f>
        <v>0</v>
      </c>
      <c r="N60" s="12">
        <f>май.26!E55</f>
        <v>0</v>
      </c>
      <c r="O60" s="12">
        <f>июн.26!E55</f>
        <v>0</v>
      </c>
      <c r="P60" s="82">
        <f t="shared" si="3"/>
        <v>0</v>
      </c>
      <c r="Q60" s="12">
        <f>июл.26!E55</f>
        <v>0</v>
      </c>
      <c r="R60" s="12">
        <f>авг.26!E55</f>
        <v>0</v>
      </c>
      <c r="S60" s="12">
        <f>сен.26!E55</f>
        <v>0</v>
      </c>
      <c r="T60" s="82">
        <f t="shared" si="4"/>
        <v>0</v>
      </c>
      <c r="U60" s="12">
        <f>окт.26!E55</f>
        <v>0</v>
      </c>
      <c r="V60" s="12">
        <f>ноя.26!E55</f>
        <v>0</v>
      </c>
      <c r="W60" s="12">
        <f>дек.26!E55</f>
        <v>0</v>
      </c>
    </row>
    <row r="61" spans="1:23" x14ac:dyDescent="0.25">
      <c r="A61" s="3">
        <v>53</v>
      </c>
      <c r="B61" s="107" t="s">
        <v>68</v>
      </c>
      <c r="C61" s="131">
        <v>78</v>
      </c>
      <c r="D61" s="131" t="s">
        <v>19</v>
      </c>
      <c r="E61" s="112">
        <f>СВОД_2025!F60</f>
        <v>1309</v>
      </c>
      <c r="F61" s="113">
        <f t="shared" si="0"/>
        <v>1135</v>
      </c>
      <c r="G61" s="114">
        <f>янв.26!F56+фев.26!F56+мар.26!F56+апр.26!F56+май.26!F56+июн.26!F56+июл.26!F56+авг.26!F56+сен.26!F56+окт.26!F56+ноя.26!F56+дек.26!F56</f>
        <v>0</v>
      </c>
      <c r="H61" s="83">
        <f t="shared" si="1"/>
        <v>174</v>
      </c>
      <c r="I61" s="12">
        <f>янв.26!E56</f>
        <v>174</v>
      </c>
      <c r="J61" s="12">
        <f>фев.26!E56</f>
        <v>0</v>
      </c>
      <c r="K61" s="12">
        <f>мар.26!E56</f>
        <v>0</v>
      </c>
      <c r="L61" s="82">
        <f t="shared" si="2"/>
        <v>0</v>
      </c>
      <c r="M61" s="12">
        <f>апр.26!E56</f>
        <v>0</v>
      </c>
      <c r="N61" s="12">
        <f>май.26!E56</f>
        <v>0</v>
      </c>
      <c r="O61" s="12">
        <f>июн.26!E56</f>
        <v>0</v>
      </c>
      <c r="P61" s="82">
        <f t="shared" si="3"/>
        <v>0</v>
      </c>
      <c r="Q61" s="12">
        <f>июл.26!E56</f>
        <v>0</v>
      </c>
      <c r="R61" s="12">
        <f>авг.26!E56</f>
        <v>0</v>
      </c>
      <c r="S61" s="12">
        <f>сен.26!E56</f>
        <v>0</v>
      </c>
      <c r="T61" s="82">
        <f t="shared" si="4"/>
        <v>0</v>
      </c>
      <c r="U61" s="12">
        <f>окт.26!E56</f>
        <v>0</v>
      </c>
      <c r="V61" s="12">
        <f>ноя.26!E56</f>
        <v>0</v>
      </c>
      <c r="W61" s="12">
        <f>дек.26!E56</f>
        <v>0</v>
      </c>
    </row>
    <row r="62" spans="1:23" x14ac:dyDescent="0.25">
      <c r="A62" s="3">
        <v>54</v>
      </c>
      <c r="B62" s="107" t="s">
        <v>69</v>
      </c>
      <c r="C62" s="131">
        <v>79</v>
      </c>
      <c r="D62" s="131"/>
      <c r="E62" s="112">
        <f>СВОД_2025!F61</f>
        <v>-1922</v>
      </c>
      <c r="F62" s="113">
        <f t="shared" si="0"/>
        <v>-2096</v>
      </c>
      <c r="G62" s="114">
        <f>янв.26!F57+фев.26!F57+мар.26!F57+апр.26!F57+май.26!F57+июн.26!F57+июл.26!F57+авг.26!F57+сен.26!F57+окт.26!F57+ноя.26!F57+дек.26!F57</f>
        <v>0</v>
      </c>
      <c r="H62" s="83">
        <f t="shared" si="1"/>
        <v>174</v>
      </c>
      <c r="I62" s="12">
        <f>янв.26!E57</f>
        <v>174</v>
      </c>
      <c r="J62" s="12">
        <f>фев.26!E57</f>
        <v>0</v>
      </c>
      <c r="K62" s="12">
        <f>мар.26!E57</f>
        <v>0</v>
      </c>
      <c r="L62" s="82">
        <f t="shared" si="2"/>
        <v>0</v>
      </c>
      <c r="M62" s="12">
        <f>апр.26!E57</f>
        <v>0</v>
      </c>
      <c r="N62" s="12">
        <f>май.26!E57</f>
        <v>0</v>
      </c>
      <c r="O62" s="12">
        <f>июн.26!E57</f>
        <v>0</v>
      </c>
      <c r="P62" s="82">
        <f t="shared" si="3"/>
        <v>0</v>
      </c>
      <c r="Q62" s="12">
        <f>июл.26!E57</f>
        <v>0</v>
      </c>
      <c r="R62" s="12">
        <f>авг.26!E57</f>
        <v>0</v>
      </c>
      <c r="S62" s="12">
        <f>сен.26!E57</f>
        <v>0</v>
      </c>
      <c r="T62" s="82">
        <f t="shared" si="4"/>
        <v>0</v>
      </c>
      <c r="U62" s="12">
        <f>окт.26!E57</f>
        <v>0</v>
      </c>
      <c r="V62" s="12">
        <f>ноя.26!E57</f>
        <v>0</v>
      </c>
      <c r="W62" s="12">
        <f>дек.26!E57</f>
        <v>0</v>
      </c>
    </row>
    <row r="63" spans="1:23" x14ac:dyDescent="0.25">
      <c r="A63" s="3">
        <v>55</v>
      </c>
      <c r="B63" s="107" t="s">
        <v>70</v>
      </c>
      <c r="C63" s="131">
        <v>80</v>
      </c>
      <c r="D63" s="131"/>
      <c r="E63" s="112">
        <f>СВОД_2025!F62</f>
        <v>-19054</v>
      </c>
      <c r="F63" s="113">
        <f t="shared" si="0"/>
        <v>-19228</v>
      </c>
      <c r="G63" s="114">
        <f>янв.26!F58+фев.26!F58+мар.26!F58+апр.26!F58+май.26!F58+июн.26!F58+июл.26!F58+авг.26!F58+сен.26!F58+окт.26!F58+ноя.26!F58+дек.26!F58</f>
        <v>0</v>
      </c>
      <c r="H63" s="83">
        <f t="shared" si="1"/>
        <v>174</v>
      </c>
      <c r="I63" s="12">
        <f>янв.26!E58</f>
        <v>174</v>
      </c>
      <c r="J63" s="12">
        <f>фев.26!E58</f>
        <v>0</v>
      </c>
      <c r="K63" s="12">
        <f>мар.26!E58</f>
        <v>0</v>
      </c>
      <c r="L63" s="82">
        <f t="shared" si="2"/>
        <v>0</v>
      </c>
      <c r="M63" s="12">
        <f>апр.26!E58</f>
        <v>0</v>
      </c>
      <c r="N63" s="12">
        <f>май.26!E58</f>
        <v>0</v>
      </c>
      <c r="O63" s="12">
        <f>июн.26!E58</f>
        <v>0</v>
      </c>
      <c r="P63" s="82">
        <f t="shared" si="3"/>
        <v>0</v>
      </c>
      <c r="Q63" s="12">
        <f>июл.26!E58</f>
        <v>0</v>
      </c>
      <c r="R63" s="12">
        <f>авг.26!E58</f>
        <v>0</v>
      </c>
      <c r="S63" s="12">
        <f>сен.26!E58</f>
        <v>0</v>
      </c>
      <c r="T63" s="82">
        <f t="shared" si="4"/>
        <v>0</v>
      </c>
      <c r="U63" s="12">
        <f>окт.26!E58</f>
        <v>0</v>
      </c>
      <c r="V63" s="12">
        <f>ноя.26!E58</f>
        <v>0</v>
      </c>
      <c r="W63" s="12">
        <f>дек.26!E58</f>
        <v>0</v>
      </c>
    </row>
    <row r="64" spans="1:23" x14ac:dyDescent="0.25">
      <c r="A64" s="3">
        <v>56</v>
      </c>
      <c r="B64" s="107" t="s">
        <v>71</v>
      </c>
      <c r="C64" s="131">
        <v>82</v>
      </c>
      <c r="D64" s="131"/>
      <c r="E64" s="112">
        <f>СВОД_2025!F63</f>
        <v>-1914</v>
      </c>
      <c r="F64" s="113">
        <f t="shared" si="0"/>
        <v>0</v>
      </c>
      <c r="G64" s="114">
        <f>янв.26!F59+фев.26!F59+мар.26!F59+апр.26!F59+май.26!F59+июн.26!F59+июл.26!F59+авг.26!F59+сен.26!F59+окт.26!F59+ноя.26!F59+дек.26!F59</f>
        <v>2088</v>
      </c>
      <c r="H64" s="83">
        <f t="shared" si="1"/>
        <v>174</v>
      </c>
      <c r="I64" s="12">
        <f>янв.26!E59</f>
        <v>174</v>
      </c>
      <c r="J64" s="12">
        <f>фев.26!E59</f>
        <v>0</v>
      </c>
      <c r="K64" s="12">
        <f>мар.26!E59</f>
        <v>0</v>
      </c>
      <c r="L64" s="82">
        <f t="shared" si="2"/>
        <v>0</v>
      </c>
      <c r="M64" s="12">
        <f>апр.26!E59</f>
        <v>0</v>
      </c>
      <c r="N64" s="12">
        <f>май.26!E59</f>
        <v>0</v>
      </c>
      <c r="O64" s="12">
        <f>июн.26!E59</f>
        <v>0</v>
      </c>
      <c r="P64" s="82">
        <f t="shared" si="3"/>
        <v>0</v>
      </c>
      <c r="Q64" s="12">
        <f>июл.26!E59</f>
        <v>0</v>
      </c>
      <c r="R64" s="12">
        <f>авг.26!E59</f>
        <v>0</v>
      </c>
      <c r="S64" s="12">
        <f>сен.26!E59</f>
        <v>0</v>
      </c>
      <c r="T64" s="82">
        <f t="shared" si="4"/>
        <v>0</v>
      </c>
      <c r="U64" s="12">
        <f>окт.26!E59</f>
        <v>0</v>
      </c>
      <c r="V64" s="12">
        <f>ноя.26!E59</f>
        <v>0</v>
      </c>
      <c r="W64" s="12">
        <f>дек.26!E59</f>
        <v>0</v>
      </c>
    </row>
    <row r="65" spans="1:23" x14ac:dyDescent="0.25">
      <c r="A65" s="3">
        <v>57</v>
      </c>
      <c r="B65" s="107" t="s">
        <v>1390</v>
      </c>
      <c r="C65" s="131">
        <v>83</v>
      </c>
      <c r="D65" s="131"/>
      <c r="E65" s="112">
        <f>СВОД_2025!F64</f>
        <v>-18774</v>
      </c>
      <c r="F65" s="113">
        <f t="shared" si="0"/>
        <v>-18948</v>
      </c>
      <c r="G65" s="114">
        <f>янв.26!F60+фев.26!F60+мар.26!F60+апр.26!F60+май.26!F60+июн.26!F60+июл.26!F60+авг.26!F60+сен.26!F60+окт.26!F60+ноя.26!F60+дек.26!F60</f>
        <v>0</v>
      </c>
      <c r="H65" s="83">
        <f t="shared" si="1"/>
        <v>174</v>
      </c>
      <c r="I65" s="12">
        <f>янв.26!E60</f>
        <v>174</v>
      </c>
      <c r="J65" s="12">
        <f>фев.26!E60</f>
        <v>0</v>
      </c>
      <c r="K65" s="12">
        <f>мар.26!E60</f>
        <v>0</v>
      </c>
      <c r="L65" s="82">
        <f t="shared" si="2"/>
        <v>0</v>
      </c>
      <c r="M65" s="12">
        <f>апр.26!E60</f>
        <v>0</v>
      </c>
      <c r="N65" s="12">
        <f>май.26!E60</f>
        <v>0</v>
      </c>
      <c r="O65" s="12">
        <f>июн.26!E60</f>
        <v>0</v>
      </c>
      <c r="P65" s="82">
        <f t="shared" si="3"/>
        <v>0</v>
      </c>
      <c r="Q65" s="12">
        <f>июл.26!E60</f>
        <v>0</v>
      </c>
      <c r="R65" s="12">
        <f>авг.26!E60</f>
        <v>0</v>
      </c>
      <c r="S65" s="12">
        <f>сен.26!E60</f>
        <v>0</v>
      </c>
      <c r="T65" s="82">
        <f t="shared" si="4"/>
        <v>0</v>
      </c>
      <c r="U65" s="12">
        <f>окт.26!E60</f>
        <v>0</v>
      </c>
      <c r="V65" s="12">
        <f>ноя.26!E60</f>
        <v>0</v>
      </c>
      <c r="W65" s="12">
        <f>дек.26!E60</f>
        <v>0</v>
      </c>
    </row>
    <row r="66" spans="1:23" x14ac:dyDescent="0.25">
      <c r="A66" s="3">
        <v>58</v>
      </c>
      <c r="B66" s="107" t="s">
        <v>73</v>
      </c>
      <c r="C66" s="131">
        <v>83</v>
      </c>
      <c r="D66" s="131" t="s">
        <v>19</v>
      </c>
      <c r="E66" s="112">
        <f>СВОД_2025!F65</f>
        <v>2002</v>
      </c>
      <c r="F66" s="113">
        <f t="shared" si="0"/>
        <v>1828</v>
      </c>
      <c r="G66" s="114">
        <f>янв.26!F61+фев.26!F61+мар.26!F61+апр.26!F61+май.26!F61+июн.26!F61+июл.26!F61+авг.26!F61+сен.26!F61+окт.26!F61+ноя.26!F61+дек.26!F61</f>
        <v>0</v>
      </c>
      <c r="H66" s="83">
        <f t="shared" si="1"/>
        <v>174</v>
      </c>
      <c r="I66" s="12">
        <f>янв.26!E61</f>
        <v>174</v>
      </c>
      <c r="J66" s="12">
        <f>фев.26!E61</f>
        <v>0</v>
      </c>
      <c r="K66" s="12">
        <f>мар.26!E61</f>
        <v>0</v>
      </c>
      <c r="L66" s="82">
        <f t="shared" si="2"/>
        <v>0</v>
      </c>
      <c r="M66" s="12">
        <f>апр.26!E61</f>
        <v>0</v>
      </c>
      <c r="N66" s="12">
        <f>май.26!E61</f>
        <v>0</v>
      </c>
      <c r="O66" s="12">
        <f>июн.26!E61</f>
        <v>0</v>
      </c>
      <c r="P66" s="82">
        <f t="shared" si="3"/>
        <v>0</v>
      </c>
      <c r="Q66" s="12">
        <f>июл.26!E61</f>
        <v>0</v>
      </c>
      <c r="R66" s="12">
        <f>авг.26!E61</f>
        <v>0</v>
      </c>
      <c r="S66" s="12">
        <f>сен.26!E61</f>
        <v>0</v>
      </c>
      <c r="T66" s="82">
        <f t="shared" si="4"/>
        <v>0</v>
      </c>
      <c r="U66" s="12">
        <f>окт.26!E61</f>
        <v>0</v>
      </c>
      <c r="V66" s="12">
        <f>ноя.26!E61</f>
        <v>0</v>
      </c>
      <c r="W66" s="12">
        <f>дек.26!E61</f>
        <v>0</v>
      </c>
    </row>
    <row r="67" spans="1:23" x14ac:dyDescent="0.25">
      <c r="A67" s="3">
        <v>59</v>
      </c>
      <c r="B67" s="107" t="s">
        <v>2267</v>
      </c>
      <c r="C67" s="131">
        <v>85</v>
      </c>
      <c r="D67" s="131"/>
      <c r="E67" s="112">
        <f>СВОД_2025!F66</f>
        <v>-3112</v>
      </c>
      <c r="F67" s="113">
        <f t="shared" si="0"/>
        <v>-3111</v>
      </c>
      <c r="G67" s="114">
        <f>янв.26!F62+фев.26!F62+мар.26!F62+апр.26!F62+май.26!F62+июн.26!F62+июл.26!F62+авг.26!F62+сен.26!F62+окт.26!F62+ноя.26!F62+дек.26!F62</f>
        <v>175</v>
      </c>
      <c r="H67" s="83">
        <f t="shared" si="1"/>
        <v>174</v>
      </c>
      <c r="I67" s="12">
        <f>янв.26!E62</f>
        <v>174</v>
      </c>
      <c r="J67" s="12">
        <f>фев.26!E62</f>
        <v>0</v>
      </c>
      <c r="K67" s="12">
        <f>мар.26!E62</f>
        <v>0</v>
      </c>
      <c r="L67" s="82">
        <f t="shared" si="2"/>
        <v>0</v>
      </c>
      <c r="M67" s="12">
        <f>апр.26!E62</f>
        <v>0</v>
      </c>
      <c r="N67" s="12">
        <f>май.26!E62</f>
        <v>0</v>
      </c>
      <c r="O67" s="12">
        <f>июн.26!E62</f>
        <v>0</v>
      </c>
      <c r="P67" s="82">
        <f t="shared" si="3"/>
        <v>0</v>
      </c>
      <c r="Q67" s="12">
        <f>июл.26!E62</f>
        <v>0</v>
      </c>
      <c r="R67" s="12">
        <f>авг.26!E62</f>
        <v>0</v>
      </c>
      <c r="S67" s="12">
        <f>сен.26!E62</f>
        <v>0</v>
      </c>
      <c r="T67" s="82">
        <f t="shared" si="4"/>
        <v>0</v>
      </c>
      <c r="U67" s="12">
        <f>окт.26!E62</f>
        <v>0</v>
      </c>
      <c r="V67" s="12">
        <f>ноя.26!E62</f>
        <v>0</v>
      </c>
      <c r="W67" s="12">
        <f>дек.26!E62</f>
        <v>0</v>
      </c>
    </row>
    <row r="68" spans="1:23" x14ac:dyDescent="0.25">
      <c r="A68" s="3">
        <v>60</v>
      </c>
      <c r="B68" s="107" t="s">
        <v>75</v>
      </c>
      <c r="C68" s="131">
        <v>87</v>
      </c>
      <c r="D68" s="131"/>
      <c r="E68" s="112">
        <f>СВОД_2025!F67</f>
        <v>-10054</v>
      </c>
      <c r="F68" s="113">
        <f t="shared" si="0"/>
        <v>-10228</v>
      </c>
      <c r="G68" s="114">
        <f>янв.26!F63+фев.26!F63+мар.26!F63+апр.26!F63+май.26!F63+июн.26!F63+июл.26!F63+авг.26!F63+сен.26!F63+окт.26!F63+ноя.26!F63+дек.26!F63</f>
        <v>0</v>
      </c>
      <c r="H68" s="83">
        <f t="shared" si="1"/>
        <v>174</v>
      </c>
      <c r="I68" s="12">
        <f>янв.26!E63</f>
        <v>174</v>
      </c>
      <c r="J68" s="12">
        <f>фев.26!E63</f>
        <v>0</v>
      </c>
      <c r="K68" s="12">
        <f>мар.26!E63</f>
        <v>0</v>
      </c>
      <c r="L68" s="82">
        <f t="shared" si="2"/>
        <v>0</v>
      </c>
      <c r="M68" s="12">
        <f>апр.26!E63</f>
        <v>0</v>
      </c>
      <c r="N68" s="12">
        <f>май.26!E63</f>
        <v>0</v>
      </c>
      <c r="O68" s="12">
        <f>июн.26!E63</f>
        <v>0</v>
      </c>
      <c r="P68" s="82">
        <f t="shared" si="3"/>
        <v>0</v>
      </c>
      <c r="Q68" s="12">
        <f>июл.26!E63</f>
        <v>0</v>
      </c>
      <c r="R68" s="12">
        <f>авг.26!E63</f>
        <v>0</v>
      </c>
      <c r="S68" s="12">
        <f>сен.26!E63</f>
        <v>0</v>
      </c>
      <c r="T68" s="82">
        <f t="shared" si="4"/>
        <v>0</v>
      </c>
      <c r="U68" s="12">
        <f>окт.26!E63</f>
        <v>0</v>
      </c>
      <c r="V68" s="12">
        <f>ноя.26!E63</f>
        <v>0</v>
      </c>
      <c r="W68" s="12">
        <f>дек.26!E63</f>
        <v>0</v>
      </c>
    </row>
    <row r="69" spans="1:23" x14ac:dyDescent="0.25">
      <c r="A69" s="3">
        <v>61</v>
      </c>
      <c r="B69" s="107" t="s">
        <v>76</v>
      </c>
      <c r="C69" s="131">
        <v>90</v>
      </c>
      <c r="D69" s="131"/>
      <c r="E69" s="112">
        <f>СВОД_2025!F68</f>
        <v>-1392</v>
      </c>
      <c r="F69" s="113">
        <f t="shared" si="0"/>
        <v>-1566</v>
      </c>
      <c r="G69" s="114">
        <f>янв.26!F64+фев.26!F64+мар.26!F64+апр.26!F64+май.26!F64+июн.26!F64+июл.26!F64+авг.26!F64+сен.26!F64+окт.26!F64+ноя.26!F64+дек.26!F64</f>
        <v>0</v>
      </c>
      <c r="H69" s="83">
        <f t="shared" si="1"/>
        <v>174</v>
      </c>
      <c r="I69" s="12">
        <f>янв.26!E64</f>
        <v>174</v>
      </c>
      <c r="J69" s="12">
        <f>фев.26!E64</f>
        <v>0</v>
      </c>
      <c r="K69" s="12">
        <f>мар.26!E64</f>
        <v>0</v>
      </c>
      <c r="L69" s="82">
        <f t="shared" si="2"/>
        <v>0</v>
      </c>
      <c r="M69" s="12">
        <f>апр.26!E64</f>
        <v>0</v>
      </c>
      <c r="N69" s="12">
        <f>май.26!E64</f>
        <v>0</v>
      </c>
      <c r="O69" s="12">
        <f>июн.26!E64</f>
        <v>0</v>
      </c>
      <c r="P69" s="82">
        <f t="shared" si="3"/>
        <v>0</v>
      </c>
      <c r="Q69" s="12">
        <f>июл.26!E64</f>
        <v>0</v>
      </c>
      <c r="R69" s="12">
        <f>авг.26!E64</f>
        <v>0</v>
      </c>
      <c r="S69" s="12">
        <f>сен.26!E64</f>
        <v>0</v>
      </c>
      <c r="T69" s="82">
        <f t="shared" si="4"/>
        <v>0</v>
      </c>
      <c r="U69" s="12">
        <f>окт.26!E64</f>
        <v>0</v>
      </c>
      <c r="V69" s="12">
        <f>ноя.26!E64</f>
        <v>0</v>
      </c>
      <c r="W69" s="12">
        <f>дек.26!E64</f>
        <v>0</v>
      </c>
    </row>
    <row r="70" spans="1:23" x14ac:dyDescent="0.25">
      <c r="A70" s="3">
        <v>62</v>
      </c>
      <c r="B70" s="107" t="s">
        <v>77</v>
      </c>
      <c r="C70" s="131">
        <v>91</v>
      </c>
      <c r="D70" s="131"/>
      <c r="E70" s="112">
        <f>СВОД_2025!F69</f>
        <v>-140</v>
      </c>
      <c r="F70" s="113">
        <f t="shared" si="0"/>
        <v>-140</v>
      </c>
      <c r="G70" s="114">
        <f>янв.26!F65+фев.26!F65+мар.26!F65+апр.26!F65+май.26!F65+июн.26!F65+июл.26!F65+авг.26!F65+сен.26!F65+окт.26!F65+ноя.26!F65+дек.26!F65</f>
        <v>174</v>
      </c>
      <c r="H70" s="83">
        <f t="shared" si="1"/>
        <v>174</v>
      </c>
      <c r="I70" s="12">
        <f>янв.26!E65</f>
        <v>174</v>
      </c>
      <c r="J70" s="12">
        <f>фев.26!E65</f>
        <v>0</v>
      </c>
      <c r="K70" s="12">
        <f>мар.26!E65</f>
        <v>0</v>
      </c>
      <c r="L70" s="82">
        <f t="shared" si="2"/>
        <v>0</v>
      </c>
      <c r="M70" s="12">
        <f>апр.26!E65</f>
        <v>0</v>
      </c>
      <c r="N70" s="12">
        <f>май.26!E65</f>
        <v>0</v>
      </c>
      <c r="O70" s="12">
        <f>июн.26!E65</f>
        <v>0</v>
      </c>
      <c r="P70" s="82">
        <f t="shared" si="3"/>
        <v>0</v>
      </c>
      <c r="Q70" s="12">
        <f>июл.26!E65</f>
        <v>0</v>
      </c>
      <c r="R70" s="12">
        <f>авг.26!E65</f>
        <v>0</v>
      </c>
      <c r="S70" s="12">
        <f>сен.26!E65</f>
        <v>0</v>
      </c>
      <c r="T70" s="82">
        <f t="shared" si="4"/>
        <v>0</v>
      </c>
      <c r="U70" s="12">
        <f>окт.26!E65</f>
        <v>0</v>
      </c>
      <c r="V70" s="12">
        <f>ноя.26!E65</f>
        <v>0</v>
      </c>
      <c r="W70" s="12">
        <f>дек.26!E65</f>
        <v>0</v>
      </c>
    </row>
    <row r="71" spans="1:23" x14ac:dyDescent="0.25">
      <c r="A71" s="3">
        <v>63</v>
      </c>
      <c r="B71" s="107" t="s">
        <v>78</v>
      </c>
      <c r="C71" s="131">
        <v>92</v>
      </c>
      <c r="D71" s="131"/>
      <c r="E71" s="112">
        <f>СВОД_2025!F70</f>
        <v>-2088</v>
      </c>
      <c r="F71" s="113">
        <f t="shared" si="0"/>
        <v>-2262</v>
      </c>
      <c r="G71" s="114">
        <f>янв.26!F66+фев.26!F66+мар.26!F66+апр.26!F66+май.26!F66+июн.26!F66+июл.26!F66+авг.26!F66+сен.26!F66+окт.26!F66+ноя.26!F66+дек.26!F66</f>
        <v>0</v>
      </c>
      <c r="H71" s="83">
        <f t="shared" si="1"/>
        <v>174</v>
      </c>
      <c r="I71" s="12">
        <f>янв.26!E66</f>
        <v>174</v>
      </c>
      <c r="J71" s="12">
        <f>фев.26!E66</f>
        <v>0</v>
      </c>
      <c r="K71" s="12">
        <f>мар.26!E66</f>
        <v>0</v>
      </c>
      <c r="L71" s="82">
        <f t="shared" si="2"/>
        <v>0</v>
      </c>
      <c r="M71" s="12">
        <f>апр.26!E66</f>
        <v>0</v>
      </c>
      <c r="N71" s="12">
        <f>май.26!E66</f>
        <v>0</v>
      </c>
      <c r="O71" s="12">
        <f>июн.26!E66</f>
        <v>0</v>
      </c>
      <c r="P71" s="82">
        <f t="shared" si="3"/>
        <v>0</v>
      </c>
      <c r="Q71" s="12">
        <f>июл.26!E66</f>
        <v>0</v>
      </c>
      <c r="R71" s="12">
        <f>авг.26!E66</f>
        <v>0</v>
      </c>
      <c r="S71" s="12">
        <f>сен.26!E66</f>
        <v>0</v>
      </c>
      <c r="T71" s="82">
        <f t="shared" si="4"/>
        <v>0</v>
      </c>
      <c r="U71" s="12">
        <f>окт.26!E66</f>
        <v>0</v>
      </c>
      <c r="V71" s="12">
        <f>ноя.26!E66</f>
        <v>0</v>
      </c>
      <c r="W71" s="12">
        <f>дек.26!E66</f>
        <v>0</v>
      </c>
    </row>
    <row r="72" spans="1:23" x14ac:dyDescent="0.25">
      <c r="A72" s="3">
        <v>64</v>
      </c>
      <c r="B72" s="107" t="s">
        <v>79</v>
      </c>
      <c r="C72" s="131">
        <v>93</v>
      </c>
      <c r="D72" s="131"/>
      <c r="E72" s="112">
        <f>СВОД_2025!F71</f>
        <v>174</v>
      </c>
      <c r="F72" s="113">
        <f t="shared" si="0"/>
        <v>348</v>
      </c>
      <c r="G72" s="114">
        <f>янв.26!F67+фев.26!F67+мар.26!F67+апр.26!F67+май.26!F67+июн.26!F67+июл.26!F67+авг.26!F67+сен.26!F67+окт.26!F67+ноя.26!F67+дек.26!F67</f>
        <v>348</v>
      </c>
      <c r="H72" s="83">
        <f t="shared" si="1"/>
        <v>174</v>
      </c>
      <c r="I72" s="12">
        <f>янв.26!E67</f>
        <v>174</v>
      </c>
      <c r="J72" s="12">
        <f>фев.26!E67</f>
        <v>0</v>
      </c>
      <c r="K72" s="12">
        <f>мар.26!E67</f>
        <v>0</v>
      </c>
      <c r="L72" s="82">
        <f t="shared" si="2"/>
        <v>0</v>
      </c>
      <c r="M72" s="12">
        <f>апр.26!E67</f>
        <v>0</v>
      </c>
      <c r="N72" s="12">
        <f>май.26!E67</f>
        <v>0</v>
      </c>
      <c r="O72" s="12">
        <f>июн.26!E67</f>
        <v>0</v>
      </c>
      <c r="P72" s="82">
        <f t="shared" si="3"/>
        <v>0</v>
      </c>
      <c r="Q72" s="12">
        <f>июл.26!E67</f>
        <v>0</v>
      </c>
      <c r="R72" s="12">
        <f>авг.26!E67</f>
        <v>0</v>
      </c>
      <c r="S72" s="12">
        <f>сен.26!E67</f>
        <v>0</v>
      </c>
      <c r="T72" s="82">
        <f t="shared" si="4"/>
        <v>0</v>
      </c>
      <c r="U72" s="12">
        <f>окт.26!E67</f>
        <v>0</v>
      </c>
      <c r="V72" s="12">
        <f>ноя.26!E67</f>
        <v>0</v>
      </c>
      <c r="W72" s="12">
        <f>дек.26!E67</f>
        <v>0</v>
      </c>
    </row>
    <row r="73" spans="1:23" x14ac:dyDescent="0.25">
      <c r="A73" s="3">
        <v>65</v>
      </c>
      <c r="B73" s="107" t="s">
        <v>2268</v>
      </c>
      <c r="C73" s="131">
        <v>95</v>
      </c>
      <c r="D73" s="131" t="s">
        <v>19</v>
      </c>
      <c r="E73" s="112">
        <f>СВОД_2025!F72</f>
        <v>-10440</v>
      </c>
      <c r="F73" s="113">
        <f t="shared" si="0"/>
        <v>-10614</v>
      </c>
      <c r="G73" s="114">
        <f>янв.26!F68+фев.26!F68+мар.26!F68+апр.26!F68+май.26!F68+июн.26!F68+июл.26!F68+авг.26!F68+сен.26!F68+окт.26!F68+ноя.26!F68+дек.26!F68</f>
        <v>0</v>
      </c>
      <c r="H73" s="83">
        <f t="shared" si="1"/>
        <v>174</v>
      </c>
      <c r="I73" s="12">
        <f>янв.26!E68</f>
        <v>174</v>
      </c>
      <c r="J73" s="12">
        <f>фев.26!E68</f>
        <v>0</v>
      </c>
      <c r="K73" s="12">
        <f>мар.26!E68</f>
        <v>0</v>
      </c>
      <c r="L73" s="82">
        <f t="shared" si="2"/>
        <v>0</v>
      </c>
      <c r="M73" s="12">
        <f>апр.26!E68</f>
        <v>0</v>
      </c>
      <c r="N73" s="12">
        <f>май.26!E68</f>
        <v>0</v>
      </c>
      <c r="O73" s="12">
        <f>июн.26!E68</f>
        <v>0</v>
      </c>
      <c r="P73" s="82">
        <f t="shared" si="3"/>
        <v>0</v>
      </c>
      <c r="Q73" s="12">
        <f>июл.26!E68</f>
        <v>0</v>
      </c>
      <c r="R73" s="12">
        <f>авг.26!E68</f>
        <v>0</v>
      </c>
      <c r="S73" s="12">
        <f>сен.26!E68</f>
        <v>0</v>
      </c>
      <c r="T73" s="82">
        <f t="shared" si="4"/>
        <v>0</v>
      </c>
      <c r="U73" s="12">
        <f>окт.26!E68</f>
        <v>0</v>
      </c>
      <c r="V73" s="12">
        <f>ноя.26!E68</f>
        <v>0</v>
      </c>
      <c r="W73" s="12">
        <f>дек.26!E68</f>
        <v>0</v>
      </c>
    </row>
    <row r="74" spans="1:23" x14ac:dyDescent="0.25">
      <c r="A74" s="3">
        <v>66</v>
      </c>
      <c r="B74" s="107" t="s">
        <v>771</v>
      </c>
      <c r="C74" s="131">
        <v>95</v>
      </c>
      <c r="D74" s="131"/>
      <c r="E74" s="112">
        <f>СВОД_2025!F73</f>
        <v>874</v>
      </c>
      <c r="F74" s="113">
        <f t="shared" si="0"/>
        <v>700</v>
      </c>
      <c r="G74" s="114">
        <f>янв.26!F69+фев.26!F69+мар.26!F69+апр.26!F69+май.26!F69+июн.26!F69+июл.26!F69+авг.26!F69+сен.26!F69+окт.26!F69+ноя.26!F69+дек.26!F69</f>
        <v>0</v>
      </c>
      <c r="H74" s="83">
        <f>I74+J74+K74</f>
        <v>174</v>
      </c>
      <c r="I74" s="12">
        <f>янв.26!E69</f>
        <v>174</v>
      </c>
      <c r="J74" s="12">
        <f>фев.26!E69</f>
        <v>0</v>
      </c>
      <c r="K74" s="12">
        <f>мар.26!E69</f>
        <v>0</v>
      </c>
      <c r="L74" s="82">
        <f t="shared" si="2"/>
        <v>0</v>
      </c>
      <c r="M74" s="12">
        <f>апр.26!E69</f>
        <v>0</v>
      </c>
      <c r="N74" s="12">
        <f>май.26!E69</f>
        <v>0</v>
      </c>
      <c r="O74" s="12">
        <f>июн.26!E69</f>
        <v>0</v>
      </c>
      <c r="P74" s="82">
        <f t="shared" si="3"/>
        <v>0</v>
      </c>
      <c r="Q74" s="12">
        <f>июл.26!E69</f>
        <v>0</v>
      </c>
      <c r="R74" s="12">
        <f>авг.26!E69</f>
        <v>0</v>
      </c>
      <c r="S74" s="12">
        <f>сен.26!E69</f>
        <v>0</v>
      </c>
      <c r="T74" s="82">
        <f t="shared" si="4"/>
        <v>0</v>
      </c>
      <c r="U74" s="12">
        <f>окт.26!E69</f>
        <v>0</v>
      </c>
      <c r="V74" s="12">
        <f>ноя.26!E69</f>
        <v>0</v>
      </c>
      <c r="W74" s="12">
        <f>дек.26!E69</f>
        <v>0</v>
      </c>
    </row>
    <row r="75" spans="1:23" x14ac:dyDescent="0.25">
      <c r="A75" s="3">
        <v>67</v>
      </c>
      <c r="B75" s="107" t="s">
        <v>1065</v>
      </c>
      <c r="C75" s="131">
        <v>96</v>
      </c>
      <c r="D75" s="131"/>
      <c r="E75" s="112">
        <f>СВОД_2025!F74</f>
        <v>-852</v>
      </c>
      <c r="F75" s="113">
        <f t="shared" si="0"/>
        <v>-1026</v>
      </c>
      <c r="G75" s="114">
        <f>янв.26!F70+фев.26!F70+мар.26!F70+апр.26!F70+май.26!F70+июн.26!F70+июл.26!F70+авг.26!F70+сен.26!F70+окт.26!F70+ноя.26!F70+дек.26!F70</f>
        <v>0</v>
      </c>
      <c r="H75" s="83">
        <f t="shared" si="1"/>
        <v>174</v>
      </c>
      <c r="I75" s="12">
        <f>янв.26!E70</f>
        <v>174</v>
      </c>
      <c r="J75" s="12">
        <f>фев.26!E70</f>
        <v>0</v>
      </c>
      <c r="K75" s="12">
        <f>мар.26!E70</f>
        <v>0</v>
      </c>
      <c r="L75" s="82">
        <f t="shared" si="2"/>
        <v>0</v>
      </c>
      <c r="M75" s="12">
        <f>апр.26!E70</f>
        <v>0</v>
      </c>
      <c r="N75" s="12">
        <f>май.26!E70</f>
        <v>0</v>
      </c>
      <c r="O75" s="12">
        <f>июн.26!E70</f>
        <v>0</v>
      </c>
      <c r="P75" s="82">
        <f t="shared" si="3"/>
        <v>0</v>
      </c>
      <c r="Q75" s="12">
        <f>июл.26!E70</f>
        <v>0</v>
      </c>
      <c r="R75" s="12">
        <f>авг.26!E70</f>
        <v>0</v>
      </c>
      <c r="S75" s="12">
        <f>сен.26!E70</f>
        <v>0</v>
      </c>
      <c r="T75" s="82">
        <f t="shared" si="4"/>
        <v>0</v>
      </c>
      <c r="U75" s="12">
        <f>окт.26!E70</f>
        <v>0</v>
      </c>
      <c r="V75" s="12">
        <f>ноя.26!E70</f>
        <v>0</v>
      </c>
      <c r="W75" s="12">
        <f>дек.26!E70</f>
        <v>0</v>
      </c>
    </row>
    <row r="76" spans="1:23" x14ac:dyDescent="0.25">
      <c r="A76" s="3">
        <v>68</v>
      </c>
      <c r="B76" s="107" t="s">
        <v>768</v>
      </c>
      <c r="C76" s="131">
        <v>98</v>
      </c>
      <c r="D76" s="131"/>
      <c r="E76" s="112">
        <f>СВОД_2025!F75</f>
        <v>-3742</v>
      </c>
      <c r="F76" s="113">
        <f t="shared" si="0"/>
        <v>-3916</v>
      </c>
      <c r="G76" s="114">
        <f>янв.26!F71+фев.26!F71+мар.26!F71+апр.26!F71+май.26!F71+июн.26!F71+июл.26!F71+авг.26!F71+сен.26!F71+окт.26!F71+ноя.26!F71+дек.26!F71</f>
        <v>0</v>
      </c>
      <c r="H76" s="83">
        <f t="shared" si="1"/>
        <v>174</v>
      </c>
      <c r="I76" s="12">
        <f>янв.26!E71</f>
        <v>174</v>
      </c>
      <c r="J76" s="12">
        <f>фев.26!E71</f>
        <v>0</v>
      </c>
      <c r="K76" s="12">
        <f>мар.26!E71</f>
        <v>0</v>
      </c>
      <c r="L76" s="82">
        <f t="shared" ref="L76:L135" si="8">M76+N76+O76</f>
        <v>0</v>
      </c>
      <c r="M76" s="12">
        <f>апр.26!E71</f>
        <v>0</v>
      </c>
      <c r="N76" s="12">
        <f>май.26!E71</f>
        <v>0</v>
      </c>
      <c r="O76" s="12">
        <f>июн.26!E71</f>
        <v>0</v>
      </c>
      <c r="P76" s="82">
        <f t="shared" ref="P76:P135" si="9">Q76+R76+S76</f>
        <v>0</v>
      </c>
      <c r="Q76" s="12">
        <f>июл.26!E71</f>
        <v>0</v>
      </c>
      <c r="R76" s="12">
        <f>авг.26!E71</f>
        <v>0</v>
      </c>
      <c r="S76" s="12">
        <f>сен.26!E71</f>
        <v>0</v>
      </c>
      <c r="T76" s="82">
        <f t="shared" ref="T76:T135" si="10">U76+V76+W76</f>
        <v>0</v>
      </c>
      <c r="U76" s="12">
        <f>окт.26!E71</f>
        <v>0</v>
      </c>
      <c r="V76" s="12">
        <f>ноя.26!E71</f>
        <v>0</v>
      </c>
      <c r="W76" s="12">
        <f>дек.26!E71</f>
        <v>0</v>
      </c>
    </row>
    <row r="77" spans="1:23" x14ac:dyDescent="0.25">
      <c r="A77" s="3">
        <v>69</v>
      </c>
      <c r="B77" s="107" t="s">
        <v>83</v>
      </c>
      <c r="C77" s="131">
        <v>98</v>
      </c>
      <c r="D77" s="131" t="s">
        <v>19</v>
      </c>
      <c r="E77" s="112">
        <f>СВОД_2025!F76</f>
        <v>0</v>
      </c>
      <c r="F77" s="113">
        <f t="shared" ref="F77:F135" si="11">G77+E77-H77-L77-P77-T77</f>
        <v>-174</v>
      </c>
      <c r="G77" s="114">
        <f>янв.26!F72+фев.26!F72+мар.26!F72+апр.26!F72+май.26!F72+июн.26!F72+июл.26!F72+авг.26!F72+сен.26!F72+окт.26!F72+ноя.26!F72+дек.26!F72</f>
        <v>0</v>
      </c>
      <c r="H77" s="83">
        <f t="shared" ref="H77:H135" si="12">I77+J77+K77</f>
        <v>174</v>
      </c>
      <c r="I77" s="12">
        <f>янв.26!E72</f>
        <v>174</v>
      </c>
      <c r="J77" s="12">
        <f>фев.26!E72</f>
        <v>0</v>
      </c>
      <c r="K77" s="12">
        <f>мар.26!E72</f>
        <v>0</v>
      </c>
      <c r="L77" s="82">
        <f t="shared" si="8"/>
        <v>0</v>
      </c>
      <c r="M77" s="12">
        <f>апр.26!E72</f>
        <v>0</v>
      </c>
      <c r="N77" s="12">
        <f>май.26!E72</f>
        <v>0</v>
      </c>
      <c r="O77" s="12">
        <f>июн.26!E72</f>
        <v>0</v>
      </c>
      <c r="P77" s="82">
        <f t="shared" si="9"/>
        <v>0</v>
      </c>
      <c r="Q77" s="12">
        <f>июл.26!E72</f>
        <v>0</v>
      </c>
      <c r="R77" s="12">
        <f>авг.26!E72</f>
        <v>0</v>
      </c>
      <c r="S77" s="12">
        <f>сен.26!E72</f>
        <v>0</v>
      </c>
      <c r="T77" s="82">
        <f t="shared" si="10"/>
        <v>0</v>
      </c>
      <c r="U77" s="12">
        <f>окт.26!E72</f>
        <v>0</v>
      </c>
      <c r="V77" s="12">
        <f>ноя.26!E72</f>
        <v>0</v>
      </c>
      <c r="W77" s="12">
        <f>дек.26!E72</f>
        <v>0</v>
      </c>
    </row>
    <row r="78" spans="1:23" x14ac:dyDescent="0.25">
      <c r="A78" s="3">
        <v>70</v>
      </c>
      <c r="B78" s="107" t="s">
        <v>84</v>
      </c>
      <c r="C78" s="131">
        <v>99</v>
      </c>
      <c r="D78" s="131"/>
      <c r="E78" s="112">
        <f>СВОД_2025!F77</f>
        <v>-348</v>
      </c>
      <c r="F78" s="113">
        <f t="shared" si="11"/>
        <v>-522</v>
      </c>
      <c r="G78" s="114">
        <f>янв.26!F73+фев.26!F73+мар.26!F73+апр.26!F73+май.26!F73+июн.26!F73+июл.26!F73+авг.26!F73+сен.26!F73+окт.26!F73+ноя.26!F73+дек.26!F73</f>
        <v>0</v>
      </c>
      <c r="H78" s="83">
        <f t="shared" si="12"/>
        <v>174</v>
      </c>
      <c r="I78" s="12">
        <f>янв.26!E73</f>
        <v>174</v>
      </c>
      <c r="J78" s="12">
        <f>фев.26!E73</f>
        <v>0</v>
      </c>
      <c r="K78" s="12">
        <f>мар.26!E73</f>
        <v>0</v>
      </c>
      <c r="L78" s="82">
        <f t="shared" si="8"/>
        <v>0</v>
      </c>
      <c r="M78" s="12">
        <f>апр.26!E73</f>
        <v>0</v>
      </c>
      <c r="N78" s="12">
        <f>май.26!E73</f>
        <v>0</v>
      </c>
      <c r="O78" s="12">
        <f>июн.26!E73</f>
        <v>0</v>
      </c>
      <c r="P78" s="82">
        <f t="shared" si="9"/>
        <v>0</v>
      </c>
      <c r="Q78" s="12">
        <f>июл.26!E73</f>
        <v>0</v>
      </c>
      <c r="R78" s="12">
        <f>авг.26!E73</f>
        <v>0</v>
      </c>
      <c r="S78" s="12">
        <f>сен.26!E73</f>
        <v>0</v>
      </c>
      <c r="T78" s="82">
        <f t="shared" si="10"/>
        <v>0</v>
      </c>
      <c r="U78" s="12">
        <f>окт.26!E73</f>
        <v>0</v>
      </c>
      <c r="V78" s="12">
        <f>ноя.26!E73</f>
        <v>0</v>
      </c>
      <c r="W78" s="12">
        <f>дек.26!E73</f>
        <v>0</v>
      </c>
    </row>
    <row r="79" spans="1:23" x14ac:dyDescent="0.25">
      <c r="A79" s="3">
        <v>71</v>
      </c>
      <c r="B79" s="107" t="s">
        <v>1066</v>
      </c>
      <c r="C79" s="131">
        <v>100</v>
      </c>
      <c r="D79" s="131"/>
      <c r="E79" s="112">
        <f>СВОД_2025!F78</f>
        <v>0</v>
      </c>
      <c r="F79" s="113">
        <f t="shared" si="11"/>
        <v>-174</v>
      </c>
      <c r="G79" s="114">
        <f>янв.26!F74+фев.26!F74+мар.26!F74+апр.26!F74+май.26!F74+июн.26!F74+июл.26!F74+авг.26!F74+сен.26!F74+окт.26!F74+ноя.26!F74+дек.26!F74</f>
        <v>0</v>
      </c>
      <c r="H79" s="83">
        <f t="shared" si="12"/>
        <v>174</v>
      </c>
      <c r="I79" s="12">
        <f>янв.26!E74</f>
        <v>174</v>
      </c>
      <c r="J79" s="12">
        <f>фев.26!E74</f>
        <v>0</v>
      </c>
      <c r="K79" s="12">
        <f>мар.26!E74</f>
        <v>0</v>
      </c>
      <c r="L79" s="82">
        <f t="shared" si="8"/>
        <v>0</v>
      </c>
      <c r="M79" s="12">
        <f>апр.26!E74</f>
        <v>0</v>
      </c>
      <c r="N79" s="12">
        <f>май.26!E74</f>
        <v>0</v>
      </c>
      <c r="O79" s="12">
        <f>июн.26!E74</f>
        <v>0</v>
      </c>
      <c r="P79" s="82">
        <f t="shared" si="9"/>
        <v>0</v>
      </c>
      <c r="Q79" s="12">
        <f>июл.26!E74</f>
        <v>0</v>
      </c>
      <c r="R79" s="12">
        <f>авг.26!E74</f>
        <v>0</v>
      </c>
      <c r="S79" s="12">
        <f>сен.26!E74</f>
        <v>0</v>
      </c>
      <c r="T79" s="82">
        <f t="shared" si="10"/>
        <v>0</v>
      </c>
      <c r="U79" s="12">
        <f>окт.26!E74</f>
        <v>0</v>
      </c>
      <c r="V79" s="12">
        <f>ноя.26!E74</f>
        <v>0</v>
      </c>
      <c r="W79" s="12">
        <f>дек.26!E74</f>
        <v>0</v>
      </c>
    </row>
    <row r="80" spans="1:23" x14ac:dyDescent="0.25">
      <c r="A80" s="3">
        <v>72</v>
      </c>
      <c r="B80" s="107" t="s">
        <v>769</v>
      </c>
      <c r="C80" s="131">
        <v>101</v>
      </c>
      <c r="D80" s="131"/>
      <c r="E80" s="112">
        <f>СВОД_2025!F79</f>
        <v>-33734</v>
      </c>
      <c r="F80" s="113">
        <f t="shared" si="11"/>
        <v>-34082</v>
      </c>
      <c r="G80" s="114">
        <f>янв.26!F75+фев.26!F75+мар.26!F75+апр.26!F75+май.26!F75+июн.26!F75+июл.26!F75+авг.26!F75+сен.26!F75+окт.26!F75+ноя.26!F75+дек.26!F75</f>
        <v>0</v>
      </c>
      <c r="H80" s="83">
        <f t="shared" si="12"/>
        <v>348</v>
      </c>
      <c r="I80" s="12">
        <f>янв.26!E75</f>
        <v>348</v>
      </c>
      <c r="J80" s="12">
        <f>фев.26!E75</f>
        <v>0</v>
      </c>
      <c r="K80" s="12">
        <f>мар.26!E75</f>
        <v>0</v>
      </c>
      <c r="L80" s="82">
        <f t="shared" si="8"/>
        <v>0</v>
      </c>
      <c r="M80" s="12">
        <f>апр.26!E75</f>
        <v>0</v>
      </c>
      <c r="N80" s="12">
        <f>май.26!E75</f>
        <v>0</v>
      </c>
      <c r="O80" s="12">
        <f>июн.26!E75</f>
        <v>0</v>
      </c>
      <c r="P80" s="82">
        <f t="shared" si="9"/>
        <v>0</v>
      </c>
      <c r="Q80" s="12">
        <f>июл.26!E75</f>
        <v>0</v>
      </c>
      <c r="R80" s="12">
        <f>авг.26!E75</f>
        <v>0</v>
      </c>
      <c r="S80" s="12">
        <f>сен.26!E75</f>
        <v>0</v>
      </c>
      <c r="T80" s="82">
        <f t="shared" si="10"/>
        <v>0</v>
      </c>
      <c r="U80" s="12">
        <f>окт.26!E75</f>
        <v>0</v>
      </c>
      <c r="V80" s="12">
        <f>ноя.26!E75</f>
        <v>0</v>
      </c>
      <c r="W80" s="12">
        <f>дек.26!E75</f>
        <v>0</v>
      </c>
    </row>
    <row r="81" spans="1:23" x14ac:dyDescent="0.25">
      <c r="A81" s="3">
        <v>73</v>
      </c>
      <c r="B81" s="107" t="s">
        <v>769</v>
      </c>
      <c r="C81" s="131">
        <v>101</v>
      </c>
      <c r="D81" s="131" t="s">
        <v>19</v>
      </c>
      <c r="E81" s="112">
        <f>СВОД_2025!F80</f>
        <v>0</v>
      </c>
      <c r="F81" s="113">
        <f t="shared" si="11"/>
        <v>0</v>
      </c>
      <c r="G81" s="114">
        <f>янв.26!F76+фев.26!F76+мар.26!F76+апр.26!F76+май.26!F76+июн.26!F76+июл.26!F76+авг.26!F76+сен.26!F76+окт.26!F76+ноя.26!F76+дек.26!F76</f>
        <v>0</v>
      </c>
      <c r="H81" s="83">
        <f>I81+J81+K81</f>
        <v>0</v>
      </c>
      <c r="I81" s="12">
        <f>янв.26!E76</f>
        <v>0</v>
      </c>
      <c r="J81" s="12">
        <f>фев.26!E76</f>
        <v>0</v>
      </c>
      <c r="K81" s="12">
        <f>мар.26!E76</f>
        <v>0</v>
      </c>
      <c r="L81" s="82">
        <f t="shared" si="8"/>
        <v>0</v>
      </c>
      <c r="M81" s="12">
        <f>апр.26!E76</f>
        <v>0</v>
      </c>
      <c r="N81" s="12">
        <f>май.26!E76</f>
        <v>0</v>
      </c>
      <c r="O81" s="12">
        <f>июн.26!E76</f>
        <v>0</v>
      </c>
      <c r="P81" s="82">
        <f t="shared" si="9"/>
        <v>0</v>
      </c>
      <c r="Q81" s="12">
        <f>июл.26!E76</f>
        <v>0</v>
      </c>
      <c r="R81" s="12">
        <f>авг.26!E76</f>
        <v>0</v>
      </c>
      <c r="S81" s="12">
        <f>сен.26!E76</f>
        <v>0</v>
      </c>
      <c r="T81" s="82">
        <f t="shared" si="10"/>
        <v>0</v>
      </c>
      <c r="U81" s="12">
        <f>окт.26!E76</f>
        <v>0</v>
      </c>
      <c r="V81" s="12">
        <f>ноя.26!E76</f>
        <v>0</v>
      </c>
      <c r="W81" s="12">
        <f>дек.26!E76</f>
        <v>0</v>
      </c>
    </row>
    <row r="82" spans="1:23" x14ac:dyDescent="0.25">
      <c r="A82" s="3">
        <v>74</v>
      </c>
      <c r="B82" s="107" t="s">
        <v>87</v>
      </c>
      <c r="C82" s="131">
        <v>102</v>
      </c>
      <c r="D82" s="131"/>
      <c r="E82" s="112">
        <f>СВОД_2025!F81</f>
        <v>-4264</v>
      </c>
      <c r="F82" s="113">
        <f t="shared" si="11"/>
        <v>-4438</v>
      </c>
      <c r="G82" s="114">
        <f>янв.26!F77+фев.26!F77+мар.26!F77+апр.26!F77+май.26!F77+июн.26!F77+июл.26!F77+авг.26!F77+сен.26!F77+окт.26!F77+ноя.26!F77+дек.26!F77</f>
        <v>0</v>
      </c>
      <c r="H82" s="83">
        <f t="shared" si="12"/>
        <v>174</v>
      </c>
      <c r="I82" s="12">
        <f>янв.26!E77</f>
        <v>174</v>
      </c>
      <c r="J82" s="12">
        <f>фев.26!E77</f>
        <v>0</v>
      </c>
      <c r="K82" s="12">
        <f>мар.26!E77</f>
        <v>0</v>
      </c>
      <c r="L82" s="82">
        <f t="shared" si="8"/>
        <v>0</v>
      </c>
      <c r="M82" s="12">
        <f>апр.26!E77</f>
        <v>0</v>
      </c>
      <c r="N82" s="12">
        <f>май.26!E77</f>
        <v>0</v>
      </c>
      <c r="O82" s="12">
        <f>июн.26!E77</f>
        <v>0</v>
      </c>
      <c r="P82" s="82">
        <f t="shared" si="9"/>
        <v>0</v>
      </c>
      <c r="Q82" s="12">
        <f>июл.26!E77</f>
        <v>0</v>
      </c>
      <c r="R82" s="12">
        <f>авг.26!E77</f>
        <v>0</v>
      </c>
      <c r="S82" s="12">
        <f>сен.26!E77</f>
        <v>0</v>
      </c>
      <c r="T82" s="82">
        <f t="shared" si="10"/>
        <v>0</v>
      </c>
      <c r="U82" s="12">
        <f>окт.26!E77</f>
        <v>0</v>
      </c>
      <c r="V82" s="12">
        <f>ноя.26!E77</f>
        <v>0</v>
      </c>
      <c r="W82" s="12">
        <f>дек.26!E77</f>
        <v>0</v>
      </c>
    </row>
    <row r="83" spans="1:23" x14ac:dyDescent="0.25">
      <c r="A83" s="3">
        <v>75</v>
      </c>
      <c r="B83" s="107" t="s">
        <v>88</v>
      </c>
      <c r="C83" s="131">
        <v>103</v>
      </c>
      <c r="D83" s="131"/>
      <c r="E83" s="112">
        <f>СВОД_2025!F82</f>
        <v>1056</v>
      </c>
      <c r="F83" s="113">
        <f t="shared" si="11"/>
        <v>1056</v>
      </c>
      <c r="G83" s="114">
        <f>янв.26!F78+фев.26!F78+мар.26!F78+апр.26!F78+май.26!F78+июн.26!F78+июл.26!F78+авг.26!F78+сен.26!F78+окт.26!F78+ноя.26!F78+дек.26!F78</f>
        <v>174</v>
      </c>
      <c r="H83" s="83">
        <f t="shared" si="12"/>
        <v>174</v>
      </c>
      <c r="I83" s="12">
        <f>янв.26!E78</f>
        <v>174</v>
      </c>
      <c r="J83" s="12">
        <f>фев.26!E78</f>
        <v>0</v>
      </c>
      <c r="K83" s="12">
        <f>мар.26!E78</f>
        <v>0</v>
      </c>
      <c r="L83" s="82">
        <f t="shared" si="8"/>
        <v>0</v>
      </c>
      <c r="M83" s="12">
        <f>апр.26!E78</f>
        <v>0</v>
      </c>
      <c r="N83" s="12">
        <f>май.26!E78</f>
        <v>0</v>
      </c>
      <c r="O83" s="12">
        <f>июн.26!E78</f>
        <v>0</v>
      </c>
      <c r="P83" s="82">
        <f t="shared" si="9"/>
        <v>0</v>
      </c>
      <c r="Q83" s="12">
        <f>июл.26!E78</f>
        <v>0</v>
      </c>
      <c r="R83" s="12">
        <f>авг.26!E78</f>
        <v>0</v>
      </c>
      <c r="S83" s="12">
        <f>сен.26!E78</f>
        <v>0</v>
      </c>
      <c r="T83" s="82">
        <f t="shared" si="10"/>
        <v>0</v>
      </c>
      <c r="U83" s="12">
        <f>окт.26!E78</f>
        <v>0</v>
      </c>
      <c r="V83" s="12">
        <f>ноя.26!E78</f>
        <v>0</v>
      </c>
      <c r="W83" s="12">
        <f>дек.26!E78</f>
        <v>0</v>
      </c>
    </row>
    <row r="84" spans="1:23" x14ac:dyDescent="0.25">
      <c r="A84" s="3">
        <v>76</v>
      </c>
      <c r="B84" s="107" t="s">
        <v>89</v>
      </c>
      <c r="C84" s="131">
        <v>104</v>
      </c>
      <c r="D84" s="131"/>
      <c r="E84" s="112">
        <f>СВОД_2025!F83</f>
        <v>0</v>
      </c>
      <c r="F84" s="113">
        <f t="shared" si="11"/>
        <v>-174</v>
      </c>
      <c r="G84" s="114">
        <f>янв.26!F79+фев.26!F79+мар.26!F79+апр.26!F79+май.26!F79+июн.26!F79+июл.26!F79+авг.26!F79+сен.26!F79+окт.26!F79+ноя.26!F79+дек.26!F79</f>
        <v>0</v>
      </c>
      <c r="H84" s="83">
        <f t="shared" si="12"/>
        <v>174</v>
      </c>
      <c r="I84" s="12">
        <f>янв.26!E79</f>
        <v>174</v>
      </c>
      <c r="J84" s="12">
        <f>фев.26!E79</f>
        <v>0</v>
      </c>
      <c r="K84" s="12">
        <f>мар.26!E79</f>
        <v>0</v>
      </c>
      <c r="L84" s="82">
        <f t="shared" si="8"/>
        <v>0</v>
      </c>
      <c r="M84" s="12">
        <f>апр.26!E79</f>
        <v>0</v>
      </c>
      <c r="N84" s="12">
        <f>май.26!E79</f>
        <v>0</v>
      </c>
      <c r="O84" s="12">
        <f>июн.26!E79</f>
        <v>0</v>
      </c>
      <c r="P84" s="82">
        <f t="shared" si="9"/>
        <v>0</v>
      </c>
      <c r="Q84" s="12">
        <f>июл.26!E79</f>
        <v>0</v>
      </c>
      <c r="R84" s="12">
        <f>авг.26!E79</f>
        <v>0</v>
      </c>
      <c r="S84" s="12">
        <f>сен.26!E79</f>
        <v>0</v>
      </c>
      <c r="T84" s="82">
        <f t="shared" si="10"/>
        <v>0</v>
      </c>
      <c r="U84" s="12">
        <f>окт.26!E79</f>
        <v>0</v>
      </c>
      <c r="V84" s="12">
        <f>ноя.26!E79</f>
        <v>0</v>
      </c>
      <c r="W84" s="12">
        <f>дек.26!E79</f>
        <v>0</v>
      </c>
    </row>
    <row r="85" spans="1:23" x14ac:dyDescent="0.25">
      <c r="A85" s="3">
        <v>77</v>
      </c>
      <c r="B85" s="107" t="s">
        <v>770</v>
      </c>
      <c r="C85" s="131">
        <v>108</v>
      </c>
      <c r="D85" s="131"/>
      <c r="E85" s="112">
        <f>СВОД_2025!F84</f>
        <v>-5830</v>
      </c>
      <c r="F85" s="113">
        <f t="shared" si="11"/>
        <v>-6004</v>
      </c>
      <c r="G85" s="114">
        <f>янв.26!F80+фев.26!F80+мар.26!F80+апр.26!F80+май.26!F80+июн.26!F80+июл.26!F80+авг.26!F80+сен.26!F80+окт.26!F80+ноя.26!F80+дек.26!F80</f>
        <v>0</v>
      </c>
      <c r="H85" s="83">
        <f t="shared" si="12"/>
        <v>174</v>
      </c>
      <c r="I85" s="12">
        <f>янв.26!E80</f>
        <v>174</v>
      </c>
      <c r="J85" s="12">
        <f>фев.26!E80</f>
        <v>0</v>
      </c>
      <c r="K85" s="12">
        <f>мар.26!E80</f>
        <v>0</v>
      </c>
      <c r="L85" s="82">
        <f t="shared" si="8"/>
        <v>0</v>
      </c>
      <c r="M85" s="12">
        <f>апр.26!E80</f>
        <v>0</v>
      </c>
      <c r="N85" s="12">
        <f>май.26!E80</f>
        <v>0</v>
      </c>
      <c r="O85" s="12">
        <f>июн.26!E80</f>
        <v>0</v>
      </c>
      <c r="P85" s="82">
        <f t="shared" si="9"/>
        <v>0</v>
      </c>
      <c r="Q85" s="12">
        <f>июл.26!E80</f>
        <v>0</v>
      </c>
      <c r="R85" s="12">
        <f>авг.26!E80</f>
        <v>0</v>
      </c>
      <c r="S85" s="12">
        <f>сен.26!E80</f>
        <v>0</v>
      </c>
      <c r="T85" s="82">
        <f t="shared" si="10"/>
        <v>0</v>
      </c>
      <c r="U85" s="12">
        <f>окт.26!E80</f>
        <v>0</v>
      </c>
      <c r="V85" s="12">
        <f>ноя.26!E80</f>
        <v>0</v>
      </c>
      <c r="W85" s="12">
        <f>дек.26!E80</f>
        <v>0</v>
      </c>
    </row>
    <row r="86" spans="1:23" x14ac:dyDescent="0.25">
      <c r="A86" s="3">
        <v>78</v>
      </c>
      <c r="B86" s="107" t="s">
        <v>91</v>
      </c>
      <c r="C86" s="131">
        <v>109</v>
      </c>
      <c r="D86" s="131"/>
      <c r="E86" s="112">
        <f>СВОД_2025!F85</f>
        <v>-1218</v>
      </c>
      <c r="F86" s="113">
        <f t="shared" si="11"/>
        <v>-1392</v>
      </c>
      <c r="G86" s="114">
        <f>янв.26!F81+фев.26!F81+мар.26!F81+апр.26!F81+май.26!F81+июн.26!F81+июл.26!F81+авг.26!F81+сен.26!F81+окт.26!F81+ноя.26!F81+дек.26!F81</f>
        <v>0</v>
      </c>
      <c r="H86" s="83">
        <f t="shared" si="12"/>
        <v>174</v>
      </c>
      <c r="I86" s="12">
        <f>янв.26!E81</f>
        <v>174</v>
      </c>
      <c r="J86" s="12">
        <f>фев.26!E81</f>
        <v>0</v>
      </c>
      <c r="K86" s="12">
        <f>мар.26!E81</f>
        <v>0</v>
      </c>
      <c r="L86" s="82">
        <f t="shared" si="8"/>
        <v>0</v>
      </c>
      <c r="M86" s="12">
        <f>апр.26!E81</f>
        <v>0</v>
      </c>
      <c r="N86" s="12">
        <f>май.26!E81</f>
        <v>0</v>
      </c>
      <c r="O86" s="12">
        <f>июн.26!E81</f>
        <v>0</v>
      </c>
      <c r="P86" s="82">
        <f t="shared" si="9"/>
        <v>0</v>
      </c>
      <c r="Q86" s="12">
        <f>июл.26!E81</f>
        <v>0</v>
      </c>
      <c r="R86" s="12">
        <f>авг.26!E81</f>
        <v>0</v>
      </c>
      <c r="S86" s="12">
        <f>сен.26!E81</f>
        <v>0</v>
      </c>
      <c r="T86" s="82">
        <f t="shared" si="10"/>
        <v>0</v>
      </c>
      <c r="U86" s="12">
        <f>окт.26!E81</f>
        <v>0</v>
      </c>
      <c r="V86" s="12">
        <f>ноя.26!E81</f>
        <v>0</v>
      </c>
      <c r="W86" s="12">
        <f>дек.26!E81</f>
        <v>0</v>
      </c>
    </row>
    <row r="87" spans="1:23" x14ac:dyDescent="0.25">
      <c r="A87" s="3">
        <v>79</v>
      </c>
      <c r="B87" s="107" t="s">
        <v>92</v>
      </c>
      <c r="C87" s="131">
        <v>109</v>
      </c>
      <c r="D87" s="131" t="s">
        <v>19</v>
      </c>
      <c r="E87" s="112">
        <f>СВОД_2025!F86</f>
        <v>186</v>
      </c>
      <c r="F87" s="113">
        <f t="shared" si="11"/>
        <v>12</v>
      </c>
      <c r="G87" s="114">
        <f>янв.26!F82+фев.26!F82+мар.26!F82+апр.26!F82+май.26!F82+июн.26!F82+июл.26!F82+авг.26!F82+сен.26!F82+окт.26!F82+ноя.26!F82+дек.26!F82</f>
        <v>0</v>
      </c>
      <c r="H87" s="83">
        <f t="shared" si="12"/>
        <v>174</v>
      </c>
      <c r="I87" s="12">
        <f>янв.26!E82</f>
        <v>174</v>
      </c>
      <c r="J87" s="12">
        <f>фев.26!E82</f>
        <v>0</v>
      </c>
      <c r="K87" s="12">
        <f>мар.26!E82</f>
        <v>0</v>
      </c>
      <c r="L87" s="82">
        <f t="shared" si="8"/>
        <v>0</v>
      </c>
      <c r="M87" s="12">
        <f>апр.26!E82</f>
        <v>0</v>
      </c>
      <c r="N87" s="12">
        <f>май.26!E82</f>
        <v>0</v>
      </c>
      <c r="O87" s="12">
        <f>июн.26!E82</f>
        <v>0</v>
      </c>
      <c r="P87" s="82">
        <f t="shared" si="9"/>
        <v>0</v>
      </c>
      <c r="Q87" s="12">
        <f>июл.26!E82</f>
        <v>0</v>
      </c>
      <c r="R87" s="12">
        <f>авг.26!E82</f>
        <v>0</v>
      </c>
      <c r="S87" s="12">
        <f>сен.26!E82</f>
        <v>0</v>
      </c>
      <c r="T87" s="82">
        <f t="shared" si="10"/>
        <v>0</v>
      </c>
      <c r="U87" s="12">
        <f>окт.26!E82</f>
        <v>0</v>
      </c>
      <c r="V87" s="12">
        <f>ноя.26!E82</f>
        <v>0</v>
      </c>
      <c r="W87" s="12">
        <f>дек.26!E82</f>
        <v>0</v>
      </c>
    </row>
    <row r="88" spans="1:23" x14ac:dyDescent="0.25">
      <c r="A88" s="3">
        <v>80</v>
      </c>
      <c r="B88" s="107" t="s">
        <v>93</v>
      </c>
      <c r="C88" s="131">
        <v>110</v>
      </c>
      <c r="D88" s="131"/>
      <c r="E88" s="112">
        <f>СВОД_2025!F87</f>
        <v>-8352</v>
      </c>
      <c r="F88" s="113">
        <f t="shared" si="11"/>
        <v>-8526</v>
      </c>
      <c r="G88" s="114">
        <f>янв.26!F83+фев.26!F83+мар.26!F83+апр.26!F83+май.26!F83+июн.26!F83+июл.26!F83+авг.26!F83+сен.26!F83+окт.26!F83+ноя.26!F83+дек.26!F83</f>
        <v>0</v>
      </c>
      <c r="H88" s="83">
        <f t="shared" si="12"/>
        <v>174</v>
      </c>
      <c r="I88" s="12">
        <f>янв.26!E83</f>
        <v>174</v>
      </c>
      <c r="J88" s="12">
        <f>фев.26!E83</f>
        <v>0</v>
      </c>
      <c r="K88" s="12">
        <f>мар.26!E83</f>
        <v>0</v>
      </c>
      <c r="L88" s="82">
        <f t="shared" si="8"/>
        <v>0</v>
      </c>
      <c r="M88" s="12">
        <f>апр.26!E83</f>
        <v>0</v>
      </c>
      <c r="N88" s="12">
        <f>май.26!E83</f>
        <v>0</v>
      </c>
      <c r="O88" s="12">
        <f>июн.26!E83</f>
        <v>0</v>
      </c>
      <c r="P88" s="82">
        <f t="shared" si="9"/>
        <v>0</v>
      </c>
      <c r="Q88" s="12">
        <f>июл.26!E83</f>
        <v>0</v>
      </c>
      <c r="R88" s="12">
        <f>авг.26!E83</f>
        <v>0</v>
      </c>
      <c r="S88" s="12">
        <f>сен.26!E83</f>
        <v>0</v>
      </c>
      <c r="T88" s="82">
        <f t="shared" si="10"/>
        <v>0</v>
      </c>
      <c r="U88" s="12">
        <f>окт.26!E83</f>
        <v>0</v>
      </c>
      <c r="V88" s="12">
        <f>ноя.26!E83</f>
        <v>0</v>
      </c>
      <c r="W88" s="12">
        <f>дек.26!E83</f>
        <v>0</v>
      </c>
    </row>
    <row r="89" spans="1:23" x14ac:dyDescent="0.25">
      <c r="A89" s="3">
        <v>81</v>
      </c>
      <c r="B89" s="107" t="s">
        <v>94</v>
      </c>
      <c r="C89" s="131">
        <v>111</v>
      </c>
      <c r="D89" s="131"/>
      <c r="E89" s="112">
        <f>СВОД_2025!F88</f>
        <v>9216</v>
      </c>
      <c r="F89" s="113">
        <f t="shared" si="11"/>
        <v>11130</v>
      </c>
      <c r="G89" s="114">
        <f>янв.26!F84+фев.26!F84+мар.26!F84+апр.26!F84+май.26!F84+июн.26!F84+июл.26!F84+авг.26!F84+сен.26!F84+окт.26!F84+ноя.26!F84+дек.26!F84</f>
        <v>2088</v>
      </c>
      <c r="H89" s="83">
        <f t="shared" si="12"/>
        <v>174</v>
      </c>
      <c r="I89" s="12">
        <f>янв.26!E84</f>
        <v>174</v>
      </c>
      <c r="J89" s="12">
        <f>фев.26!E84</f>
        <v>0</v>
      </c>
      <c r="K89" s="12">
        <f>мар.26!E84</f>
        <v>0</v>
      </c>
      <c r="L89" s="82">
        <f t="shared" si="8"/>
        <v>0</v>
      </c>
      <c r="M89" s="12">
        <f>апр.26!E84</f>
        <v>0</v>
      </c>
      <c r="N89" s="12">
        <f>май.26!E84</f>
        <v>0</v>
      </c>
      <c r="O89" s="12">
        <f>июн.26!E84</f>
        <v>0</v>
      </c>
      <c r="P89" s="82">
        <f t="shared" si="9"/>
        <v>0</v>
      </c>
      <c r="Q89" s="12">
        <f>июл.26!E84</f>
        <v>0</v>
      </c>
      <c r="R89" s="12">
        <f>авг.26!E84</f>
        <v>0</v>
      </c>
      <c r="S89" s="12">
        <f>сен.26!E84</f>
        <v>0</v>
      </c>
      <c r="T89" s="82">
        <f t="shared" si="10"/>
        <v>0</v>
      </c>
      <c r="U89" s="12">
        <f>окт.26!E84</f>
        <v>0</v>
      </c>
      <c r="V89" s="12">
        <f>ноя.26!E84</f>
        <v>0</v>
      </c>
      <c r="W89" s="12">
        <f>дек.26!E84</f>
        <v>0</v>
      </c>
    </row>
    <row r="90" spans="1:23" x14ac:dyDescent="0.25">
      <c r="A90" s="3">
        <v>82</v>
      </c>
      <c r="B90" s="107" t="s">
        <v>95</v>
      </c>
      <c r="C90" s="131">
        <v>112</v>
      </c>
      <c r="D90" s="131"/>
      <c r="E90" s="112">
        <f>СВОД_2025!F89</f>
        <v>-2610</v>
      </c>
      <c r="F90" s="113">
        <f t="shared" si="11"/>
        <v>-2784</v>
      </c>
      <c r="G90" s="114">
        <f>янв.26!F85+фев.26!F85+мар.26!F85+апр.26!F85+май.26!F85+июн.26!F85+июл.26!F85+авг.26!F85+сен.26!F85+окт.26!F85+ноя.26!F85+дек.26!F85</f>
        <v>0</v>
      </c>
      <c r="H90" s="83">
        <f t="shared" si="12"/>
        <v>174</v>
      </c>
      <c r="I90" s="12">
        <f>янв.26!E85</f>
        <v>174</v>
      </c>
      <c r="J90" s="12">
        <f>фев.26!E85</f>
        <v>0</v>
      </c>
      <c r="K90" s="12">
        <f>мар.26!E85</f>
        <v>0</v>
      </c>
      <c r="L90" s="82">
        <f t="shared" si="8"/>
        <v>0</v>
      </c>
      <c r="M90" s="12">
        <f>апр.26!E85</f>
        <v>0</v>
      </c>
      <c r="N90" s="12">
        <f>май.26!E85</f>
        <v>0</v>
      </c>
      <c r="O90" s="12">
        <f>июн.26!E85</f>
        <v>0</v>
      </c>
      <c r="P90" s="82">
        <f t="shared" si="9"/>
        <v>0</v>
      </c>
      <c r="Q90" s="12">
        <f>июл.26!E85</f>
        <v>0</v>
      </c>
      <c r="R90" s="12">
        <f>авг.26!E85</f>
        <v>0</v>
      </c>
      <c r="S90" s="12">
        <f>сен.26!E85</f>
        <v>0</v>
      </c>
      <c r="T90" s="82">
        <f t="shared" si="10"/>
        <v>0</v>
      </c>
      <c r="U90" s="12">
        <f>окт.26!E85</f>
        <v>0</v>
      </c>
      <c r="V90" s="12">
        <f>ноя.26!E85</f>
        <v>0</v>
      </c>
      <c r="W90" s="12">
        <f>дек.26!E85</f>
        <v>0</v>
      </c>
    </row>
    <row r="91" spans="1:23" x14ac:dyDescent="0.25">
      <c r="A91" s="3">
        <v>83</v>
      </c>
      <c r="B91" s="107" t="s">
        <v>96</v>
      </c>
      <c r="C91" s="131">
        <v>113</v>
      </c>
      <c r="D91" s="131"/>
      <c r="E91" s="112">
        <f>СВОД_2025!F90</f>
        <v>-17374</v>
      </c>
      <c r="F91" s="113">
        <f t="shared" si="11"/>
        <v>-17548</v>
      </c>
      <c r="G91" s="114">
        <f>янв.26!F86+фев.26!F86+мар.26!F86+апр.26!F86+май.26!F86+июн.26!F86+июл.26!F86+авг.26!F86+сен.26!F86+окт.26!F86+ноя.26!F86+дек.26!F86</f>
        <v>0</v>
      </c>
      <c r="H91" s="83">
        <f t="shared" si="12"/>
        <v>174</v>
      </c>
      <c r="I91" s="12">
        <f>янв.26!E86</f>
        <v>174</v>
      </c>
      <c r="J91" s="12">
        <f>фев.26!E86</f>
        <v>0</v>
      </c>
      <c r="K91" s="12">
        <f>мар.26!E86</f>
        <v>0</v>
      </c>
      <c r="L91" s="82">
        <f t="shared" si="8"/>
        <v>0</v>
      </c>
      <c r="M91" s="12">
        <f>апр.26!E86</f>
        <v>0</v>
      </c>
      <c r="N91" s="12">
        <f>май.26!E86</f>
        <v>0</v>
      </c>
      <c r="O91" s="12">
        <f>июн.26!E86</f>
        <v>0</v>
      </c>
      <c r="P91" s="82">
        <f t="shared" si="9"/>
        <v>0</v>
      </c>
      <c r="Q91" s="12">
        <f>июл.26!E86</f>
        <v>0</v>
      </c>
      <c r="R91" s="12">
        <f>авг.26!E86</f>
        <v>0</v>
      </c>
      <c r="S91" s="12">
        <f>сен.26!E86</f>
        <v>0</v>
      </c>
      <c r="T91" s="82">
        <f t="shared" si="10"/>
        <v>0</v>
      </c>
      <c r="U91" s="12">
        <f>окт.26!E86</f>
        <v>0</v>
      </c>
      <c r="V91" s="12">
        <f>ноя.26!E86</f>
        <v>0</v>
      </c>
      <c r="W91" s="12">
        <f>дек.26!E86</f>
        <v>0</v>
      </c>
    </row>
    <row r="92" spans="1:23" x14ac:dyDescent="0.25">
      <c r="A92" s="3">
        <v>84</v>
      </c>
      <c r="B92" s="107" t="s">
        <v>97</v>
      </c>
      <c r="C92" s="131">
        <v>114</v>
      </c>
      <c r="D92" s="131"/>
      <c r="E92" s="112">
        <f>СВОД_2025!F91</f>
        <v>-19054</v>
      </c>
      <c r="F92" s="113">
        <f t="shared" si="11"/>
        <v>-19228</v>
      </c>
      <c r="G92" s="114">
        <f>янв.26!F87+фев.26!F87+мар.26!F87+апр.26!F87+май.26!F87+июн.26!F87+июл.26!F87+авг.26!F87+сен.26!F87+окт.26!F87+ноя.26!F87+дек.26!F87</f>
        <v>0</v>
      </c>
      <c r="H92" s="83">
        <f t="shared" si="12"/>
        <v>174</v>
      </c>
      <c r="I92" s="12">
        <f>янв.26!E87</f>
        <v>174</v>
      </c>
      <c r="J92" s="12">
        <f>фев.26!E87</f>
        <v>0</v>
      </c>
      <c r="K92" s="12">
        <f>мар.26!E87</f>
        <v>0</v>
      </c>
      <c r="L92" s="82">
        <f t="shared" si="8"/>
        <v>0</v>
      </c>
      <c r="M92" s="12">
        <f>апр.26!E87</f>
        <v>0</v>
      </c>
      <c r="N92" s="12">
        <f>май.26!E87</f>
        <v>0</v>
      </c>
      <c r="O92" s="12">
        <f>июн.26!E87</f>
        <v>0</v>
      </c>
      <c r="P92" s="82">
        <f t="shared" si="9"/>
        <v>0</v>
      </c>
      <c r="Q92" s="12">
        <f>июл.26!E87</f>
        <v>0</v>
      </c>
      <c r="R92" s="12">
        <f>авг.26!E87</f>
        <v>0</v>
      </c>
      <c r="S92" s="12">
        <f>сен.26!E87</f>
        <v>0</v>
      </c>
      <c r="T92" s="82">
        <f t="shared" si="10"/>
        <v>0</v>
      </c>
      <c r="U92" s="12">
        <f>окт.26!E87</f>
        <v>0</v>
      </c>
      <c r="V92" s="12">
        <f>ноя.26!E87</f>
        <v>0</v>
      </c>
      <c r="W92" s="12">
        <f>дек.26!E87</f>
        <v>0</v>
      </c>
    </row>
    <row r="93" spans="1:23" x14ac:dyDescent="0.25">
      <c r="A93" s="3">
        <v>85</v>
      </c>
      <c r="B93" s="107" t="s">
        <v>98</v>
      </c>
      <c r="C93" s="131">
        <v>115</v>
      </c>
      <c r="D93" s="131"/>
      <c r="E93" s="112">
        <f>СВОД_2025!F92</f>
        <v>-19054</v>
      </c>
      <c r="F93" s="113">
        <f t="shared" si="11"/>
        <v>-19228</v>
      </c>
      <c r="G93" s="114">
        <f>янв.26!F88+фев.26!F88+мар.26!F88+апр.26!F88+май.26!F88+июн.26!F88+июл.26!F88+авг.26!F88+сен.26!F88+окт.26!F88+ноя.26!F88+дек.26!F88</f>
        <v>0</v>
      </c>
      <c r="H93" s="83">
        <f t="shared" si="12"/>
        <v>174</v>
      </c>
      <c r="I93" s="12">
        <f>янв.26!E88</f>
        <v>174</v>
      </c>
      <c r="J93" s="12">
        <f>фев.26!E88</f>
        <v>0</v>
      </c>
      <c r="K93" s="12">
        <f>мар.26!E88</f>
        <v>0</v>
      </c>
      <c r="L93" s="82">
        <f t="shared" si="8"/>
        <v>0</v>
      </c>
      <c r="M93" s="12">
        <f>апр.26!E88</f>
        <v>0</v>
      </c>
      <c r="N93" s="12">
        <f>май.26!E88</f>
        <v>0</v>
      </c>
      <c r="O93" s="12">
        <f>июн.26!E88</f>
        <v>0</v>
      </c>
      <c r="P93" s="82">
        <f t="shared" si="9"/>
        <v>0</v>
      </c>
      <c r="Q93" s="12">
        <f>июл.26!E88</f>
        <v>0</v>
      </c>
      <c r="R93" s="12">
        <f>авг.26!E88</f>
        <v>0</v>
      </c>
      <c r="S93" s="12">
        <f>сен.26!E88</f>
        <v>0</v>
      </c>
      <c r="T93" s="82">
        <f t="shared" si="10"/>
        <v>0</v>
      </c>
      <c r="U93" s="12">
        <f>окт.26!E88</f>
        <v>0</v>
      </c>
      <c r="V93" s="12">
        <f>ноя.26!E88</f>
        <v>0</v>
      </c>
      <c r="W93" s="12">
        <f>дек.26!E88</f>
        <v>0</v>
      </c>
    </row>
    <row r="94" spans="1:23" x14ac:dyDescent="0.25">
      <c r="A94" s="3">
        <v>86</v>
      </c>
      <c r="B94" s="107" t="s">
        <v>99</v>
      </c>
      <c r="C94" s="131">
        <v>116</v>
      </c>
      <c r="D94" s="131"/>
      <c r="E94" s="112">
        <f>СВОД_2025!F93</f>
        <v>-19054</v>
      </c>
      <c r="F94" s="113">
        <f t="shared" si="11"/>
        <v>-19228</v>
      </c>
      <c r="G94" s="114">
        <f>янв.26!F89+фев.26!F89+мар.26!F89+апр.26!F89+май.26!F89+июн.26!F89+июл.26!F89+авг.26!F89+сен.26!F89+окт.26!F89+ноя.26!F89+дек.26!F89</f>
        <v>0</v>
      </c>
      <c r="H94" s="83">
        <f t="shared" si="12"/>
        <v>174</v>
      </c>
      <c r="I94" s="12">
        <f>янв.26!E89</f>
        <v>174</v>
      </c>
      <c r="J94" s="12">
        <f>фев.26!E89</f>
        <v>0</v>
      </c>
      <c r="K94" s="12">
        <f>мар.26!E89</f>
        <v>0</v>
      </c>
      <c r="L94" s="82">
        <f t="shared" si="8"/>
        <v>0</v>
      </c>
      <c r="M94" s="12">
        <f>апр.26!E89</f>
        <v>0</v>
      </c>
      <c r="N94" s="12">
        <f>май.26!E89</f>
        <v>0</v>
      </c>
      <c r="O94" s="12">
        <f>июн.26!E89</f>
        <v>0</v>
      </c>
      <c r="P94" s="82">
        <f t="shared" si="9"/>
        <v>0</v>
      </c>
      <c r="Q94" s="12">
        <f>июл.26!E89</f>
        <v>0</v>
      </c>
      <c r="R94" s="12">
        <f>авг.26!E89</f>
        <v>0</v>
      </c>
      <c r="S94" s="12">
        <f>сен.26!E89</f>
        <v>0</v>
      </c>
      <c r="T94" s="82">
        <f t="shared" si="10"/>
        <v>0</v>
      </c>
      <c r="U94" s="12">
        <f>окт.26!E89</f>
        <v>0</v>
      </c>
      <c r="V94" s="12">
        <f>ноя.26!E89</f>
        <v>0</v>
      </c>
      <c r="W94" s="12">
        <f>дек.26!E89</f>
        <v>0</v>
      </c>
    </row>
    <row r="95" spans="1:23" x14ac:dyDescent="0.25">
      <c r="A95" s="3">
        <v>87</v>
      </c>
      <c r="B95" s="107" t="s">
        <v>100</v>
      </c>
      <c r="C95" s="131">
        <v>118</v>
      </c>
      <c r="D95" s="131"/>
      <c r="E95" s="112">
        <f>СВОД_2025!F94</f>
        <v>0</v>
      </c>
      <c r="F95" s="113">
        <f t="shared" si="11"/>
        <v>1914</v>
      </c>
      <c r="G95" s="114">
        <f>янв.26!F90+фев.26!F90+мар.26!F90+апр.26!F90+май.26!F90+июн.26!F90+июл.26!F90+авг.26!F90+сен.26!F90+окт.26!F90+ноя.26!F90+дек.26!F90</f>
        <v>2088</v>
      </c>
      <c r="H95" s="83">
        <f t="shared" si="12"/>
        <v>174</v>
      </c>
      <c r="I95" s="12">
        <f>янв.26!E90</f>
        <v>174</v>
      </c>
      <c r="J95" s="12">
        <f>фев.26!E90</f>
        <v>0</v>
      </c>
      <c r="K95" s="12">
        <f>мар.26!E90</f>
        <v>0</v>
      </c>
      <c r="L95" s="82">
        <f t="shared" si="8"/>
        <v>0</v>
      </c>
      <c r="M95" s="12">
        <f>апр.26!E90</f>
        <v>0</v>
      </c>
      <c r="N95" s="12">
        <f>май.26!E90</f>
        <v>0</v>
      </c>
      <c r="O95" s="12">
        <f>июн.26!E90</f>
        <v>0</v>
      </c>
      <c r="P95" s="82">
        <f t="shared" si="9"/>
        <v>0</v>
      </c>
      <c r="Q95" s="12">
        <f>июл.26!E90</f>
        <v>0</v>
      </c>
      <c r="R95" s="12">
        <f>авг.26!E90</f>
        <v>0</v>
      </c>
      <c r="S95" s="12">
        <f>сен.26!E90</f>
        <v>0</v>
      </c>
      <c r="T95" s="82">
        <f t="shared" si="10"/>
        <v>0</v>
      </c>
      <c r="U95" s="12">
        <f>окт.26!E90</f>
        <v>0</v>
      </c>
      <c r="V95" s="12">
        <f>ноя.26!E90</f>
        <v>0</v>
      </c>
      <c r="W95" s="12">
        <f>дек.26!E90</f>
        <v>0</v>
      </c>
    </row>
    <row r="96" spans="1:23" x14ac:dyDescent="0.25">
      <c r="A96" s="3">
        <v>88</v>
      </c>
      <c r="B96" s="107" t="s">
        <v>101</v>
      </c>
      <c r="C96" s="131">
        <v>119</v>
      </c>
      <c r="D96" s="131" t="s">
        <v>19</v>
      </c>
      <c r="E96" s="112">
        <f>СВОД_2025!F95</f>
        <v>-16254</v>
      </c>
      <c r="F96" s="113">
        <f t="shared" si="11"/>
        <v>-16428</v>
      </c>
      <c r="G96" s="114">
        <f>янв.26!F91+фев.26!F91+мар.26!F91+апр.26!F91+май.26!F91+июн.26!F91+июл.26!F91+авг.26!F91+сен.26!F91+окт.26!F91+ноя.26!F91+дек.26!F91</f>
        <v>0</v>
      </c>
      <c r="H96" s="83">
        <f t="shared" si="12"/>
        <v>174</v>
      </c>
      <c r="I96" s="12">
        <f>янв.26!E91</f>
        <v>174</v>
      </c>
      <c r="J96" s="12">
        <f>фев.26!E91</f>
        <v>0</v>
      </c>
      <c r="K96" s="12">
        <f>мар.26!E91</f>
        <v>0</v>
      </c>
      <c r="L96" s="82">
        <f t="shared" si="8"/>
        <v>0</v>
      </c>
      <c r="M96" s="12">
        <f>апр.26!E91</f>
        <v>0</v>
      </c>
      <c r="N96" s="12">
        <f>май.26!E91</f>
        <v>0</v>
      </c>
      <c r="O96" s="12">
        <f>июн.26!E91</f>
        <v>0</v>
      </c>
      <c r="P96" s="82">
        <f t="shared" si="9"/>
        <v>0</v>
      </c>
      <c r="Q96" s="12">
        <f>июл.26!E91</f>
        <v>0</v>
      </c>
      <c r="R96" s="12">
        <f>авг.26!E91</f>
        <v>0</v>
      </c>
      <c r="S96" s="12">
        <f>сен.26!E91</f>
        <v>0</v>
      </c>
      <c r="T96" s="82">
        <f t="shared" si="10"/>
        <v>0</v>
      </c>
      <c r="U96" s="12">
        <f>окт.26!E91</f>
        <v>0</v>
      </c>
      <c r="V96" s="12">
        <f>ноя.26!E91</f>
        <v>0</v>
      </c>
      <c r="W96" s="12">
        <f>дек.26!E91</f>
        <v>0</v>
      </c>
    </row>
    <row r="97" spans="1:23" x14ac:dyDescent="0.25">
      <c r="A97" s="3">
        <v>89</v>
      </c>
      <c r="B97" s="107" t="s">
        <v>102</v>
      </c>
      <c r="C97" s="131">
        <v>120</v>
      </c>
      <c r="D97" s="131"/>
      <c r="E97" s="112">
        <f>СВОД_2025!F96</f>
        <v>-174</v>
      </c>
      <c r="F97" s="113">
        <f t="shared" si="11"/>
        <v>-348</v>
      </c>
      <c r="G97" s="114">
        <f>янв.26!F92+фев.26!F92+мар.26!F92+апр.26!F92+май.26!F92+июн.26!F92+июл.26!F92+авг.26!F92+сен.26!F92+окт.26!F92+ноя.26!F92+дек.26!F92</f>
        <v>0</v>
      </c>
      <c r="H97" s="83">
        <f t="shared" si="12"/>
        <v>174</v>
      </c>
      <c r="I97" s="12">
        <f>янв.26!E92</f>
        <v>174</v>
      </c>
      <c r="J97" s="12">
        <f>фев.26!E92</f>
        <v>0</v>
      </c>
      <c r="K97" s="12">
        <f>мар.26!E92</f>
        <v>0</v>
      </c>
      <c r="L97" s="82">
        <f t="shared" si="8"/>
        <v>0</v>
      </c>
      <c r="M97" s="12">
        <f>апр.26!E92</f>
        <v>0</v>
      </c>
      <c r="N97" s="12">
        <f>май.26!E92</f>
        <v>0</v>
      </c>
      <c r="O97" s="12">
        <f>июн.26!E92</f>
        <v>0</v>
      </c>
      <c r="P97" s="82">
        <f t="shared" si="9"/>
        <v>0</v>
      </c>
      <c r="Q97" s="12">
        <f>июл.26!E92</f>
        <v>0</v>
      </c>
      <c r="R97" s="12">
        <f>авг.26!E92</f>
        <v>0</v>
      </c>
      <c r="S97" s="12">
        <f>сен.26!E92</f>
        <v>0</v>
      </c>
      <c r="T97" s="82">
        <f t="shared" si="10"/>
        <v>0</v>
      </c>
      <c r="U97" s="12">
        <f>окт.26!E92</f>
        <v>0</v>
      </c>
      <c r="V97" s="12">
        <f>ноя.26!E92</f>
        <v>0</v>
      </c>
      <c r="W97" s="12">
        <f>дек.26!E92</f>
        <v>0</v>
      </c>
    </row>
    <row r="98" spans="1:23" x14ac:dyDescent="0.25">
      <c r="A98" s="3">
        <v>90</v>
      </c>
      <c r="B98" s="107" t="s">
        <v>103</v>
      </c>
      <c r="C98" s="131">
        <v>122</v>
      </c>
      <c r="D98" s="131"/>
      <c r="E98" s="112">
        <f>СВОД_2025!F97</f>
        <v>-4176</v>
      </c>
      <c r="F98" s="113">
        <f t="shared" si="11"/>
        <v>-4350</v>
      </c>
      <c r="G98" s="114">
        <f>янв.26!F93+фев.26!F93+мар.26!F93+апр.26!F93+май.26!F93+июн.26!F93+июл.26!F93+авг.26!F93+сен.26!F93+окт.26!F93+ноя.26!F93+дек.26!F93</f>
        <v>0</v>
      </c>
      <c r="H98" s="83">
        <f t="shared" si="12"/>
        <v>174</v>
      </c>
      <c r="I98" s="12">
        <f>янв.26!E93</f>
        <v>174</v>
      </c>
      <c r="J98" s="12">
        <f>фев.26!E93</f>
        <v>0</v>
      </c>
      <c r="K98" s="12">
        <f>мар.26!E93</f>
        <v>0</v>
      </c>
      <c r="L98" s="82">
        <f t="shared" si="8"/>
        <v>0</v>
      </c>
      <c r="M98" s="12">
        <f>апр.26!E93</f>
        <v>0</v>
      </c>
      <c r="N98" s="12">
        <f>май.26!E93</f>
        <v>0</v>
      </c>
      <c r="O98" s="12">
        <f>июн.26!E93</f>
        <v>0</v>
      </c>
      <c r="P98" s="82">
        <f t="shared" si="9"/>
        <v>0</v>
      </c>
      <c r="Q98" s="12">
        <f>июл.26!E93</f>
        <v>0</v>
      </c>
      <c r="R98" s="12">
        <f>авг.26!E93</f>
        <v>0</v>
      </c>
      <c r="S98" s="12">
        <f>сен.26!E93</f>
        <v>0</v>
      </c>
      <c r="T98" s="82">
        <f t="shared" si="10"/>
        <v>0</v>
      </c>
      <c r="U98" s="12">
        <f>окт.26!E93</f>
        <v>0</v>
      </c>
      <c r="V98" s="12">
        <f>ноя.26!E93</f>
        <v>0</v>
      </c>
      <c r="W98" s="12">
        <f>дек.26!E93</f>
        <v>0</v>
      </c>
    </row>
    <row r="99" spans="1:23" x14ac:dyDescent="0.25">
      <c r="A99" s="3">
        <v>91</v>
      </c>
      <c r="B99" s="107" t="s">
        <v>104</v>
      </c>
      <c r="C99" s="131">
        <v>123</v>
      </c>
      <c r="D99" s="131"/>
      <c r="E99" s="112">
        <f>СВОД_2025!F98</f>
        <v>-8354</v>
      </c>
      <c r="F99" s="113">
        <f t="shared" si="11"/>
        <v>-8528</v>
      </c>
      <c r="G99" s="114">
        <f>янв.26!F94+фев.26!F94+мар.26!F94+апр.26!F94+май.26!F94+июн.26!F94+июл.26!F94+авг.26!F94+сен.26!F94+окт.26!F94+ноя.26!F94+дек.26!F94</f>
        <v>0</v>
      </c>
      <c r="H99" s="83">
        <f t="shared" si="12"/>
        <v>174</v>
      </c>
      <c r="I99" s="12">
        <f>янв.26!E94</f>
        <v>174</v>
      </c>
      <c r="J99" s="12">
        <f>фев.26!E94</f>
        <v>0</v>
      </c>
      <c r="K99" s="12">
        <f>мар.26!E94</f>
        <v>0</v>
      </c>
      <c r="L99" s="82">
        <f t="shared" si="8"/>
        <v>0</v>
      </c>
      <c r="M99" s="12">
        <f>апр.26!E94</f>
        <v>0</v>
      </c>
      <c r="N99" s="12">
        <f>май.26!E94</f>
        <v>0</v>
      </c>
      <c r="O99" s="12">
        <f>июн.26!E94</f>
        <v>0</v>
      </c>
      <c r="P99" s="82">
        <f t="shared" si="9"/>
        <v>0</v>
      </c>
      <c r="Q99" s="12">
        <f>июл.26!E94</f>
        <v>0</v>
      </c>
      <c r="R99" s="12">
        <f>авг.26!E94</f>
        <v>0</v>
      </c>
      <c r="S99" s="12">
        <f>сен.26!E94</f>
        <v>0</v>
      </c>
      <c r="T99" s="82">
        <f t="shared" si="10"/>
        <v>0</v>
      </c>
      <c r="U99" s="12">
        <f>окт.26!E94</f>
        <v>0</v>
      </c>
      <c r="V99" s="12">
        <f>ноя.26!E94</f>
        <v>0</v>
      </c>
      <c r="W99" s="12">
        <f>дек.26!E94</f>
        <v>0</v>
      </c>
    </row>
    <row r="100" spans="1:23" x14ac:dyDescent="0.25">
      <c r="A100" s="3">
        <v>92</v>
      </c>
      <c r="B100" s="107" t="s">
        <v>105</v>
      </c>
      <c r="C100" s="131">
        <v>124</v>
      </c>
      <c r="D100" s="131"/>
      <c r="E100" s="112">
        <f>СВОД_2025!F99</f>
        <v>-13224</v>
      </c>
      <c r="F100" s="113">
        <f t="shared" si="11"/>
        <v>-13398</v>
      </c>
      <c r="G100" s="114">
        <f>янв.26!F95+фев.26!F95+мар.26!F95+апр.26!F95+май.26!F95+июн.26!F95+июл.26!F95+авг.26!F95+сен.26!F95+окт.26!F95+ноя.26!F95+дек.26!F95</f>
        <v>0</v>
      </c>
      <c r="H100" s="83">
        <f t="shared" si="12"/>
        <v>174</v>
      </c>
      <c r="I100" s="12">
        <f>янв.26!E95</f>
        <v>174</v>
      </c>
      <c r="J100" s="12">
        <f>фев.26!E95</f>
        <v>0</v>
      </c>
      <c r="K100" s="12">
        <f>мар.26!E95</f>
        <v>0</v>
      </c>
      <c r="L100" s="82">
        <f t="shared" si="8"/>
        <v>0</v>
      </c>
      <c r="M100" s="12">
        <f>апр.26!E95</f>
        <v>0</v>
      </c>
      <c r="N100" s="12">
        <f>май.26!E95</f>
        <v>0</v>
      </c>
      <c r="O100" s="12">
        <f>июн.26!E95</f>
        <v>0</v>
      </c>
      <c r="P100" s="82">
        <f t="shared" si="9"/>
        <v>0</v>
      </c>
      <c r="Q100" s="12">
        <f>июл.26!E95</f>
        <v>0</v>
      </c>
      <c r="R100" s="12">
        <f>авг.26!E95</f>
        <v>0</v>
      </c>
      <c r="S100" s="12">
        <f>сен.26!E95</f>
        <v>0</v>
      </c>
      <c r="T100" s="82">
        <f t="shared" si="10"/>
        <v>0</v>
      </c>
      <c r="U100" s="12">
        <f>окт.26!E95</f>
        <v>0</v>
      </c>
      <c r="V100" s="12">
        <f>ноя.26!E95</f>
        <v>0</v>
      </c>
      <c r="W100" s="12">
        <f>дек.26!E95</f>
        <v>0</v>
      </c>
    </row>
    <row r="101" spans="1:23" x14ac:dyDescent="0.25">
      <c r="A101" s="3">
        <v>93</v>
      </c>
      <c r="B101" s="107" t="s">
        <v>106</v>
      </c>
      <c r="C101" s="131">
        <v>125</v>
      </c>
      <c r="D101" s="131"/>
      <c r="E101" s="112">
        <f>СВОД_2025!F100</f>
        <v>-4536</v>
      </c>
      <c r="F101" s="113">
        <f t="shared" si="11"/>
        <v>-4710</v>
      </c>
      <c r="G101" s="114">
        <f>янв.26!F96+фев.26!F96+мар.26!F96+апр.26!F96+май.26!F96+июн.26!F96+июл.26!F96+авг.26!F96+сен.26!F96+окт.26!F96+ноя.26!F96+дек.26!F96</f>
        <v>0</v>
      </c>
      <c r="H101" s="83">
        <f t="shared" si="12"/>
        <v>174</v>
      </c>
      <c r="I101" s="12">
        <f>янв.26!E96</f>
        <v>174</v>
      </c>
      <c r="J101" s="12">
        <f>фев.26!E96</f>
        <v>0</v>
      </c>
      <c r="K101" s="12">
        <f>мар.26!E96</f>
        <v>0</v>
      </c>
      <c r="L101" s="82">
        <f t="shared" si="8"/>
        <v>0</v>
      </c>
      <c r="M101" s="12">
        <f>апр.26!E96</f>
        <v>0</v>
      </c>
      <c r="N101" s="12">
        <f>май.26!E96</f>
        <v>0</v>
      </c>
      <c r="O101" s="12">
        <f>июн.26!E96</f>
        <v>0</v>
      </c>
      <c r="P101" s="82">
        <f t="shared" si="9"/>
        <v>0</v>
      </c>
      <c r="Q101" s="12">
        <f>июл.26!E96</f>
        <v>0</v>
      </c>
      <c r="R101" s="12">
        <f>авг.26!E96</f>
        <v>0</v>
      </c>
      <c r="S101" s="12">
        <f>сен.26!E96</f>
        <v>0</v>
      </c>
      <c r="T101" s="82">
        <f t="shared" si="10"/>
        <v>0</v>
      </c>
      <c r="U101" s="12">
        <f>окт.26!E96</f>
        <v>0</v>
      </c>
      <c r="V101" s="12">
        <f>ноя.26!E96</f>
        <v>0</v>
      </c>
      <c r="W101" s="12">
        <f>дек.26!E96</f>
        <v>0</v>
      </c>
    </row>
    <row r="102" spans="1:23" x14ac:dyDescent="0.25">
      <c r="A102" s="3">
        <v>94</v>
      </c>
      <c r="B102" s="107" t="s">
        <v>107</v>
      </c>
      <c r="C102" s="131">
        <v>126</v>
      </c>
      <c r="D102" s="131"/>
      <c r="E102" s="112">
        <f>СВОД_2025!F101</f>
        <v>-1784</v>
      </c>
      <c r="F102" s="113">
        <f t="shared" si="11"/>
        <v>-1958</v>
      </c>
      <c r="G102" s="114">
        <f>янв.26!F97+фев.26!F97+мар.26!F97+апр.26!F97+май.26!F97+июн.26!F97+июл.26!F97+авг.26!F97+сен.26!F97+окт.26!F97+ноя.26!F97+дек.26!F97</f>
        <v>0</v>
      </c>
      <c r="H102" s="83">
        <f t="shared" si="12"/>
        <v>174</v>
      </c>
      <c r="I102" s="12">
        <f>янв.26!E97</f>
        <v>174</v>
      </c>
      <c r="J102" s="12">
        <f>фев.26!E97</f>
        <v>0</v>
      </c>
      <c r="K102" s="12">
        <f>мар.26!E97</f>
        <v>0</v>
      </c>
      <c r="L102" s="82">
        <f t="shared" si="8"/>
        <v>0</v>
      </c>
      <c r="M102" s="12">
        <f>апр.26!E97</f>
        <v>0</v>
      </c>
      <c r="N102" s="12">
        <f>май.26!E97</f>
        <v>0</v>
      </c>
      <c r="O102" s="12">
        <f>июн.26!E97</f>
        <v>0</v>
      </c>
      <c r="P102" s="82">
        <f t="shared" si="9"/>
        <v>0</v>
      </c>
      <c r="Q102" s="12">
        <f>июл.26!E97</f>
        <v>0</v>
      </c>
      <c r="R102" s="12">
        <f>авг.26!E97</f>
        <v>0</v>
      </c>
      <c r="S102" s="12">
        <f>сен.26!E97</f>
        <v>0</v>
      </c>
      <c r="T102" s="82">
        <f t="shared" si="10"/>
        <v>0</v>
      </c>
      <c r="U102" s="12">
        <f>окт.26!E97</f>
        <v>0</v>
      </c>
      <c r="V102" s="12">
        <f>ноя.26!E97</f>
        <v>0</v>
      </c>
      <c r="W102" s="12">
        <f>дек.26!E97</f>
        <v>0</v>
      </c>
    </row>
    <row r="103" spans="1:23" x14ac:dyDescent="0.25">
      <c r="A103" s="3">
        <v>95</v>
      </c>
      <c r="B103" s="107" t="s">
        <v>339</v>
      </c>
      <c r="C103" s="131">
        <v>127</v>
      </c>
      <c r="D103" s="131"/>
      <c r="E103" s="112">
        <f>СВОД_2025!F102</f>
        <v>-13016</v>
      </c>
      <c r="F103" s="113">
        <f t="shared" si="11"/>
        <v>-13190</v>
      </c>
      <c r="G103" s="114">
        <f>янв.26!F98+фев.26!F98+мар.26!F98+апр.26!F98+май.26!F98+июн.26!F98+июл.26!F98+авг.26!F98+сен.26!F98+окт.26!F98+ноя.26!F98+дек.26!F98</f>
        <v>0</v>
      </c>
      <c r="H103" s="83">
        <f t="shared" si="12"/>
        <v>174</v>
      </c>
      <c r="I103" s="12">
        <f>янв.26!E98</f>
        <v>174</v>
      </c>
      <c r="J103" s="12">
        <f>фев.26!E98</f>
        <v>0</v>
      </c>
      <c r="K103" s="12">
        <f>мар.26!E98</f>
        <v>0</v>
      </c>
      <c r="L103" s="82">
        <f t="shared" si="8"/>
        <v>0</v>
      </c>
      <c r="M103" s="12">
        <f>апр.26!E98</f>
        <v>0</v>
      </c>
      <c r="N103" s="12">
        <f>май.26!E98</f>
        <v>0</v>
      </c>
      <c r="O103" s="12">
        <f>июн.26!E98</f>
        <v>0</v>
      </c>
      <c r="P103" s="82">
        <f t="shared" si="9"/>
        <v>0</v>
      </c>
      <c r="Q103" s="12">
        <f>июл.26!E98</f>
        <v>0</v>
      </c>
      <c r="R103" s="12">
        <f>авг.26!E98</f>
        <v>0</v>
      </c>
      <c r="S103" s="12">
        <f>сен.26!E98</f>
        <v>0</v>
      </c>
      <c r="T103" s="82">
        <f t="shared" si="10"/>
        <v>0</v>
      </c>
      <c r="U103" s="12">
        <f>окт.26!E98</f>
        <v>0</v>
      </c>
      <c r="V103" s="12">
        <f>ноя.26!E98</f>
        <v>0</v>
      </c>
      <c r="W103" s="12">
        <f>дек.26!E98</f>
        <v>0</v>
      </c>
    </row>
    <row r="104" spans="1:23" x14ac:dyDescent="0.25">
      <c r="A104" s="3">
        <v>96</v>
      </c>
      <c r="B104" s="107" t="s">
        <v>109</v>
      </c>
      <c r="C104" s="131">
        <v>132</v>
      </c>
      <c r="D104" s="131"/>
      <c r="E104" s="112">
        <f>СВОД_2025!F103</f>
        <v>-3132</v>
      </c>
      <c r="F104" s="113">
        <f t="shared" si="11"/>
        <v>-3306</v>
      </c>
      <c r="G104" s="114">
        <f>янв.26!F99+фев.26!F99+мар.26!F99+апр.26!F99+май.26!F99+июн.26!F99+июл.26!F99+авг.26!F99+сен.26!F99+окт.26!F99+ноя.26!F99+дек.26!F99</f>
        <v>0</v>
      </c>
      <c r="H104" s="83">
        <f t="shared" si="12"/>
        <v>174</v>
      </c>
      <c r="I104" s="12">
        <f>янв.26!E99</f>
        <v>174</v>
      </c>
      <c r="J104" s="12">
        <f>фев.26!E99</f>
        <v>0</v>
      </c>
      <c r="K104" s="12">
        <f>мар.26!E99</f>
        <v>0</v>
      </c>
      <c r="L104" s="82">
        <f t="shared" si="8"/>
        <v>0</v>
      </c>
      <c r="M104" s="12">
        <f>апр.26!E99</f>
        <v>0</v>
      </c>
      <c r="N104" s="12">
        <f>май.26!E99</f>
        <v>0</v>
      </c>
      <c r="O104" s="12">
        <f>июн.26!E99</f>
        <v>0</v>
      </c>
      <c r="P104" s="82">
        <f t="shared" si="9"/>
        <v>0</v>
      </c>
      <c r="Q104" s="12">
        <f>июл.26!E99</f>
        <v>0</v>
      </c>
      <c r="R104" s="12">
        <f>авг.26!E99</f>
        <v>0</v>
      </c>
      <c r="S104" s="12">
        <f>сен.26!E99</f>
        <v>0</v>
      </c>
      <c r="T104" s="82">
        <f t="shared" si="10"/>
        <v>0</v>
      </c>
      <c r="U104" s="12">
        <f>окт.26!E99</f>
        <v>0</v>
      </c>
      <c r="V104" s="12">
        <f>ноя.26!E99</f>
        <v>0</v>
      </c>
      <c r="W104" s="12">
        <f>дек.26!E99</f>
        <v>0</v>
      </c>
    </row>
    <row r="105" spans="1:23" x14ac:dyDescent="0.25">
      <c r="A105" s="3">
        <v>97</v>
      </c>
      <c r="B105" s="107" t="s">
        <v>110</v>
      </c>
      <c r="C105" s="131">
        <v>133</v>
      </c>
      <c r="D105" s="131"/>
      <c r="E105" s="112">
        <f>СВОД_2025!F104</f>
        <v>4400</v>
      </c>
      <c r="F105" s="113">
        <f t="shared" si="11"/>
        <v>4400</v>
      </c>
      <c r="G105" s="114">
        <f>янв.26!F100+фев.26!F100+мар.26!F100+апр.26!F100+май.26!F100+июн.26!F100+июл.26!F100+авг.26!F100+сен.26!F100+окт.26!F100+ноя.26!F100+дек.26!F100</f>
        <v>174</v>
      </c>
      <c r="H105" s="83">
        <f t="shared" si="12"/>
        <v>174</v>
      </c>
      <c r="I105" s="12">
        <f>янв.26!E100</f>
        <v>174</v>
      </c>
      <c r="J105" s="12">
        <f>фев.26!E100</f>
        <v>0</v>
      </c>
      <c r="K105" s="12">
        <f>мар.26!E100</f>
        <v>0</v>
      </c>
      <c r="L105" s="82">
        <f t="shared" si="8"/>
        <v>0</v>
      </c>
      <c r="M105" s="12">
        <f>апр.26!E100</f>
        <v>0</v>
      </c>
      <c r="N105" s="12">
        <f>май.26!E100</f>
        <v>0</v>
      </c>
      <c r="O105" s="12">
        <f>июн.26!E100</f>
        <v>0</v>
      </c>
      <c r="P105" s="82">
        <f t="shared" si="9"/>
        <v>0</v>
      </c>
      <c r="Q105" s="12">
        <f>июл.26!E100</f>
        <v>0</v>
      </c>
      <c r="R105" s="12">
        <f>авг.26!E100</f>
        <v>0</v>
      </c>
      <c r="S105" s="12">
        <f>сен.26!E100</f>
        <v>0</v>
      </c>
      <c r="T105" s="82">
        <f t="shared" si="10"/>
        <v>0</v>
      </c>
      <c r="U105" s="12">
        <f>окт.26!E100</f>
        <v>0</v>
      </c>
      <c r="V105" s="12">
        <f>ноя.26!E100</f>
        <v>0</v>
      </c>
      <c r="W105" s="12">
        <f>дек.26!E100</f>
        <v>0</v>
      </c>
    </row>
    <row r="106" spans="1:23" x14ac:dyDescent="0.25">
      <c r="A106" s="3">
        <v>98</v>
      </c>
      <c r="B106" s="107" t="s">
        <v>111</v>
      </c>
      <c r="C106" s="131">
        <v>134</v>
      </c>
      <c r="D106" s="131"/>
      <c r="E106" s="112">
        <f>СВОД_2025!F105</f>
        <v>-516</v>
      </c>
      <c r="F106" s="113">
        <f t="shared" si="11"/>
        <v>-690</v>
      </c>
      <c r="G106" s="114">
        <f>янв.26!F101+фев.26!F101+мар.26!F101+апр.26!F101+май.26!F101+июн.26!F101+июл.26!F101+авг.26!F101+сен.26!F101+окт.26!F101+ноя.26!F101+дек.26!F101</f>
        <v>0</v>
      </c>
      <c r="H106" s="83">
        <f t="shared" si="12"/>
        <v>174</v>
      </c>
      <c r="I106" s="12">
        <f>янв.26!E101</f>
        <v>174</v>
      </c>
      <c r="J106" s="12">
        <f>фев.26!E101</f>
        <v>0</v>
      </c>
      <c r="K106" s="12">
        <f>мар.26!E101</f>
        <v>0</v>
      </c>
      <c r="L106" s="82">
        <f t="shared" si="8"/>
        <v>0</v>
      </c>
      <c r="M106" s="12">
        <f>апр.26!E101</f>
        <v>0</v>
      </c>
      <c r="N106" s="12">
        <f>май.26!E101</f>
        <v>0</v>
      </c>
      <c r="O106" s="12">
        <f>июн.26!E101</f>
        <v>0</v>
      </c>
      <c r="P106" s="82">
        <f t="shared" si="9"/>
        <v>0</v>
      </c>
      <c r="Q106" s="12">
        <f>июл.26!E101</f>
        <v>0</v>
      </c>
      <c r="R106" s="12">
        <f>авг.26!E101</f>
        <v>0</v>
      </c>
      <c r="S106" s="12">
        <f>сен.26!E101</f>
        <v>0</v>
      </c>
      <c r="T106" s="82">
        <f t="shared" si="10"/>
        <v>0</v>
      </c>
      <c r="U106" s="12">
        <f>окт.26!E101</f>
        <v>0</v>
      </c>
      <c r="V106" s="12">
        <f>ноя.26!E101</f>
        <v>0</v>
      </c>
      <c r="W106" s="12">
        <f>дек.26!E101</f>
        <v>0</v>
      </c>
    </row>
    <row r="107" spans="1:23" x14ac:dyDescent="0.25">
      <c r="A107" s="3">
        <v>99</v>
      </c>
      <c r="B107" s="107" t="s">
        <v>112</v>
      </c>
      <c r="C107" s="131">
        <v>135</v>
      </c>
      <c r="D107" s="131"/>
      <c r="E107" s="112">
        <f>СВОД_2025!F106</f>
        <v>-1218</v>
      </c>
      <c r="F107" s="113">
        <f t="shared" si="11"/>
        <v>-1392</v>
      </c>
      <c r="G107" s="114">
        <f>янв.26!F102+фев.26!F102+мар.26!F102+апр.26!F102+май.26!F102+июн.26!F102+июл.26!F102+авг.26!F102+сен.26!F102+окт.26!F102+ноя.26!F102+дек.26!F102</f>
        <v>0</v>
      </c>
      <c r="H107" s="83">
        <f t="shared" si="12"/>
        <v>174</v>
      </c>
      <c r="I107" s="12">
        <f>янв.26!E102</f>
        <v>174</v>
      </c>
      <c r="J107" s="12">
        <f>фев.26!E102</f>
        <v>0</v>
      </c>
      <c r="K107" s="12">
        <f>мар.26!E102</f>
        <v>0</v>
      </c>
      <c r="L107" s="82">
        <f t="shared" si="8"/>
        <v>0</v>
      </c>
      <c r="M107" s="12">
        <f>апр.26!E102</f>
        <v>0</v>
      </c>
      <c r="N107" s="12">
        <f>май.26!E102</f>
        <v>0</v>
      </c>
      <c r="O107" s="12">
        <f>июн.26!E102</f>
        <v>0</v>
      </c>
      <c r="P107" s="82">
        <f t="shared" si="9"/>
        <v>0</v>
      </c>
      <c r="Q107" s="12">
        <f>июл.26!E102</f>
        <v>0</v>
      </c>
      <c r="R107" s="12">
        <f>авг.26!E102</f>
        <v>0</v>
      </c>
      <c r="S107" s="12">
        <f>сен.26!E102</f>
        <v>0</v>
      </c>
      <c r="T107" s="82">
        <f t="shared" si="10"/>
        <v>0</v>
      </c>
      <c r="U107" s="12">
        <f>окт.26!E102</f>
        <v>0</v>
      </c>
      <c r="V107" s="12">
        <f>ноя.26!E102</f>
        <v>0</v>
      </c>
      <c r="W107" s="12">
        <f>дек.26!E102</f>
        <v>0</v>
      </c>
    </row>
    <row r="108" spans="1:23" x14ac:dyDescent="0.25">
      <c r="A108" s="3">
        <v>100</v>
      </c>
      <c r="B108" s="107" t="s">
        <v>113</v>
      </c>
      <c r="C108" s="131">
        <v>137</v>
      </c>
      <c r="D108" s="131"/>
      <c r="E108" s="112">
        <f>СВОД_2025!F107</f>
        <v>-4002</v>
      </c>
      <c r="F108" s="113">
        <f t="shared" si="11"/>
        <v>-4176</v>
      </c>
      <c r="G108" s="114">
        <f>янв.26!F103+фев.26!F103+мар.26!F103+апр.26!F103+май.26!F103+июн.26!F103+июл.26!F103+авг.26!F103+сен.26!F103+окт.26!F103+ноя.26!F103+дек.26!F103</f>
        <v>0</v>
      </c>
      <c r="H108" s="83">
        <f t="shared" si="12"/>
        <v>174</v>
      </c>
      <c r="I108" s="12">
        <f>янв.26!E103</f>
        <v>174</v>
      </c>
      <c r="J108" s="12">
        <f>фев.26!E103</f>
        <v>0</v>
      </c>
      <c r="K108" s="12">
        <f>мар.26!E103</f>
        <v>0</v>
      </c>
      <c r="L108" s="82">
        <f t="shared" si="8"/>
        <v>0</v>
      </c>
      <c r="M108" s="12">
        <f>апр.26!E103</f>
        <v>0</v>
      </c>
      <c r="N108" s="12">
        <f>май.26!E103</f>
        <v>0</v>
      </c>
      <c r="O108" s="12">
        <f>июн.26!E103</f>
        <v>0</v>
      </c>
      <c r="P108" s="82">
        <f t="shared" si="9"/>
        <v>0</v>
      </c>
      <c r="Q108" s="12">
        <f>июл.26!E103</f>
        <v>0</v>
      </c>
      <c r="R108" s="12">
        <f>авг.26!E103</f>
        <v>0</v>
      </c>
      <c r="S108" s="12">
        <f>сен.26!E103</f>
        <v>0</v>
      </c>
      <c r="T108" s="82">
        <f t="shared" si="10"/>
        <v>0</v>
      </c>
      <c r="U108" s="12">
        <f>окт.26!E103</f>
        <v>0</v>
      </c>
      <c r="V108" s="12">
        <f>ноя.26!E103</f>
        <v>0</v>
      </c>
      <c r="W108" s="12">
        <f>дек.26!E103</f>
        <v>0</v>
      </c>
    </row>
    <row r="109" spans="1:23" x14ac:dyDescent="0.25">
      <c r="A109" s="3">
        <v>101</v>
      </c>
      <c r="B109" s="107" t="s">
        <v>114</v>
      </c>
      <c r="C109" s="131">
        <v>139</v>
      </c>
      <c r="D109" s="131"/>
      <c r="E109" s="112">
        <f>СВОД_2025!F108</f>
        <v>174</v>
      </c>
      <c r="F109" s="113">
        <f t="shared" si="11"/>
        <v>0</v>
      </c>
      <c r="G109" s="114">
        <f>янв.26!F104+фев.26!F104+мар.26!F104+апр.26!F104+май.26!F104+июн.26!F104+июл.26!F104+авг.26!F104+сен.26!F104+окт.26!F104+ноя.26!F104+дек.26!F104</f>
        <v>0</v>
      </c>
      <c r="H109" s="83">
        <f t="shared" si="12"/>
        <v>174</v>
      </c>
      <c r="I109" s="12">
        <f>янв.26!E104</f>
        <v>174</v>
      </c>
      <c r="J109" s="12">
        <f>фев.26!E104</f>
        <v>0</v>
      </c>
      <c r="K109" s="12">
        <f>мар.26!E104</f>
        <v>0</v>
      </c>
      <c r="L109" s="82">
        <f t="shared" si="8"/>
        <v>0</v>
      </c>
      <c r="M109" s="12">
        <f>апр.26!E104</f>
        <v>0</v>
      </c>
      <c r="N109" s="12">
        <f>май.26!E104</f>
        <v>0</v>
      </c>
      <c r="O109" s="12">
        <f>июн.26!E104</f>
        <v>0</v>
      </c>
      <c r="P109" s="82">
        <f t="shared" si="9"/>
        <v>0</v>
      </c>
      <c r="Q109" s="12">
        <f>июл.26!E104</f>
        <v>0</v>
      </c>
      <c r="R109" s="12">
        <f>авг.26!E104</f>
        <v>0</v>
      </c>
      <c r="S109" s="12">
        <f>сен.26!E104</f>
        <v>0</v>
      </c>
      <c r="T109" s="82">
        <f t="shared" si="10"/>
        <v>0</v>
      </c>
      <c r="U109" s="12">
        <f>окт.26!E104</f>
        <v>0</v>
      </c>
      <c r="V109" s="12">
        <f>ноя.26!E104</f>
        <v>0</v>
      </c>
      <c r="W109" s="12">
        <f>дек.26!E104</f>
        <v>0</v>
      </c>
    </row>
    <row r="110" spans="1:23" x14ac:dyDescent="0.25">
      <c r="A110" s="3">
        <v>102</v>
      </c>
      <c r="B110" s="107" t="s">
        <v>115</v>
      </c>
      <c r="C110" s="131">
        <v>140</v>
      </c>
      <c r="D110" s="131"/>
      <c r="E110" s="112">
        <f>СВОД_2025!F109</f>
        <v>0</v>
      </c>
      <c r="F110" s="113">
        <f t="shared" si="11"/>
        <v>-174</v>
      </c>
      <c r="G110" s="114">
        <f>янв.26!F105+фев.26!F105+мар.26!F105+апр.26!F105+май.26!F105+июн.26!F105+июл.26!F105+авг.26!F105+сен.26!F105+окт.26!F105+ноя.26!F105+дек.26!F105</f>
        <v>0</v>
      </c>
      <c r="H110" s="83">
        <f t="shared" si="12"/>
        <v>174</v>
      </c>
      <c r="I110" s="12">
        <f>янв.26!E105</f>
        <v>174</v>
      </c>
      <c r="J110" s="12">
        <f>фев.26!E105</f>
        <v>0</v>
      </c>
      <c r="K110" s="12">
        <f>мар.26!E105</f>
        <v>0</v>
      </c>
      <c r="L110" s="82">
        <f t="shared" si="8"/>
        <v>0</v>
      </c>
      <c r="M110" s="12">
        <f>апр.26!E105</f>
        <v>0</v>
      </c>
      <c r="N110" s="12">
        <f>май.26!E105</f>
        <v>0</v>
      </c>
      <c r="O110" s="12">
        <f>июн.26!E105</f>
        <v>0</v>
      </c>
      <c r="P110" s="82">
        <f t="shared" si="9"/>
        <v>0</v>
      </c>
      <c r="Q110" s="12">
        <f>июл.26!E105</f>
        <v>0</v>
      </c>
      <c r="R110" s="12">
        <f>авг.26!E105</f>
        <v>0</v>
      </c>
      <c r="S110" s="12">
        <f>сен.26!E105</f>
        <v>0</v>
      </c>
      <c r="T110" s="82">
        <f t="shared" si="10"/>
        <v>0</v>
      </c>
      <c r="U110" s="12">
        <f>окт.26!E105</f>
        <v>0</v>
      </c>
      <c r="V110" s="12">
        <f>ноя.26!E105</f>
        <v>0</v>
      </c>
      <c r="W110" s="12">
        <f>дек.26!E105</f>
        <v>0</v>
      </c>
    </row>
    <row r="111" spans="1:23" x14ac:dyDescent="0.25">
      <c r="A111" s="3">
        <v>103</v>
      </c>
      <c r="B111" s="107" t="s">
        <v>116</v>
      </c>
      <c r="C111" s="131">
        <v>140</v>
      </c>
      <c r="D111" s="131" t="s">
        <v>19</v>
      </c>
      <c r="E111" s="112">
        <f>СВОД_2025!F110</f>
        <v>0</v>
      </c>
      <c r="F111" s="113">
        <f t="shared" si="11"/>
        <v>-174</v>
      </c>
      <c r="G111" s="114">
        <f>янв.26!F106+фев.26!F106+мар.26!F106+апр.26!F106+май.26!F106+июн.26!F106+июл.26!F106+авг.26!F106+сен.26!F106+окт.26!F106+ноя.26!F106+дек.26!F106</f>
        <v>0</v>
      </c>
      <c r="H111" s="83">
        <f t="shared" si="12"/>
        <v>174</v>
      </c>
      <c r="I111" s="12">
        <f>янв.26!E106</f>
        <v>174</v>
      </c>
      <c r="J111" s="12">
        <f>фев.26!E106</f>
        <v>0</v>
      </c>
      <c r="K111" s="12">
        <f>мар.26!E106</f>
        <v>0</v>
      </c>
      <c r="L111" s="82">
        <f t="shared" si="8"/>
        <v>0</v>
      </c>
      <c r="M111" s="12">
        <f>апр.26!E106</f>
        <v>0</v>
      </c>
      <c r="N111" s="12">
        <f>май.26!E106</f>
        <v>0</v>
      </c>
      <c r="O111" s="12">
        <f>июн.26!E106</f>
        <v>0</v>
      </c>
      <c r="P111" s="82">
        <f t="shared" si="9"/>
        <v>0</v>
      </c>
      <c r="Q111" s="12">
        <f>июл.26!E106</f>
        <v>0</v>
      </c>
      <c r="R111" s="12">
        <f>авг.26!E106</f>
        <v>0</v>
      </c>
      <c r="S111" s="12">
        <f>сен.26!E106</f>
        <v>0</v>
      </c>
      <c r="T111" s="82">
        <f t="shared" si="10"/>
        <v>0</v>
      </c>
      <c r="U111" s="12">
        <f>окт.26!E106</f>
        <v>0</v>
      </c>
      <c r="V111" s="12">
        <f>ноя.26!E106</f>
        <v>0</v>
      </c>
      <c r="W111" s="12">
        <f>дек.26!E106</f>
        <v>0</v>
      </c>
    </row>
    <row r="112" spans="1:23" x14ac:dyDescent="0.25">
      <c r="A112" s="3">
        <v>104</v>
      </c>
      <c r="B112" s="107" t="s">
        <v>117</v>
      </c>
      <c r="C112" s="131">
        <v>143</v>
      </c>
      <c r="D112" s="131"/>
      <c r="E112" s="112">
        <f>СВОД_2025!F111</f>
        <v>-6204</v>
      </c>
      <c r="F112" s="113">
        <f t="shared" si="11"/>
        <v>-6378</v>
      </c>
      <c r="G112" s="114">
        <f>янв.26!F107+фев.26!F107+мар.26!F107+апр.26!F107+май.26!F107+июн.26!F107+июл.26!F107+авг.26!F107+сен.26!F107+окт.26!F107+ноя.26!F107+дек.26!F107</f>
        <v>0</v>
      </c>
      <c r="H112" s="83">
        <f t="shared" si="12"/>
        <v>174</v>
      </c>
      <c r="I112" s="12">
        <f>янв.26!E107</f>
        <v>174</v>
      </c>
      <c r="J112" s="12">
        <f>фев.26!E107</f>
        <v>0</v>
      </c>
      <c r="K112" s="12">
        <f>мар.26!E107</f>
        <v>0</v>
      </c>
      <c r="L112" s="82">
        <f t="shared" si="8"/>
        <v>0</v>
      </c>
      <c r="M112" s="12">
        <f>апр.26!E107</f>
        <v>0</v>
      </c>
      <c r="N112" s="12">
        <f>май.26!E107</f>
        <v>0</v>
      </c>
      <c r="O112" s="12">
        <f>июн.26!E107</f>
        <v>0</v>
      </c>
      <c r="P112" s="82">
        <f t="shared" si="9"/>
        <v>0</v>
      </c>
      <c r="Q112" s="12">
        <f>июл.26!E107</f>
        <v>0</v>
      </c>
      <c r="R112" s="12">
        <f>авг.26!E107</f>
        <v>0</v>
      </c>
      <c r="S112" s="12">
        <f>сен.26!E107</f>
        <v>0</v>
      </c>
      <c r="T112" s="82">
        <f t="shared" si="10"/>
        <v>0</v>
      </c>
      <c r="U112" s="12">
        <f>окт.26!E107</f>
        <v>0</v>
      </c>
      <c r="V112" s="12">
        <f>ноя.26!E107</f>
        <v>0</v>
      </c>
      <c r="W112" s="12">
        <f>дек.26!E107</f>
        <v>0</v>
      </c>
    </row>
    <row r="113" spans="1:23" x14ac:dyDescent="0.25">
      <c r="A113" s="3">
        <v>105</v>
      </c>
      <c r="B113" s="107" t="s">
        <v>118</v>
      </c>
      <c r="C113" s="131">
        <v>144</v>
      </c>
      <c r="D113" s="131"/>
      <c r="E113" s="112">
        <f>СВОД_2025!F112</f>
        <v>0</v>
      </c>
      <c r="F113" s="113">
        <f t="shared" si="11"/>
        <v>-174</v>
      </c>
      <c r="G113" s="114">
        <f>янв.26!F108+фев.26!F108+мар.26!F108+апр.26!F108+май.26!F108+июн.26!F108+июл.26!F108+авг.26!F108+сен.26!F108+окт.26!F108+ноя.26!F108+дек.26!F108</f>
        <v>0</v>
      </c>
      <c r="H113" s="83">
        <f t="shared" si="12"/>
        <v>174</v>
      </c>
      <c r="I113" s="12">
        <f>янв.26!E108</f>
        <v>174</v>
      </c>
      <c r="J113" s="12">
        <f>фев.26!E108</f>
        <v>0</v>
      </c>
      <c r="K113" s="12">
        <f>мар.26!E108</f>
        <v>0</v>
      </c>
      <c r="L113" s="82">
        <f t="shared" si="8"/>
        <v>0</v>
      </c>
      <c r="M113" s="12">
        <f>апр.26!E108</f>
        <v>0</v>
      </c>
      <c r="N113" s="12">
        <f>май.26!E108</f>
        <v>0</v>
      </c>
      <c r="O113" s="12">
        <f>июн.26!E108</f>
        <v>0</v>
      </c>
      <c r="P113" s="82">
        <f t="shared" si="9"/>
        <v>0</v>
      </c>
      <c r="Q113" s="12">
        <f>июл.26!E108</f>
        <v>0</v>
      </c>
      <c r="R113" s="12">
        <f>авг.26!E108</f>
        <v>0</v>
      </c>
      <c r="S113" s="12">
        <f>сен.26!E108</f>
        <v>0</v>
      </c>
      <c r="T113" s="82">
        <f t="shared" si="10"/>
        <v>0</v>
      </c>
      <c r="U113" s="12">
        <f>окт.26!E108</f>
        <v>0</v>
      </c>
      <c r="V113" s="12">
        <f>ноя.26!E108</f>
        <v>0</v>
      </c>
      <c r="W113" s="12">
        <f>дек.26!E108</f>
        <v>0</v>
      </c>
    </row>
    <row r="114" spans="1:23" x14ac:dyDescent="0.25">
      <c r="A114" s="3">
        <v>106</v>
      </c>
      <c r="B114" s="107" t="s">
        <v>119</v>
      </c>
      <c r="C114" s="131">
        <v>145</v>
      </c>
      <c r="D114" s="131"/>
      <c r="E114" s="112">
        <f>СВОД_2025!F113</f>
        <v>-11484</v>
      </c>
      <c r="F114" s="113">
        <f t="shared" si="11"/>
        <v>-11658</v>
      </c>
      <c r="G114" s="114">
        <f>янв.26!F109+фев.26!F109+мар.26!F109+апр.26!F109+май.26!F109+июн.26!F109+июл.26!F109+авг.26!F109+сен.26!F109+окт.26!F109+ноя.26!F109+дек.26!F109</f>
        <v>0</v>
      </c>
      <c r="H114" s="83">
        <f t="shared" si="12"/>
        <v>174</v>
      </c>
      <c r="I114" s="12">
        <f>янв.26!E109</f>
        <v>174</v>
      </c>
      <c r="J114" s="12">
        <f>фев.26!E109</f>
        <v>0</v>
      </c>
      <c r="K114" s="12">
        <f>мар.26!E109</f>
        <v>0</v>
      </c>
      <c r="L114" s="82">
        <f t="shared" si="8"/>
        <v>0</v>
      </c>
      <c r="M114" s="12">
        <f>апр.26!E109</f>
        <v>0</v>
      </c>
      <c r="N114" s="12">
        <f>май.26!E109</f>
        <v>0</v>
      </c>
      <c r="O114" s="12">
        <f>июн.26!E109</f>
        <v>0</v>
      </c>
      <c r="P114" s="82">
        <f t="shared" si="9"/>
        <v>0</v>
      </c>
      <c r="Q114" s="12">
        <f>июл.26!E109</f>
        <v>0</v>
      </c>
      <c r="R114" s="12">
        <f>авг.26!E109</f>
        <v>0</v>
      </c>
      <c r="S114" s="12">
        <f>сен.26!E109</f>
        <v>0</v>
      </c>
      <c r="T114" s="82">
        <f t="shared" si="10"/>
        <v>0</v>
      </c>
      <c r="U114" s="12">
        <f>окт.26!E109</f>
        <v>0</v>
      </c>
      <c r="V114" s="12">
        <f>ноя.26!E109</f>
        <v>0</v>
      </c>
      <c r="W114" s="12">
        <f>дек.26!E109</f>
        <v>0</v>
      </c>
    </row>
    <row r="115" spans="1:23" x14ac:dyDescent="0.25">
      <c r="A115" s="3">
        <v>107</v>
      </c>
      <c r="B115" s="107" t="s">
        <v>120</v>
      </c>
      <c r="C115" s="131">
        <v>146</v>
      </c>
      <c r="D115" s="131"/>
      <c r="E115" s="112">
        <f>СВОД_2025!F114</f>
        <v>-1044</v>
      </c>
      <c r="F115" s="113">
        <f t="shared" si="11"/>
        <v>-1218</v>
      </c>
      <c r="G115" s="114">
        <f>янв.26!F110+фев.26!F110+мар.26!F110+апр.26!F110+май.26!F110+июн.26!F110+июл.26!F110+авг.26!F110+сен.26!F110+окт.26!F110+ноя.26!F110+дек.26!F110</f>
        <v>0</v>
      </c>
      <c r="H115" s="83">
        <f t="shared" si="12"/>
        <v>174</v>
      </c>
      <c r="I115" s="12">
        <f>янв.26!E110</f>
        <v>174</v>
      </c>
      <c r="J115" s="12">
        <f>фев.26!E110</f>
        <v>0</v>
      </c>
      <c r="K115" s="12">
        <f>мар.26!E110</f>
        <v>0</v>
      </c>
      <c r="L115" s="82">
        <f t="shared" si="8"/>
        <v>0</v>
      </c>
      <c r="M115" s="12">
        <f>апр.26!E110</f>
        <v>0</v>
      </c>
      <c r="N115" s="12">
        <f>май.26!E110</f>
        <v>0</v>
      </c>
      <c r="O115" s="12">
        <f>июн.26!E110</f>
        <v>0</v>
      </c>
      <c r="P115" s="82">
        <f t="shared" si="9"/>
        <v>0</v>
      </c>
      <c r="Q115" s="12">
        <f>июл.26!E110</f>
        <v>0</v>
      </c>
      <c r="R115" s="12">
        <f>авг.26!E110</f>
        <v>0</v>
      </c>
      <c r="S115" s="12">
        <f>сен.26!E110</f>
        <v>0</v>
      </c>
      <c r="T115" s="82">
        <f t="shared" si="10"/>
        <v>0</v>
      </c>
      <c r="U115" s="12">
        <f>окт.26!E110</f>
        <v>0</v>
      </c>
      <c r="V115" s="12">
        <f>ноя.26!E110</f>
        <v>0</v>
      </c>
      <c r="W115" s="12">
        <f>дек.26!E110</f>
        <v>0</v>
      </c>
    </row>
    <row r="116" spans="1:23" x14ac:dyDescent="0.25">
      <c r="A116" s="3">
        <v>108</v>
      </c>
      <c r="B116" s="107" t="s">
        <v>121</v>
      </c>
      <c r="C116" s="131">
        <v>147</v>
      </c>
      <c r="D116" s="131"/>
      <c r="E116" s="112">
        <f>СВОД_2025!F115</f>
        <v>-19054</v>
      </c>
      <c r="F116" s="113">
        <f t="shared" si="11"/>
        <v>-19228</v>
      </c>
      <c r="G116" s="114">
        <f>янв.26!F111+фев.26!F111+мар.26!F111+апр.26!F111+май.26!F111+июн.26!F111+июл.26!F111+авг.26!F111+сен.26!F111+окт.26!F111+ноя.26!F111+дек.26!F111</f>
        <v>0</v>
      </c>
      <c r="H116" s="83">
        <f t="shared" si="12"/>
        <v>174</v>
      </c>
      <c r="I116" s="12">
        <f>янв.26!E111</f>
        <v>174</v>
      </c>
      <c r="J116" s="12">
        <f>фев.26!E111</f>
        <v>0</v>
      </c>
      <c r="K116" s="12">
        <f>мар.26!E111</f>
        <v>0</v>
      </c>
      <c r="L116" s="82">
        <f t="shared" si="8"/>
        <v>0</v>
      </c>
      <c r="M116" s="12">
        <f>апр.26!E111</f>
        <v>0</v>
      </c>
      <c r="N116" s="12">
        <f>май.26!E111</f>
        <v>0</v>
      </c>
      <c r="O116" s="12">
        <f>июн.26!E111</f>
        <v>0</v>
      </c>
      <c r="P116" s="82">
        <f t="shared" si="9"/>
        <v>0</v>
      </c>
      <c r="Q116" s="12">
        <f>июл.26!E111</f>
        <v>0</v>
      </c>
      <c r="R116" s="12">
        <f>авг.26!E111</f>
        <v>0</v>
      </c>
      <c r="S116" s="12">
        <f>сен.26!E111</f>
        <v>0</v>
      </c>
      <c r="T116" s="82">
        <f t="shared" si="10"/>
        <v>0</v>
      </c>
      <c r="U116" s="12">
        <f>окт.26!E111</f>
        <v>0</v>
      </c>
      <c r="V116" s="12">
        <f>ноя.26!E111</f>
        <v>0</v>
      </c>
      <c r="W116" s="12">
        <f>дек.26!E111</f>
        <v>0</v>
      </c>
    </row>
    <row r="117" spans="1:23" x14ac:dyDescent="0.25">
      <c r="A117" s="3">
        <v>109</v>
      </c>
      <c r="B117" s="107" t="s">
        <v>122</v>
      </c>
      <c r="C117" s="131">
        <v>148</v>
      </c>
      <c r="D117" s="131"/>
      <c r="E117" s="112">
        <f>СВОД_2025!F116</f>
        <v>-1544</v>
      </c>
      <c r="F117" s="113">
        <f t="shared" si="11"/>
        <v>1914</v>
      </c>
      <c r="G117" s="114">
        <f>янв.26!F112+фев.26!F112+мар.26!F112+апр.26!F112+май.26!F112+июн.26!F112+июл.26!F112+авг.26!F112+сен.26!F112+окт.26!F112+ноя.26!F112+дек.26!F112</f>
        <v>3632</v>
      </c>
      <c r="H117" s="83">
        <f t="shared" si="12"/>
        <v>174</v>
      </c>
      <c r="I117" s="12">
        <f>янв.26!E112</f>
        <v>174</v>
      </c>
      <c r="J117" s="12">
        <f>фев.26!E112</f>
        <v>0</v>
      </c>
      <c r="K117" s="12">
        <f>мар.26!E112</f>
        <v>0</v>
      </c>
      <c r="L117" s="82">
        <f t="shared" si="8"/>
        <v>0</v>
      </c>
      <c r="M117" s="12">
        <f>апр.26!E112</f>
        <v>0</v>
      </c>
      <c r="N117" s="12">
        <f>май.26!E112</f>
        <v>0</v>
      </c>
      <c r="O117" s="12">
        <f>июн.26!E112</f>
        <v>0</v>
      </c>
      <c r="P117" s="82">
        <f t="shared" si="9"/>
        <v>0</v>
      </c>
      <c r="Q117" s="12">
        <f>июл.26!E112</f>
        <v>0</v>
      </c>
      <c r="R117" s="12">
        <f>авг.26!E112</f>
        <v>0</v>
      </c>
      <c r="S117" s="12">
        <f>сен.26!E112</f>
        <v>0</v>
      </c>
      <c r="T117" s="82">
        <f t="shared" si="10"/>
        <v>0</v>
      </c>
      <c r="U117" s="12">
        <f>окт.26!E112</f>
        <v>0</v>
      </c>
      <c r="V117" s="12">
        <f>ноя.26!E112</f>
        <v>0</v>
      </c>
      <c r="W117" s="12">
        <f>дек.26!E112</f>
        <v>0</v>
      </c>
    </row>
    <row r="118" spans="1:23" x14ac:dyDescent="0.25">
      <c r="A118" s="3">
        <v>110</v>
      </c>
      <c r="B118" s="107" t="s">
        <v>123</v>
      </c>
      <c r="C118" s="131">
        <v>149</v>
      </c>
      <c r="D118" s="131"/>
      <c r="E118" s="112">
        <f>СВОД_2025!F117</f>
        <v>-9222</v>
      </c>
      <c r="F118" s="113">
        <f t="shared" si="11"/>
        <v>-9396</v>
      </c>
      <c r="G118" s="114">
        <f>янв.26!F113+фев.26!F113+мар.26!F113+апр.26!F113+май.26!F113+июн.26!F113+июл.26!F113+авг.26!F113+сен.26!F113+окт.26!F113+ноя.26!F113+дек.26!F113</f>
        <v>0</v>
      </c>
      <c r="H118" s="83">
        <f t="shared" si="12"/>
        <v>174</v>
      </c>
      <c r="I118" s="12">
        <f>янв.26!E113</f>
        <v>174</v>
      </c>
      <c r="J118" s="12">
        <f>фев.26!E113</f>
        <v>0</v>
      </c>
      <c r="K118" s="12">
        <f>мар.26!E113</f>
        <v>0</v>
      </c>
      <c r="L118" s="82">
        <f t="shared" si="8"/>
        <v>0</v>
      </c>
      <c r="M118" s="12">
        <f>апр.26!E113</f>
        <v>0</v>
      </c>
      <c r="N118" s="12">
        <f>май.26!E113</f>
        <v>0</v>
      </c>
      <c r="O118" s="12">
        <f>июн.26!E113</f>
        <v>0</v>
      </c>
      <c r="P118" s="82">
        <f t="shared" si="9"/>
        <v>0</v>
      </c>
      <c r="Q118" s="12">
        <f>июл.26!E113</f>
        <v>0</v>
      </c>
      <c r="R118" s="12">
        <f>авг.26!E113</f>
        <v>0</v>
      </c>
      <c r="S118" s="12">
        <f>сен.26!E113</f>
        <v>0</v>
      </c>
      <c r="T118" s="82">
        <f t="shared" si="10"/>
        <v>0</v>
      </c>
      <c r="U118" s="12">
        <f>окт.26!E113</f>
        <v>0</v>
      </c>
      <c r="V118" s="12">
        <f>ноя.26!E113</f>
        <v>0</v>
      </c>
      <c r="W118" s="12">
        <f>дек.26!E113</f>
        <v>0</v>
      </c>
    </row>
    <row r="119" spans="1:23" x14ac:dyDescent="0.25">
      <c r="A119" s="3">
        <v>111</v>
      </c>
      <c r="B119" s="107" t="s">
        <v>124</v>
      </c>
      <c r="C119" s="131">
        <v>152</v>
      </c>
      <c r="D119" s="131"/>
      <c r="E119" s="112">
        <f>СВОД_2025!F118</f>
        <v>0</v>
      </c>
      <c r="F119" s="113">
        <f t="shared" si="11"/>
        <v>-174</v>
      </c>
      <c r="G119" s="114">
        <f>янв.26!F114+фев.26!F114+мар.26!F114+апр.26!F114+май.26!F114+июн.26!F114+июл.26!F114+авг.26!F114+сен.26!F114+окт.26!F114+ноя.26!F114+дек.26!F114</f>
        <v>0</v>
      </c>
      <c r="H119" s="83">
        <f t="shared" si="12"/>
        <v>174</v>
      </c>
      <c r="I119" s="12">
        <f>янв.26!E114</f>
        <v>174</v>
      </c>
      <c r="J119" s="12">
        <f>фев.26!E114</f>
        <v>0</v>
      </c>
      <c r="K119" s="12">
        <f>мар.26!E114</f>
        <v>0</v>
      </c>
      <c r="L119" s="82">
        <f t="shared" si="8"/>
        <v>0</v>
      </c>
      <c r="M119" s="12">
        <f>апр.26!E114</f>
        <v>0</v>
      </c>
      <c r="N119" s="12">
        <f>май.26!E114</f>
        <v>0</v>
      </c>
      <c r="O119" s="12">
        <f>июн.26!E114</f>
        <v>0</v>
      </c>
      <c r="P119" s="82">
        <f t="shared" si="9"/>
        <v>0</v>
      </c>
      <c r="Q119" s="12">
        <f>июл.26!E114</f>
        <v>0</v>
      </c>
      <c r="R119" s="12">
        <f>авг.26!E114</f>
        <v>0</v>
      </c>
      <c r="S119" s="12">
        <f>сен.26!E114</f>
        <v>0</v>
      </c>
      <c r="T119" s="82">
        <f t="shared" si="10"/>
        <v>0</v>
      </c>
      <c r="U119" s="12">
        <f>окт.26!E114</f>
        <v>0</v>
      </c>
      <c r="V119" s="12">
        <f>ноя.26!E114</f>
        <v>0</v>
      </c>
      <c r="W119" s="12">
        <f>дек.26!E114</f>
        <v>0</v>
      </c>
    </row>
    <row r="120" spans="1:23" x14ac:dyDescent="0.25">
      <c r="A120" s="3">
        <v>112</v>
      </c>
      <c r="B120" s="107" t="s">
        <v>125</v>
      </c>
      <c r="C120" s="131">
        <v>153</v>
      </c>
      <c r="D120" s="131"/>
      <c r="E120" s="112">
        <f>СВОД_2025!F119</f>
        <v>-345</v>
      </c>
      <c r="F120" s="113">
        <f t="shared" si="11"/>
        <v>-345</v>
      </c>
      <c r="G120" s="114">
        <f>янв.26!F115+фев.26!F115+мар.26!F115+апр.26!F115+май.26!F115+июн.26!F115+июл.26!F115+авг.26!F115+сен.26!F115+окт.26!F115+ноя.26!F115+дек.26!F115</f>
        <v>174</v>
      </c>
      <c r="H120" s="83">
        <f t="shared" si="12"/>
        <v>174</v>
      </c>
      <c r="I120" s="12">
        <f>янв.26!E115</f>
        <v>174</v>
      </c>
      <c r="J120" s="12">
        <f>фев.26!E115</f>
        <v>0</v>
      </c>
      <c r="K120" s="12">
        <f>мар.26!E115</f>
        <v>0</v>
      </c>
      <c r="L120" s="82">
        <f t="shared" si="8"/>
        <v>0</v>
      </c>
      <c r="M120" s="12">
        <f>апр.26!E115</f>
        <v>0</v>
      </c>
      <c r="N120" s="12">
        <f>май.26!E115</f>
        <v>0</v>
      </c>
      <c r="O120" s="12">
        <f>июн.26!E115</f>
        <v>0</v>
      </c>
      <c r="P120" s="82">
        <f t="shared" si="9"/>
        <v>0</v>
      </c>
      <c r="Q120" s="12">
        <f>июл.26!E115</f>
        <v>0</v>
      </c>
      <c r="R120" s="12">
        <f>авг.26!E115</f>
        <v>0</v>
      </c>
      <c r="S120" s="12">
        <f>сен.26!E115</f>
        <v>0</v>
      </c>
      <c r="T120" s="82">
        <f t="shared" si="10"/>
        <v>0</v>
      </c>
      <c r="U120" s="12">
        <f>окт.26!E115</f>
        <v>0</v>
      </c>
      <c r="V120" s="12">
        <f>ноя.26!E115</f>
        <v>0</v>
      </c>
      <c r="W120" s="12">
        <f>дек.26!E115</f>
        <v>0</v>
      </c>
    </row>
    <row r="121" spans="1:23" x14ac:dyDescent="0.25">
      <c r="A121" s="3">
        <v>113</v>
      </c>
      <c r="B121" s="107" t="s">
        <v>1704</v>
      </c>
      <c r="C121" s="131">
        <v>153</v>
      </c>
      <c r="D121" s="131" t="s">
        <v>19</v>
      </c>
      <c r="E121" s="112">
        <f>СВОД_2025!F120</f>
        <v>0</v>
      </c>
      <c r="F121" s="113">
        <f t="shared" si="11"/>
        <v>-174</v>
      </c>
      <c r="G121" s="114">
        <f>янв.26!F116+фев.26!F116+мар.26!F116+апр.26!F116+май.26!F116+июн.26!F116+июл.26!F116+авг.26!F116+сен.26!F116+окт.26!F116+ноя.26!F116+дек.26!F116</f>
        <v>0</v>
      </c>
      <c r="H121" s="83">
        <f t="shared" si="12"/>
        <v>174</v>
      </c>
      <c r="I121" s="12">
        <f>янв.26!E116</f>
        <v>174</v>
      </c>
      <c r="J121" s="12">
        <f>фев.26!E116</f>
        <v>0</v>
      </c>
      <c r="K121" s="12">
        <f>мар.26!E116</f>
        <v>0</v>
      </c>
      <c r="L121" s="82">
        <f t="shared" si="8"/>
        <v>0</v>
      </c>
      <c r="M121" s="12">
        <f>апр.26!E116</f>
        <v>0</v>
      </c>
      <c r="N121" s="12">
        <f>май.26!E116</f>
        <v>0</v>
      </c>
      <c r="O121" s="12">
        <f>июн.26!E116</f>
        <v>0</v>
      </c>
      <c r="P121" s="82">
        <f t="shared" si="9"/>
        <v>0</v>
      </c>
      <c r="Q121" s="12">
        <f>июл.26!E116</f>
        <v>0</v>
      </c>
      <c r="R121" s="12">
        <f>авг.26!E116</f>
        <v>0</v>
      </c>
      <c r="S121" s="12">
        <f>сен.26!E116</f>
        <v>0</v>
      </c>
      <c r="T121" s="82">
        <f t="shared" si="10"/>
        <v>0</v>
      </c>
      <c r="U121" s="12">
        <f>окт.26!E116</f>
        <v>0</v>
      </c>
      <c r="V121" s="12">
        <f>ноя.26!E116</f>
        <v>0</v>
      </c>
      <c r="W121" s="12">
        <f>дек.26!E116</f>
        <v>0</v>
      </c>
    </row>
    <row r="122" spans="1:23" x14ac:dyDescent="0.25">
      <c r="A122" s="3">
        <v>114</v>
      </c>
      <c r="B122" s="107" t="s">
        <v>127</v>
      </c>
      <c r="C122" s="131">
        <v>154</v>
      </c>
      <c r="D122" s="131"/>
      <c r="E122" s="112">
        <f>СВОД_2025!F121</f>
        <v>-9048</v>
      </c>
      <c r="F122" s="113">
        <f t="shared" si="11"/>
        <v>-9222</v>
      </c>
      <c r="G122" s="114">
        <f>янв.26!F117+фев.26!F117+мар.26!F117+апр.26!F117+май.26!F117+июн.26!F117+июл.26!F117+авг.26!F117+сен.26!F117+окт.26!F117+ноя.26!F117+дек.26!F117</f>
        <v>0</v>
      </c>
      <c r="H122" s="83">
        <f t="shared" si="12"/>
        <v>174</v>
      </c>
      <c r="I122" s="12">
        <f>янв.26!E117</f>
        <v>174</v>
      </c>
      <c r="J122" s="12">
        <f>фев.26!E117</f>
        <v>0</v>
      </c>
      <c r="K122" s="12">
        <f>мар.26!E117</f>
        <v>0</v>
      </c>
      <c r="L122" s="82">
        <f t="shared" si="8"/>
        <v>0</v>
      </c>
      <c r="M122" s="12">
        <f>апр.26!E117</f>
        <v>0</v>
      </c>
      <c r="N122" s="12">
        <f>май.26!E117</f>
        <v>0</v>
      </c>
      <c r="O122" s="12">
        <f>июн.26!E117</f>
        <v>0</v>
      </c>
      <c r="P122" s="82">
        <f t="shared" si="9"/>
        <v>0</v>
      </c>
      <c r="Q122" s="12">
        <f>июл.26!E117</f>
        <v>0</v>
      </c>
      <c r="R122" s="12">
        <f>авг.26!E117</f>
        <v>0</v>
      </c>
      <c r="S122" s="12">
        <f>сен.26!E117</f>
        <v>0</v>
      </c>
      <c r="T122" s="82">
        <f t="shared" si="10"/>
        <v>0</v>
      </c>
      <c r="U122" s="12">
        <f>окт.26!E117</f>
        <v>0</v>
      </c>
      <c r="V122" s="12">
        <f>ноя.26!E117</f>
        <v>0</v>
      </c>
      <c r="W122" s="12">
        <f>дек.26!E117</f>
        <v>0</v>
      </c>
    </row>
    <row r="123" spans="1:23" x14ac:dyDescent="0.25">
      <c r="A123" s="3">
        <v>115</v>
      </c>
      <c r="B123" s="107" t="s">
        <v>128</v>
      </c>
      <c r="C123" s="131">
        <v>155</v>
      </c>
      <c r="D123" s="131"/>
      <c r="E123" s="112">
        <f>СВОД_2025!F122</f>
        <v>1276</v>
      </c>
      <c r="F123" s="113">
        <f t="shared" si="11"/>
        <v>1102</v>
      </c>
      <c r="G123" s="114">
        <f>янв.26!F118+фев.26!F118+мар.26!F118+апр.26!F118+май.26!F118+июн.26!F118+июл.26!F118+авг.26!F118+сен.26!F118+окт.26!F118+ноя.26!F118+дек.26!F118</f>
        <v>0</v>
      </c>
      <c r="H123" s="83">
        <f t="shared" si="12"/>
        <v>174</v>
      </c>
      <c r="I123" s="12">
        <f>янв.26!E118</f>
        <v>174</v>
      </c>
      <c r="J123" s="12">
        <f>фев.26!E118</f>
        <v>0</v>
      </c>
      <c r="K123" s="12">
        <f>мар.26!E118</f>
        <v>0</v>
      </c>
      <c r="L123" s="82">
        <f t="shared" si="8"/>
        <v>0</v>
      </c>
      <c r="M123" s="12">
        <f>апр.26!E118</f>
        <v>0</v>
      </c>
      <c r="N123" s="12">
        <f>май.26!E118</f>
        <v>0</v>
      </c>
      <c r="O123" s="12">
        <f>июн.26!E118</f>
        <v>0</v>
      </c>
      <c r="P123" s="82">
        <f t="shared" si="9"/>
        <v>0</v>
      </c>
      <c r="Q123" s="12">
        <f>июл.26!E118</f>
        <v>0</v>
      </c>
      <c r="R123" s="12">
        <f>авг.26!E118</f>
        <v>0</v>
      </c>
      <c r="S123" s="12">
        <f>сен.26!E118</f>
        <v>0</v>
      </c>
      <c r="T123" s="82">
        <f t="shared" si="10"/>
        <v>0</v>
      </c>
      <c r="U123" s="12">
        <f>окт.26!E118</f>
        <v>0</v>
      </c>
      <c r="V123" s="12">
        <f>ноя.26!E118</f>
        <v>0</v>
      </c>
      <c r="W123" s="12">
        <f>дек.26!E118</f>
        <v>0</v>
      </c>
    </row>
    <row r="124" spans="1:23" x14ac:dyDescent="0.25">
      <c r="A124" s="3">
        <v>116</v>
      </c>
      <c r="B124" s="107" t="s">
        <v>129</v>
      </c>
      <c r="C124" s="131">
        <v>156</v>
      </c>
      <c r="D124" s="131"/>
      <c r="E124" s="112">
        <f>СВОД_2025!F123</f>
        <v>-5566</v>
      </c>
      <c r="F124" s="113">
        <f t="shared" si="11"/>
        <v>-5540</v>
      </c>
      <c r="G124" s="114">
        <f>янв.26!F119+фев.26!F119+мар.26!F119+апр.26!F119+май.26!F119+июн.26!F119+июл.26!F119+авг.26!F119+сен.26!F119+окт.26!F119+ноя.26!F119+дек.26!F119</f>
        <v>200</v>
      </c>
      <c r="H124" s="83">
        <f t="shared" si="12"/>
        <v>174</v>
      </c>
      <c r="I124" s="12">
        <f>янв.26!E119</f>
        <v>174</v>
      </c>
      <c r="J124" s="12">
        <f>фев.26!E119</f>
        <v>0</v>
      </c>
      <c r="K124" s="12">
        <f>мар.26!E119</f>
        <v>0</v>
      </c>
      <c r="L124" s="82">
        <f t="shared" si="8"/>
        <v>0</v>
      </c>
      <c r="M124" s="12">
        <f>апр.26!E119</f>
        <v>0</v>
      </c>
      <c r="N124" s="12">
        <f>май.26!E119</f>
        <v>0</v>
      </c>
      <c r="O124" s="12">
        <f>июн.26!E119</f>
        <v>0</v>
      </c>
      <c r="P124" s="82">
        <f t="shared" si="9"/>
        <v>0</v>
      </c>
      <c r="Q124" s="12">
        <f>июл.26!E119</f>
        <v>0</v>
      </c>
      <c r="R124" s="12">
        <f>авг.26!E119</f>
        <v>0</v>
      </c>
      <c r="S124" s="12">
        <f>сен.26!E119</f>
        <v>0</v>
      </c>
      <c r="T124" s="82">
        <f t="shared" si="10"/>
        <v>0</v>
      </c>
      <c r="U124" s="12">
        <f>окт.26!E119</f>
        <v>0</v>
      </c>
      <c r="V124" s="12">
        <f>ноя.26!E119</f>
        <v>0</v>
      </c>
      <c r="W124" s="12">
        <f>дек.26!E119</f>
        <v>0</v>
      </c>
    </row>
    <row r="125" spans="1:23" x14ac:dyDescent="0.25">
      <c r="A125" s="3">
        <v>117</v>
      </c>
      <c r="B125" s="107" t="s">
        <v>130</v>
      </c>
      <c r="C125" s="131">
        <v>158</v>
      </c>
      <c r="D125" s="131"/>
      <c r="E125" s="112">
        <f>СВОД_2025!F124</f>
        <v>-522</v>
      </c>
      <c r="F125" s="113">
        <f t="shared" si="11"/>
        <v>-696</v>
      </c>
      <c r="G125" s="114">
        <f>янв.26!F120+фев.26!F120+мар.26!F120+апр.26!F120+май.26!F120+июн.26!F120+июл.26!F120+авг.26!F120+сен.26!F120+окт.26!F120+ноя.26!F120+дек.26!F120</f>
        <v>0</v>
      </c>
      <c r="H125" s="83">
        <f t="shared" si="12"/>
        <v>174</v>
      </c>
      <c r="I125" s="12">
        <f>янв.26!E120</f>
        <v>174</v>
      </c>
      <c r="J125" s="12">
        <f>фев.26!E120</f>
        <v>0</v>
      </c>
      <c r="K125" s="12">
        <f>мар.26!E120</f>
        <v>0</v>
      </c>
      <c r="L125" s="82">
        <f t="shared" si="8"/>
        <v>0</v>
      </c>
      <c r="M125" s="12">
        <f>апр.26!E120</f>
        <v>0</v>
      </c>
      <c r="N125" s="12">
        <f>май.26!E120</f>
        <v>0</v>
      </c>
      <c r="O125" s="12">
        <f>июн.26!E120</f>
        <v>0</v>
      </c>
      <c r="P125" s="82">
        <f t="shared" si="9"/>
        <v>0</v>
      </c>
      <c r="Q125" s="12">
        <f>июл.26!E120</f>
        <v>0</v>
      </c>
      <c r="R125" s="12">
        <f>авг.26!E120</f>
        <v>0</v>
      </c>
      <c r="S125" s="12">
        <f>сен.26!E120</f>
        <v>0</v>
      </c>
      <c r="T125" s="82">
        <f t="shared" si="10"/>
        <v>0</v>
      </c>
      <c r="U125" s="12">
        <f>окт.26!E120</f>
        <v>0</v>
      </c>
      <c r="V125" s="12">
        <f>ноя.26!E120</f>
        <v>0</v>
      </c>
      <c r="W125" s="12">
        <f>дек.26!E120</f>
        <v>0</v>
      </c>
    </row>
    <row r="126" spans="1:23" x14ac:dyDescent="0.25">
      <c r="A126" s="3">
        <v>118</v>
      </c>
      <c r="B126" s="107" t="s">
        <v>131</v>
      </c>
      <c r="C126" s="131">
        <v>162</v>
      </c>
      <c r="D126" s="131"/>
      <c r="E126" s="112">
        <f>СВОД_2025!F125</f>
        <v>-174</v>
      </c>
      <c r="F126" s="113">
        <f t="shared" si="11"/>
        <v>-348</v>
      </c>
      <c r="G126" s="114">
        <f>янв.26!F121+фев.26!F121+мар.26!F121+апр.26!F121+май.26!F121+июн.26!F121+июл.26!F121+авг.26!F121+сен.26!F121+окт.26!F121+ноя.26!F121+дек.26!F121</f>
        <v>0</v>
      </c>
      <c r="H126" s="83">
        <f t="shared" si="12"/>
        <v>174</v>
      </c>
      <c r="I126" s="12">
        <f>янв.26!E121</f>
        <v>174</v>
      </c>
      <c r="J126" s="12">
        <f>фев.26!E121</f>
        <v>0</v>
      </c>
      <c r="K126" s="12">
        <f>мар.26!E121</f>
        <v>0</v>
      </c>
      <c r="L126" s="82">
        <f t="shared" si="8"/>
        <v>0</v>
      </c>
      <c r="M126" s="12">
        <f>апр.26!E121</f>
        <v>0</v>
      </c>
      <c r="N126" s="12">
        <f>май.26!E121</f>
        <v>0</v>
      </c>
      <c r="O126" s="12">
        <f>июн.26!E121</f>
        <v>0</v>
      </c>
      <c r="P126" s="82">
        <f t="shared" si="9"/>
        <v>0</v>
      </c>
      <c r="Q126" s="12">
        <f>июл.26!E121</f>
        <v>0</v>
      </c>
      <c r="R126" s="12">
        <f>авг.26!E121</f>
        <v>0</v>
      </c>
      <c r="S126" s="12">
        <f>сен.26!E121</f>
        <v>0</v>
      </c>
      <c r="T126" s="82">
        <f t="shared" si="10"/>
        <v>0</v>
      </c>
      <c r="U126" s="12">
        <f>окт.26!E121</f>
        <v>0</v>
      </c>
      <c r="V126" s="12">
        <f>ноя.26!E121</f>
        <v>0</v>
      </c>
      <c r="W126" s="12">
        <f>дек.26!E121</f>
        <v>0</v>
      </c>
    </row>
    <row r="127" spans="1:23" x14ac:dyDescent="0.25">
      <c r="A127" s="3">
        <v>119</v>
      </c>
      <c r="B127" s="107" t="s">
        <v>132</v>
      </c>
      <c r="C127" s="131">
        <v>165</v>
      </c>
      <c r="D127" s="131"/>
      <c r="E127" s="112">
        <f>СВОД_2025!F126</f>
        <v>-2156</v>
      </c>
      <c r="F127" s="113">
        <f t="shared" si="11"/>
        <v>-2330</v>
      </c>
      <c r="G127" s="114">
        <f>янв.26!F122+фев.26!F122+мар.26!F122+апр.26!F122+май.26!F122+июн.26!F122+июл.26!F122+авг.26!F122+сен.26!F122+окт.26!F122+ноя.26!F122+дек.26!F122</f>
        <v>0</v>
      </c>
      <c r="H127" s="83">
        <f t="shared" si="12"/>
        <v>174</v>
      </c>
      <c r="I127" s="12">
        <f>янв.26!E122</f>
        <v>174</v>
      </c>
      <c r="J127" s="12">
        <f>фев.26!E122</f>
        <v>0</v>
      </c>
      <c r="K127" s="12">
        <f>мар.26!E122</f>
        <v>0</v>
      </c>
      <c r="L127" s="82">
        <f t="shared" si="8"/>
        <v>0</v>
      </c>
      <c r="M127" s="12">
        <f>апр.26!E122</f>
        <v>0</v>
      </c>
      <c r="N127" s="12">
        <f>май.26!E122</f>
        <v>0</v>
      </c>
      <c r="O127" s="12">
        <f>июн.26!E122</f>
        <v>0</v>
      </c>
      <c r="P127" s="82">
        <f t="shared" si="9"/>
        <v>0</v>
      </c>
      <c r="Q127" s="12">
        <f>июл.26!E122</f>
        <v>0</v>
      </c>
      <c r="R127" s="12">
        <f>авг.26!E122</f>
        <v>0</v>
      </c>
      <c r="S127" s="12">
        <f>сен.26!E122</f>
        <v>0</v>
      </c>
      <c r="T127" s="82">
        <f t="shared" si="10"/>
        <v>0</v>
      </c>
      <c r="U127" s="12">
        <f>окт.26!E122</f>
        <v>0</v>
      </c>
      <c r="V127" s="12">
        <f>ноя.26!E122</f>
        <v>0</v>
      </c>
      <c r="W127" s="12">
        <f>дек.26!E122</f>
        <v>0</v>
      </c>
    </row>
    <row r="128" spans="1:23" x14ac:dyDescent="0.25">
      <c r="A128" s="3">
        <v>120</v>
      </c>
      <c r="B128" s="107" t="s">
        <v>133</v>
      </c>
      <c r="C128" s="131">
        <v>166</v>
      </c>
      <c r="D128" s="131"/>
      <c r="E128" s="112">
        <f>СВОД_2025!F127</f>
        <v>-2254</v>
      </c>
      <c r="F128" s="113">
        <f t="shared" si="11"/>
        <v>-2428</v>
      </c>
      <c r="G128" s="114">
        <f>янв.26!F123+фев.26!F123+мар.26!F123+апр.26!F123+май.26!F123+июн.26!F123+июл.26!F123+авг.26!F123+сен.26!F123+окт.26!F123+ноя.26!F123+дек.26!F123</f>
        <v>0</v>
      </c>
      <c r="H128" s="83">
        <f t="shared" si="12"/>
        <v>174</v>
      </c>
      <c r="I128" s="12">
        <f>янв.26!E123</f>
        <v>174</v>
      </c>
      <c r="J128" s="12">
        <f>фев.26!E123</f>
        <v>0</v>
      </c>
      <c r="K128" s="12">
        <f>мар.26!E123</f>
        <v>0</v>
      </c>
      <c r="L128" s="82">
        <f t="shared" si="8"/>
        <v>0</v>
      </c>
      <c r="M128" s="12">
        <f>апр.26!E123</f>
        <v>0</v>
      </c>
      <c r="N128" s="12">
        <f>май.26!E123</f>
        <v>0</v>
      </c>
      <c r="O128" s="12">
        <f>июн.26!E123</f>
        <v>0</v>
      </c>
      <c r="P128" s="82">
        <f t="shared" si="9"/>
        <v>0</v>
      </c>
      <c r="Q128" s="12">
        <f>июл.26!E123</f>
        <v>0</v>
      </c>
      <c r="R128" s="12">
        <f>авг.26!E123</f>
        <v>0</v>
      </c>
      <c r="S128" s="12">
        <f>сен.26!E123</f>
        <v>0</v>
      </c>
      <c r="T128" s="82">
        <f t="shared" si="10"/>
        <v>0</v>
      </c>
      <c r="U128" s="12">
        <f>окт.26!E123</f>
        <v>0</v>
      </c>
      <c r="V128" s="12">
        <f>ноя.26!E123</f>
        <v>0</v>
      </c>
      <c r="W128" s="12">
        <f>дек.26!E123</f>
        <v>0</v>
      </c>
    </row>
    <row r="129" spans="1:23" x14ac:dyDescent="0.25">
      <c r="A129" s="3">
        <v>121</v>
      </c>
      <c r="B129" s="107" t="s">
        <v>134</v>
      </c>
      <c r="C129" s="131">
        <v>167</v>
      </c>
      <c r="D129" s="131"/>
      <c r="E129" s="112">
        <f>СВОД_2025!F128</f>
        <v>174</v>
      </c>
      <c r="F129" s="113">
        <f t="shared" si="11"/>
        <v>0</v>
      </c>
      <c r="G129" s="114">
        <f>янв.26!F124+фев.26!F124+мар.26!F124+апр.26!F124+май.26!F124+июн.26!F124+июл.26!F124+авг.26!F124+сен.26!F124+окт.26!F124+ноя.26!F124+дек.26!F124</f>
        <v>0</v>
      </c>
      <c r="H129" s="83">
        <f t="shared" si="12"/>
        <v>174</v>
      </c>
      <c r="I129" s="12">
        <f>янв.26!E124</f>
        <v>174</v>
      </c>
      <c r="J129" s="12">
        <f>фев.26!E124</f>
        <v>0</v>
      </c>
      <c r="K129" s="12">
        <f>мар.26!E124</f>
        <v>0</v>
      </c>
      <c r="L129" s="82">
        <f t="shared" si="8"/>
        <v>0</v>
      </c>
      <c r="M129" s="12">
        <f>апр.26!E124</f>
        <v>0</v>
      </c>
      <c r="N129" s="12">
        <f>май.26!E124</f>
        <v>0</v>
      </c>
      <c r="O129" s="12">
        <f>июн.26!E124</f>
        <v>0</v>
      </c>
      <c r="P129" s="82">
        <f t="shared" si="9"/>
        <v>0</v>
      </c>
      <c r="Q129" s="12">
        <f>июл.26!E124</f>
        <v>0</v>
      </c>
      <c r="R129" s="12">
        <f>авг.26!E124</f>
        <v>0</v>
      </c>
      <c r="S129" s="12">
        <f>сен.26!E124</f>
        <v>0</v>
      </c>
      <c r="T129" s="82">
        <f t="shared" si="10"/>
        <v>0</v>
      </c>
      <c r="U129" s="12">
        <f>окт.26!E124</f>
        <v>0</v>
      </c>
      <c r="V129" s="12">
        <f>ноя.26!E124</f>
        <v>0</v>
      </c>
      <c r="W129" s="12">
        <f>дек.26!E124</f>
        <v>0</v>
      </c>
    </row>
    <row r="130" spans="1:23" x14ac:dyDescent="0.25">
      <c r="A130" s="3">
        <v>122</v>
      </c>
      <c r="B130" s="107" t="s">
        <v>1380</v>
      </c>
      <c r="C130" s="131">
        <v>169</v>
      </c>
      <c r="D130" s="131"/>
      <c r="E130" s="112">
        <f>СВОД_2025!F129</f>
        <v>-252</v>
      </c>
      <c r="F130" s="113">
        <f t="shared" si="11"/>
        <v>-426</v>
      </c>
      <c r="G130" s="114">
        <f>янв.26!F125+фев.26!F125+мар.26!F125+апр.26!F125+май.26!F125+июн.26!F125+июл.26!F125+авг.26!F125+сен.26!F125+окт.26!F125+ноя.26!F125+дек.26!F125</f>
        <v>0</v>
      </c>
      <c r="H130" s="83">
        <f t="shared" si="12"/>
        <v>174</v>
      </c>
      <c r="I130" s="12">
        <f>янв.26!E125</f>
        <v>174</v>
      </c>
      <c r="J130" s="12">
        <f>фев.26!E125</f>
        <v>0</v>
      </c>
      <c r="K130" s="12">
        <f>мар.26!E125</f>
        <v>0</v>
      </c>
      <c r="L130" s="82">
        <f t="shared" si="8"/>
        <v>0</v>
      </c>
      <c r="M130" s="12">
        <f>апр.26!E125</f>
        <v>0</v>
      </c>
      <c r="N130" s="12">
        <f>май.26!E125</f>
        <v>0</v>
      </c>
      <c r="O130" s="12">
        <f>июн.26!E125</f>
        <v>0</v>
      </c>
      <c r="P130" s="82">
        <f t="shared" si="9"/>
        <v>0</v>
      </c>
      <c r="Q130" s="12">
        <f>июл.26!E125</f>
        <v>0</v>
      </c>
      <c r="R130" s="12">
        <f>авг.26!E125</f>
        <v>0</v>
      </c>
      <c r="S130" s="12">
        <f>сен.26!E125</f>
        <v>0</v>
      </c>
      <c r="T130" s="82">
        <f t="shared" si="10"/>
        <v>0</v>
      </c>
      <c r="U130" s="12">
        <f>окт.26!E125</f>
        <v>0</v>
      </c>
      <c r="V130" s="12">
        <f>ноя.26!E125</f>
        <v>0</v>
      </c>
      <c r="W130" s="12">
        <f>дек.26!E125</f>
        <v>0</v>
      </c>
    </row>
    <row r="131" spans="1:23" x14ac:dyDescent="0.25">
      <c r="A131" s="3">
        <v>123</v>
      </c>
      <c r="B131" s="107" t="s">
        <v>135</v>
      </c>
      <c r="C131" s="131">
        <v>172</v>
      </c>
      <c r="D131" s="131"/>
      <c r="E131" s="112">
        <f>СВОД_2025!F130</f>
        <v>-869.88000000000011</v>
      </c>
      <c r="F131" s="113">
        <f t="shared" si="11"/>
        <v>-1043.8800000000001</v>
      </c>
      <c r="G131" s="114">
        <f>янв.26!F126+фев.26!F126+мар.26!F126+апр.26!F126+май.26!F126+июн.26!F126+июл.26!F126+авг.26!F126+сен.26!F126+окт.26!F126+ноя.26!F126+дек.26!F126</f>
        <v>0</v>
      </c>
      <c r="H131" s="83">
        <f t="shared" si="12"/>
        <v>174</v>
      </c>
      <c r="I131" s="12">
        <f>янв.26!E126</f>
        <v>174</v>
      </c>
      <c r="J131" s="12">
        <f>фев.26!E126</f>
        <v>0</v>
      </c>
      <c r="K131" s="12">
        <f>мар.26!E126</f>
        <v>0</v>
      </c>
      <c r="L131" s="82">
        <f t="shared" si="8"/>
        <v>0</v>
      </c>
      <c r="M131" s="12">
        <f>апр.26!E126</f>
        <v>0</v>
      </c>
      <c r="N131" s="12">
        <f>май.26!E126</f>
        <v>0</v>
      </c>
      <c r="O131" s="12">
        <f>июн.26!E126</f>
        <v>0</v>
      </c>
      <c r="P131" s="82">
        <f t="shared" si="9"/>
        <v>0</v>
      </c>
      <c r="Q131" s="12">
        <f>июл.26!E126</f>
        <v>0</v>
      </c>
      <c r="R131" s="12">
        <f>авг.26!E126</f>
        <v>0</v>
      </c>
      <c r="S131" s="12">
        <f>сен.26!E126</f>
        <v>0</v>
      </c>
      <c r="T131" s="82">
        <f t="shared" si="10"/>
        <v>0</v>
      </c>
      <c r="U131" s="12">
        <f>окт.26!E126</f>
        <v>0</v>
      </c>
      <c r="V131" s="12">
        <f>ноя.26!E126</f>
        <v>0</v>
      </c>
      <c r="W131" s="12">
        <f>дек.26!E126</f>
        <v>0</v>
      </c>
    </row>
    <row r="132" spans="1:23" x14ac:dyDescent="0.25">
      <c r="A132" s="3">
        <v>124</v>
      </c>
      <c r="B132" s="107" t="s">
        <v>136</v>
      </c>
      <c r="C132" s="131">
        <v>173</v>
      </c>
      <c r="D132" s="131"/>
      <c r="E132" s="112">
        <f>СВОД_2025!F131</f>
        <v>-382</v>
      </c>
      <c r="F132" s="113">
        <f t="shared" si="11"/>
        <v>-556</v>
      </c>
      <c r="G132" s="114">
        <f>янв.26!F127+фев.26!F127+мар.26!F127+апр.26!F127+май.26!F127+июн.26!F127+июл.26!F127+авг.26!F127+сен.26!F127+окт.26!F127+ноя.26!F127+дек.26!F127</f>
        <v>0</v>
      </c>
      <c r="H132" s="83">
        <f t="shared" si="12"/>
        <v>174</v>
      </c>
      <c r="I132" s="12">
        <f>янв.26!E127</f>
        <v>174</v>
      </c>
      <c r="J132" s="12">
        <f>фев.26!E127</f>
        <v>0</v>
      </c>
      <c r="K132" s="12">
        <f>мар.26!E127</f>
        <v>0</v>
      </c>
      <c r="L132" s="82">
        <f t="shared" si="8"/>
        <v>0</v>
      </c>
      <c r="M132" s="12">
        <f>апр.26!E127</f>
        <v>0</v>
      </c>
      <c r="N132" s="12">
        <f>май.26!E127</f>
        <v>0</v>
      </c>
      <c r="O132" s="12">
        <f>июн.26!E127</f>
        <v>0</v>
      </c>
      <c r="P132" s="82">
        <f t="shared" si="9"/>
        <v>0</v>
      </c>
      <c r="Q132" s="12">
        <f>июл.26!E127</f>
        <v>0</v>
      </c>
      <c r="R132" s="12">
        <f>авг.26!E127</f>
        <v>0</v>
      </c>
      <c r="S132" s="12">
        <f>сен.26!E127</f>
        <v>0</v>
      </c>
      <c r="T132" s="82">
        <f t="shared" si="10"/>
        <v>0</v>
      </c>
      <c r="U132" s="12">
        <f>окт.26!E127</f>
        <v>0</v>
      </c>
      <c r="V132" s="12">
        <f>ноя.26!E127</f>
        <v>0</v>
      </c>
      <c r="W132" s="12">
        <f>дек.26!E127</f>
        <v>0</v>
      </c>
    </row>
    <row r="133" spans="1:23" x14ac:dyDescent="0.25">
      <c r="A133" s="3">
        <v>125</v>
      </c>
      <c r="B133" s="107" t="s">
        <v>137</v>
      </c>
      <c r="C133" s="131">
        <v>175</v>
      </c>
      <c r="D133" s="131"/>
      <c r="E133" s="112">
        <f>СВОД_2025!F132</f>
        <v>554</v>
      </c>
      <c r="F133" s="113">
        <f t="shared" si="11"/>
        <v>555</v>
      </c>
      <c r="G133" s="114">
        <f>янв.26!F128+фев.26!F128+мар.26!F128+апр.26!F128+май.26!F128+июн.26!F128+июл.26!F128+авг.26!F128+сен.26!F128+окт.26!F128+ноя.26!F128+дек.26!F128</f>
        <v>175</v>
      </c>
      <c r="H133" s="83">
        <f t="shared" si="12"/>
        <v>174</v>
      </c>
      <c r="I133" s="12">
        <f>янв.26!E128</f>
        <v>174</v>
      </c>
      <c r="J133" s="12">
        <f>фев.26!E128</f>
        <v>0</v>
      </c>
      <c r="K133" s="12">
        <f>мар.26!E128</f>
        <v>0</v>
      </c>
      <c r="L133" s="82">
        <f t="shared" si="8"/>
        <v>0</v>
      </c>
      <c r="M133" s="12">
        <f>апр.26!E128</f>
        <v>0</v>
      </c>
      <c r="N133" s="12">
        <f>май.26!E128</f>
        <v>0</v>
      </c>
      <c r="O133" s="12">
        <f>июн.26!E128</f>
        <v>0</v>
      </c>
      <c r="P133" s="82">
        <f t="shared" si="9"/>
        <v>0</v>
      </c>
      <c r="Q133" s="12">
        <f>июл.26!E128</f>
        <v>0</v>
      </c>
      <c r="R133" s="12">
        <f>авг.26!E128</f>
        <v>0</v>
      </c>
      <c r="S133" s="12">
        <f>сен.26!E128</f>
        <v>0</v>
      </c>
      <c r="T133" s="82">
        <f t="shared" si="10"/>
        <v>0</v>
      </c>
      <c r="U133" s="12">
        <f>окт.26!E128</f>
        <v>0</v>
      </c>
      <c r="V133" s="12">
        <f>ноя.26!E128</f>
        <v>0</v>
      </c>
      <c r="W133" s="12">
        <f>дек.26!E128</f>
        <v>0</v>
      </c>
    </row>
    <row r="134" spans="1:23" x14ac:dyDescent="0.25">
      <c r="A134" s="3">
        <v>126</v>
      </c>
      <c r="B134" s="107" t="s">
        <v>138</v>
      </c>
      <c r="C134" s="131">
        <v>177</v>
      </c>
      <c r="D134" s="131"/>
      <c r="E134" s="112">
        <f>СВОД_2025!F133</f>
        <v>0</v>
      </c>
      <c r="F134" s="113">
        <f t="shared" si="11"/>
        <v>-174</v>
      </c>
      <c r="G134" s="114">
        <f>янв.26!F129+фев.26!F129+мар.26!F129+апр.26!F129+май.26!F129+июн.26!F129+июл.26!F129+авг.26!F129+сен.26!F129+окт.26!F129+ноя.26!F129+дек.26!F129</f>
        <v>0</v>
      </c>
      <c r="H134" s="83">
        <f t="shared" si="12"/>
        <v>174</v>
      </c>
      <c r="I134" s="12">
        <f>янв.26!E129</f>
        <v>174</v>
      </c>
      <c r="J134" s="12">
        <f>фев.26!E129</f>
        <v>0</v>
      </c>
      <c r="K134" s="12">
        <f>мар.26!E129</f>
        <v>0</v>
      </c>
      <c r="L134" s="82">
        <f t="shared" si="8"/>
        <v>0</v>
      </c>
      <c r="M134" s="12">
        <f>апр.26!E129</f>
        <v>0</v>
      </c>
      <c r="N134" s="12">
        <f>май.26!E129</f>
        <v>0</v>
      </c>
      <c r="O134" s="12">
        <f>июн.26!E129</f>
        <v>0</v>
      </c>
      <c r="P134" s="82">
        <f t="shared" si="9"/>
        <v>0</v>
      </c>
      <c r="Q134" s="12">
        <f>июл.26!E129</f>
        <v>0</v>
      </c>
      <c r="R134" s="12">
        <f>авг.26!E129</f>
        <v>0</v>
      </c>
      <c r="S134" s="12">
        <f>сен.26!E129</f>
        <v>0</v>
      </c>
      <c r="T134" s="82">
        <f t="shared" si="10"/>
        <v>0</v>
      </c>
      <c r="U134" s="12">
        <f>окт.26!E129</f>
        <v>0</v>
      </c>
      <c r="V134" s="12">
        <f>ноя.26!E129</f>
        <v>0</v>
      </c>
      <c r="W134" s="12">
        <f>дек.26!E129</f>
        <v>0</v>
      </c>
    </row>
    <row r="135" spans="1:23" x14ac:dyDescent="0.25">
      <c r="A135" s="3">
        <v>127</v>
      </c>
      <c r="B135" s="107" t="s">
        <v>2269</v>
      </c>
      <c r="C135" s="131">
        <v>179</v>
      </c>
      <c r="D135" s="131"/>
      <c r="E135" s="112">
        <f>СВОД_2025!F134</f>
        <v>32</v>
      </c>
      <c r="F135" s="113">
        <f t="shared" si="11"/>
        <v>-142</v>
      </c>
      <c r="G135" s="115">
        <f>янв.26!F130+фев.26!F130+мар.26!F130+апр.26!F130+май.26!F130+июн.26!F130+июл.26!F130+авг.26!F130+сен.26!F130+окт.26!F130+ноя.26!F130+дек.26!F130</f>
        <v>0</v>
      </c>
      <c r="H135" s="83">
        <f t="shared" si="12"/>
        <v>174</v>
      </c>
      <c r="I135" s="12">
        <f>янв.26!E130</f>
        <v>174</v>
      </c>
      <c r="J135" s="12">
        <f>фев.26!E130</f>
        <v>0</v>
      </c>
      <c r="K135" s="12">
        <f>мар.26!E130</f>
        <v>0</v>
      </c>
      <c r="L135" s="82">
        <f t="shared" si="8"/>
        <v>0</v>
      </c>
      <c r="M135" s="12">
        <f>апр.26!E130</f>
        <v>0</v>
      </c>
      <c r="N135" s="12">
        <f>май.26!E130</f>
        <v>0</v>
      </c>
      <c r="O135" s="12">
        <f>июн.26!E130</f>
        <v>0</v>
      </c>
      <c r="P135" s="82">
        <f t="shared" si="9"/>
        <v>0</v>
      </c>
      <c r="Q135" s="12">
        <f>июл.26!E130</f>
        <v>0</v>
      </c>
      <c r="R135" s="12">
        <f>авг.26!E130</f>
        <v>0</v>
      </c>
      <c r="S135" s="12">
        <f>сен.26!E130</f>
        <v>0</v>
      </c>
      <c r="T135" s="82">
        <f t="shared" si="10"/>
        <v>0</v>
      </c>
      <c r="U135" s="12">
        <f>окт.26!E130</f>
        <v>0</v>
      </c>
      <c r="V135" s="12">
        <f>ноя.26!E130</f>
        <v>0</v>
      </c>
      <c r="W135" s="12">
        <f>дек.26!E130</f>
        <v>0</v>
      </c>
    </row>
    <row r="136" spans="1:23" x14ac:dyDescent="0.25">
      <c r="B136" s="16">
        <v>0</v>
      </c>
      <c r="E136" s="116"/>
      <c r="F136" s="113">
        <f>SUM(F9:F135)</f>
        <v>-583195.88</v>
      </c>
      <c r="G136" s="116"/>
    </row>
  </sheetData>
  <mergeCells count="1">
    <mergeCell ref="B1:W1"/>
  </mergeCells>
  <conditionalFormatting sqref="E2:E65537 F9:F136">
    <cfRule type="cellIs" dxfId="22" priority="1" operator="lessThan">
      <formula>0</formula>
    </cfRule>
  </conditionalFormatting>
  <hyperlinks>
    <hyperlink ref="K8" location="мар.26!A1" display="мар.26!A1" xr:uid="{0DCEDB29-0C78-4C35-928F-B3543DDF41C3}"/>
    <hyperlink ref="W8" location="дек.26!A1" display="дек.26!A1" xr:uid="{2B92D204-1696-4D66-8A4A-03FE3C77965F}"/>
    <hyperlink ref="V8" location="ноя.26!A1" display="ноя.26!A1" xr:uid="{C3D7893D-C447-45B7-B03A-F0BCFF166DCC}"/>
    <hyperlink ref="S8" location="сен.26!A1" display="сен.26!A1" xr:uid="{C298A37A-A269-49E3-B768-A9443BFC8AA6}"/>
    <hyperlink ref="R8" location="авг.26!A1" display="авг.26!A1" xr:uid="{F494E2FF-72D5-4124-BFA1-FD7F4FB7EE46}"/>
    <hyperlink ref="O8" location="июн.26!A1" display="июн.26!A1" xr:uid="{1960A142-3EC0-4E53-964B-E9D057F3727C}"/>
    <hyperlink ref="N8" location="май.26!A1" display="май.26!A1" xr:uid="{563D16DF-9388-4033-8680-CC2F60E7DFE7}"/>
    <hyperlink ref="J8" location="фев.26!A1" display="фев.26!A1" xr:uid="{C50D627D-8F09-41AC-AB85-4956F076BB1F}"/>
    <hyperlink ref="V8:W8" location="окт.23!A1" display="окт.23!A1" xr:uid="{6E3A0C76-53CC-4350-93E3-E60D4F52CA58}"/>
    <hyperlink ref="R8:S8" location="июл.23!A1" display="июл.23!A1" xr:uid="{556B61C9-5594-4D42-AA02-FACC039BF04A}"/>
    <hyperlink ref="N8:O8" location="апр.23!A1" display="апр.23!A1" xr:uid="{5D0980BB-04B9-4B3A-9A7C-A304E63419D0}"/>
    <hyperlink ref="U8" location="окт.26!A1" display="окт.26!A1" xr:uid="{BAECFAA8-5C61-413C-8C39-B184FF3F43B2}"/>
    <hyperlink ref="Q8" location="июл.26!A1" display="июл.26!A1" xr:uid="{C6E67447-3C55-4F8C-BCFC-987E495D1A8D}"/>
    <hyperlink ref="M8" location="апр.26!A1" display="апр.26!A1" xr:uid="{7FD0B052-0DC5-4029-929B-190525641564}"/>
    <hyperlink ref="I8" location="янв.26!A1" display="янв.26!A1" xr:uid="{5218BC37-30AA-4AB5-8E3A-F6E9687C56AB}"/>
  </hyperlinks>
  <pageMargins left="0.25" right="0.25" top="0.75" bottom="0.75" header="0.3" footer="0.3"/>
  <pageSetup paperSize="9" scale="47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CDA47-439F-4452-9169-CDA306E03FE1}">
  <sheetPr codeName="Лист119"/>
  <dimension ref="A1:J130"/>
  <sheetViews>
    <sheetView workbookViewId="0">
      <selection activeCell="I44" sqref="I4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46023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дек.25!I4+янв.26!F4-янв.26!E4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дек.25!I5+янв.26!F5-янв.26!E5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дек.25!I6+янв.26!F6-янв.26!E6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дек.25!I7+янв.26!F7-янв.26!E7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дек.25!I8+янв.26!F8-янв.26!E8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дек.25!I9+янв.26!F9-янв.26!E9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2553</v>
      </c>
      <c r="H10" s="28">
        <v>46027</v>
      </c>
      <c r="I10" s="56">
        <f>дек.25!I10+янв.26!F10-янв.26!E10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дек.25!I11+янв.26!F11-янв.26!E11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>
        <v>2436</v>
      </c>
      <c r="G12" s="132"/>
      <c r="H12" s="28">
        <v>46043</v>
      </c>
      <c r="I12" s="56">
        <f>дек.25!I12+янв.26!F12-янв.26!E12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дек.25!I13+янв.26!F13-янв.26!E13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дек.25!I14+янв.26!F14-янв.26!E14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дек.25!I15+янв.26!F15-янв.26!E15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дек.25!I16+янв.26!F16-янв.26!E16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дек.25!I17+янв.26!F17-янв.26!E17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дек.25!I18+янв.26!F18-янв.26!E18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дек.25!I19+янв.26!F19-янв.26!E19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дек.25!I20+янв.26!F20-янв.26!E20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>
        <v>174</v>
      </c>
      <c r="F21" s="13">
        <v>174</v>
      </c>
      <c r="G21" s="132" t="s">
        <v>2573</v>
      </c>
      <c r="H21" s="28">
        <v>46029</v>
      </c>
      <c r="I21" s="56">
        <f>янв.26!F21-янв.26!E21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>
        <v>174</v>
      </c>
      <c r="F22" s="13"/>
      <c r="G22" s="132"/>
      <c r="H22" s="28"/>
      <c r="I22" s="56">
        <f>дек.25!I21+янв.26!F22-янв.26!E22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>
        <v>174</v>
      </c>
      <c r="F23" s="13">
        <v>174</v>
      </c>
      <c r="G23" s="132" t="s">
        <v>2554</v>
      </c>
      <c r="H23" s="28">
        <v>46038</v>
      </c>
      <c r="I23" s="56">
        <f>дек.25!I22+янв.26!F23-янв.26!E23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>
        <v>174</v>
      </c>
      <c r="F24" s="13"/>
      <c r="G24" s="132"/>
      <c r="H24" s="28"/>
      <c r="I24" s="56">
        <f>дек.25!I23+янв.26!F24-янв.26!E24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>
        <v>174</v>
      </c>
      <c r="F25" s="13">
        <v>348</v>
      </c>
      <c r="G25" s="132" t="s">
        <v>2555</v>
      </c>
      <c r="H25" s="28">
        <v>46034</v>
      </c>
      <c r="I25" s="56">
        <f>дек.25!I24+янв.26!F25-янв.26!E25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>
        <v>174</v>
      </c>
      <c r="F26" s="13">
        <v>2088</v>
      </c>
      <c r="G26" s="132" t="s">
        <v>2556</v>
      </c>
      <c r="H26" s="28">
        <v>46034</v>
      </c>
      <c r="I26" s="56">
        <f>дек.25!I25+янв.26!F26-янв.26!E26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>
        <v>174</v>
      </c>
      <c r="F27" s="13"/>
      <c r="G27" s="132"/>
      <c r="H27" s="28"/>
      <c r="I27" s="56">
        <f>дек.25!I26+янв.26!F27-янв.26!E27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>
        <v>174</v>
      </c>
      <c r="F28" s="13"/>
      <c r="G28" s="132"/>
      <c r="H28" s="28"/>
      <c r="I28" s="56">
        <f>дек.25!I27+янв.26!F28-янв.26!E28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>
        <v>174</v>
      </c>
      <c r="F29" s="13">
        <v>522</v>
      </c>
      <c r="G29" s="132" t="s">
        <v>2557</v>
      </c>
      <c r="H29" s="28">
        <v>46028</v>
      </c>
      <c r="I29" s="56">
        <f>дек.25!I28+янв.26!F29-янв.26!E29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>
        <v>174</v>
      </c>
      <c r="F30" s="13"/>
      <c r="G30" s="132"/>
      <c r="H30" s="28"/>
      <c r="I30" s="56">
        <f>дек.25!I29+янв.26!F30-янв.26!E30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>
        <v>174</v>
      </c>
      <c r="F31" s="13"/>
      <c r="G31" s="132"/>
      <c r="H31" s="28"/>
      <c r="I31" s="56">
        <f>дек.25!I30+янв.26!F31-янв.26!E31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>
        <v>174</v>
      </c>
      <c r="F32" s="13"/>
      <c r="G32" s="132"/>
      <c r="H32" s="28"/>
      <c r="I32" s="56">
        <f>дек.25!I31+янв.26!F32-янв.26!E32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>
        <v>174</v>
      </c>
      <c r="F33" s="13"/>
      <c r="G33" s="132"/>
      <c r="H33" s="28"/>
      <c r="I33" s="56">
        <f>дек.25!I32+янв.26!F33-янв.26!E33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>
        <v>174</v>
      </c>
      <c r="F34" s="13"/>
      <c r="G34" s="132"/>
      <c r="H34" s="28"/>
      <c r="I34" s="56">
        <f>дек.25!I33+янв.26!F34-янв.26!E34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>
        <v>174</v>
      </c>
      <c r="F35" s="13"/>
      <c r="G35" s="132"/>
      <c r="H35" s="28"/>
      <c r="I35" s="56">
        <f>дек.25!I34+янв.26!F35-янв.26!E35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>
        <v>174</v>
      </c>
      <c r="F36" s="13"/>
      <c r="G36" s="132"/>
      <c r="H36" s="28"/>
      <c r="I36" s="56">
        <f>дек.25!I35+янв.26!F36-янв.26!E36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>
        <v>174</v>
      </c>
      <c r="F37" s="13"/>
      <c r="G37" s="132"/>
      <c r="H37" s="28"/>
      <c r="I37" s="56">
        <f>дек.25!I36+янв.26!F37-янв.26!E37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>
        <v>174</v>
      </c>
      <c r="F38" s="13"/>
      <c r="G38" s="132"/>
      <c r="H38" s="28"/>
      <c r="I38" s="56">
        <f>дек.25!I37+янв.26!F38-янв.26!E38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>
        <v>174</v>
      </c>
      <c r="F39" s="13">
        <v>174</v>
      </c>
      <c r="G39" s="132" t="s">
        <v>2558</v>
      </c>
      <c r="H39" s="28">
        <v>46034</v>
      </c>
      <c r="I39" s="56">
        <f>дек.25!I38+янв.26!F39-янв.26!E39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>
        <v>174</v>
      </c>
      <c r="F40" s="13"/>
      <c r="G40" s="132"/>
      <c r="H40" s="28"/>
      <c r="I40" s="56">
        <f>дек.25!I39+янв.26!F40-янв.26!E40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>
        <v>174</v>
      </c>
      <c r="F41" s="13"/>
      <c r="G41" s="132"/>
      <c r="H41" s="28"/>
      <c r="I41" s="56">
        <f>дек.25!I40+янв.26!F41-янв.26!E41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>
        <v>174</v>
      </c>
      <c r="F42" s="13"/>
      <c r="G42" s="132"/>
      <c r="H42" s="28"/>
      <c r="I42" s="56">
        <f>дек.25!I41+янв.26!F42-янв.26!E42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>
        <v>174</v>
      </c>
      <c r="F43" s="13"/>
      <c r="G43" s="132"/>
      <c r="H43" s="28"/>
      <c r="I43" s="56">
        <f>дек.25!I42+янв.26!F43-янв.26!E43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>
        <v>174</v>
      </c>
      <c r="F44" s="13"/>
      <c r="G44" s="132"/>
      <c r="H44" s="28"/>
      <c r="I44" s="56">
        <f>дек.25!I43+янв.26!F44-янв.26!E44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>
        <v>174</v>
      </c>
      <c r="F45" s="13"/>
      <c r="G45" s="132"/>
      <c r="H45" s="28"/>
      <c r="I45" s="56">
        <f>дек.25!I44+янв.26!F45-янв.26!E45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>
        <v>174</v>
      </c>
      <c r="F46" s="13"/>
      <c r="G46" s="132"/>
      <c r="H46" s="28"/>
      <c r="I46" s="56">
        <f>дек.25!I45+янв.26!F46-янв.26!E46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>
        <v>174</v>
      </c>
      <c r="F47" s="13"/>
      <c r="G47" s="132"/>
      <c r="H47" s="28"/>
      <c r="I47" s="56">
        <f>дек.25!I46+янв.26!F47-янв.26!E47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>
        <v>174</v>
      </c>
      <c r="F48" s="13"/>
      <c r="G48" s="132"/>
      <c r="H48" s="28"/>
      <c r="I48" s="56">
        <f>дек.25!I47+янв.26!F48-янв.26!E48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>
        <v>174</v>
      </c>
      <c r="F49" s="13"/>
      <c r="G49" s="132"/>
      <c r="H49" s="28"/>
      <c r="I49" s="56">
        <f>дек.25!I48+янв.26!F49-янв.26!E49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>
        <v>174</v>
      </c>
      <c r="F50" s="13"/>
      <c r="G50" s="132"/>
      <c r="H50" s="28"/>
      <c r="I50" s="56">
        <f>дек.25!I49+янв.26!F50-янв.26!E50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>
        <v>174</v>
      </c>
      <c r="F51" s="13"/>
      <c r="G51" s="132"/>
      <c r="H51" s="28"/>
      <c r="I51" s="56">
        <f>дек.25!I50+янв.26!F51-янв.26!E51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>
        <v>174</v>
      </c>
      <c r="F52" s="13">
        <v>1044</v>
      </c>
      <c r="G52" s="132" t="s">
        <v>2559</v>
      </c>
      <c r="H52" s="28">
        <v>46031</v>
      </c>
      <c r="I52" s="56">
        <f>дек.25!I51+янв.26!F52-янв.26!E52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>
        <v>174</v>
      </c>
      <c r="F53" s="13"/>
      <c r="G53" s="132"/>
      <c r="H53" s="28"/>
      <c r="I53" s="56">
        <f>дек.25!I52+янв.26!F53-янв.26!E53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>
        <v>174</v>
      </c>
      <c r="F54" s="13">
        <v>810</v>
      </c>
      <c r="G54" s="132" t="s">
        <v>2560</v>
      </c>
      <c r="H54" s="28">
        <v>46035</v>
      </c>
      <c r="I54" s="56">
        <f>дек.25!I53+янв.26!F54-янв.26!E54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>
        <v>174</v>
      </c>
      <c r="F55" s="13"/>
      <c r="G55" s="132"/>
      <c r="H55" s="28"/>
      <c r="I55" s="56">
        <f>дек.25!I54+янв.26!F55-янв.26!E55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>
        <v>174</v>
      </c>
      <c r="F56" s="13"/>
      <c r="G56" s="132"/>
      <c r="H56" s="28"/>
      <c r="I56" s="56">
        <f>дек.25!I55+янв.26!F56-янв.26!E56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>
        <v>174</v>
      </c>
      <c r="F57" s="13"/>
      <c r="G57" s="132"/>
      <c r="H57" s="28"/>
      <c r="I57" s="56">
        <f>дек.25!I56+янв.26!F57-янв.26!E57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>
        <v>174</v>
      </c>
      <c r="F58" s="13"/>
      <c r="G58" s="132"/>
      <c r="H58" s="28"/>
      <c r="I58" s="56">
        <f>дек.25!I57+янв.26!F58-янв.26!E58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>
        <v>174</v>
      </c>
      <c r="F59" s="13">
        <v>2088</v>
      </c>
      <c r="G59" s="132" t="s">
        <v>2561</v>
      </c>
      <c r="H59" s="28">
        <v>46035</v>
      </c>
      <c r="I59" s="56">
        <f>дек.25!I58+янв.26!F59-янв.26!E59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>
        <v>174</v>
      </c>
      <c r="F60" s="13"/>
      <c r="G60" s="132"/>
      <c r="H60" s="28"/>
      <c r="I60" s="56">
        <f>дек.25!I59+янв.26!F60-янв.26!E60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>
        <v>174</v>
      </c>
      <c r="F61" s="13"/>
      <c r="G61" s="132"/>
      <c r="H61" s="28"/>
      <c r="I61" s="56">
        <f>дек.25!I60+янв.26!F61-янв.26!E61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>
        <v>174</v>
      </c>
      <c r="F62" s="13">
        <v>175</v>
      </c>
      <c r="G62" s="132" t="s">
        <v>2562</v>
      </c>
      <c r="H62" s="28">
        <v>46028</v>
      </c>
      <c r="I62" s="56">
        <f>дек.25!I61+янв.26!F62-янв.26!E62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>
        <v>174</v>
      </c>
      <c r="F63" s="13"/>
      <c r="G63" s="132"/>
      <c r="H63" s="28"/>
      <c r="I63" s="56">
        <f>дек.25!I62+янв.26!F63-янв.26!E63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>
        <v>174</v>
      </c>
      <c r="F64" s="13"/>
      <c r="G64" s="132"/>
      <c r="H64" s="28"/>
      <c r="I64" s="56">
        <f>дек.25!I63+янв.26!F64-янв.26!E64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>
        <v>174</v>
      </c>
      <c r="F65" s="13">
        <v>174</v>
      </c>
      <c r="G65" s="132" t="s">
        <v>2563</v>
      </c>
      <c r="H65" s="28">
        <v>46028</v>
      </c>
      <c r="I65" s="56">
        <f>дек.25!I64+янв.26!F65-янв.26!E65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>
        <v>174</v>
      </c>
      <c r="F66" s="13"/>
      <c r="G66" s="132"/>
      <c r="H66" s="28"/>
      <c r="I66" s="56">
        <f>дек.25!I65+янв.26!F66-янв.26!E66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>
        <v>174</v>
      </c>
      <c r="F67" s="13">
        <v>348</v>
      </c>
      <c r="G67" s="132"/>
      <c r="H67" s="28">
        <v>46043</v>
      </c>
      <c r="I67" s="56">
        <f>дек.25!I66+янв.26!F67-янв.26!E67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>
        <v>174</v>
      </c>
      <c r="F68" s="13"/>
      <c r="G68" s="132"/>
      <c r="H68" s="28"/>
      <c r="I68" s="56">
        <f>дек.25!I67+янв.26!F68-янв.26!E68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>
        <v>174</v>
      </c>
      <c r="F69" s="13"/>
      <c r="G69" s="132"/>
      <c r="H69" s="28"/>
      <c r="I69" s="56">
        <f>дек.25!I68+янв.26!F69-янв.26!E69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>
        <v>174</v>
      </c>
      <c r="F70" s="13"/>
      <c r="G70" s="132"/>
      <c r="H70" s="28"/>
      <c r="I70" s="56">
        <f>дек.25!I69+янв.26!F70-янв.26!E70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>
        <v>174</v>
      </c>
      <c r="F71" s="13"/>
      <c r="G71" s="132"/>
      <c r="H71" s="28"/>
      <c r="I71" s="56">
        <f>дек.25!I70+янв.26!F71-янв.26!E71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>
        <v>174</v>
      </c>
      <c r="F72" s="13"/>
      <c r="G72" s="132"/>
      <c r="H72" s="28"/>
      <c r="I72" s="56">
        <f>дек.25!I71+янв.26!F72-янв.26!E72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>
        <v>174</v>
      </c>
      <c r="F73" s="13"/>
      <c r="G73" s="132"/>
      <c r="H73" s="28"/>
      <c r="I73" s="56">
        <f>дек.25!I72+янв.26!F73-янв.26!E73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>
        <v>174</v>
      </c>
      <c r="F74" s="13"/>
      <c r="G74" s="132"/>
      <c r="H74" s="28"/>
      <c r="I74" s="56">
        <f>дек.25!I73+янв.26!F74-янв.26!E74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>
        <v>348</v>
      </c>
      <c r="F75" s="13"/>
      <c r="G75" s="132"/>
      <c r="H75" s="28"/>
      <c r="I75" s="56">
        <f>дек.25!I74+янв.26!F75-янв.26!E75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>
        <v>0</v>
      </c>
      <c r="F76" s="13"/>
      <c r="G76" s="132"/>
      <c r="H76" s="28"/>
      <c r="I76" s="56">
        <f>дек.25!I75+янв.26!F76-янв.26!E76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>
        <v>174</v>
      </c>
      <c r="F77" s="13"/>
      <c r="G77" s="132"/>
      <c r="H77" s="28"/>
      <c r="I77" s="56">
        <f>дек.25!I76+янв.26!F77-янв.26!E77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>
        <v>174</v>
      </c>
      <c r="F78" s="13">
        <v>174</v>
      </c>
      <c r="G78" s="132" t="s">
        <v>2564</v>
      </c>
      <c r="H78" s="28">
        <v>46034</v>
      </c>
      <c r="I78" s="56">
        <f>дек.25!I77+янв.26!F78-янв.26!E78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>
        <v>174</v>
      </c>
      <c r="F79" s="13"/>
      <c r="G79" s="132"/>
      <c r="H79" s="28"/>
      <c r="I79" s="56">
        <f>дек.25!I78+янв.26!F79-янв.26!E79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>
        <v>174</v>
      </c>
      <c r="F80" s="13"/>
      <c r="G80" s="132"/>
      <c r="H80" s="28"/>
      <c r="I80" s="56">
        <f>дек.25!I79+янв.26!F80-янв.26!E80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>
        <v>174</v>
      </c>
      <c r="F81" s="13"/>
      <c r="G81" s="132"/>
      <c r="H81" s="28"/>
      <c r="I81" s="56">
        <f>дек.25!I80+янв.26!F81-янв.26!E81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>
        <v>174</v>
      </c>
      <c r="F82" s="13"/>
      <c r="G82" s="132"/>
      <c r="H82" s="28"/>
      <c r="I82" s="56">
        <f>дек.25!I81+янв.26!F82-янв.26!E82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>
        <v>174</v>
      </c>
      <c r="F83" s="13"/>
      <c r="G83" s="132"/>
      <c r="H83" s="28"/>
      <c r="I83" s="56">
        <f>дек.25!I82+янв.26!F83-янв.26!E83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>
        <v>174</v>
      </c>
      <c r="F84" s="13">
        <v>2088</v>
      </c>
      <c r="G84" s="132" t="s">
        <v>2565</v>
      </c>
      <c r="H84" s="28">
        <v>46028</v>
      </c>
      <c r="I84" s="56">
        <f>дек.25!I83+янв.26!F84-янв.26!E84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>
        <v>174</v>
      </c>
      <c r="F85" s="13"/>
      <c r="G85" s="132"/>
      <c r="H85" s="28"/>
      <c r="I85" s="56">
        <f>дек.25!I84+янв.26!F85-янв.26!E85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>
        <v>174</v>
      </c>
      <c r="F86" s="13"/>
      <c r="G86" s="132"/>
      <c r="H86" s="28"/>
      <c r="I86" s="56">
        <f>дек.25!I85+янв.26!F86-янв.26!E86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>
        <v>174</v>
      </c>
      <c r="F87" s="13"/>
      <c r="G87" s="132"/>
      <c r="H87" s="28"/>
      <c r="I87" s="56">
        <f>дек.25!I86+янв.26!F87-янв.26!E87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>
        <v>174</v>
      </c>
      <c r="F88" s="13"/>
      <c r="G88" s="132"/>
      <c r="H88" s="28"/>
      <c r="I88" s="56">
        <f>дек.25!I87+янв.26!F88-янв.26!E88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>
        <v>174</v>
      </c>
      <c r="F89" s="13"/>
      <c r="G89" s="132"/>
      <c r="H89" s="28"/>
      <c r="I89" s="56">
        <f>дек.25!I88+янв.26!F89-янв.26!E89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>
        <v>174</v>
      </c>
      <c r="F90" s="13">
        <v>2088</v>
      </c>
      <c r="G90" s="132" t="s">
        <v>2566</v>
      </c>
      <c r="H90" s="28">
        <v>37259</v>
      </c>
      <c r="I90" s="56">
        <f>дек.25!I89+янв.26!F90-янв.26!E90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>
        <v>174</v>
      </c>
      <c r="F91" s="13"/>
      <c r="G91" s="132"/>
      <c r="H91" s="28"/>
      <c r="I91" s="56">
        <f>дек.25!I90+янв.26!F91-янв.26!E91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>
        <v>174</v>
      </c>
      <c r="F92" s="13"/>
      <c r="G92" s="132"/>
      <c r="H92" s="28"/>
      <c r="I92" s="56">
        <f>дек.25!I91+янв.26!F92-янв.26!E92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>
        <v>174</v>
      </c>
      <c r="F93" s="13"/>
      <c r="G93" s="132"/>
      <c r="H93" s="28"/>
      <c r="I93" s="56">
        <f>дек.25!I92+янв.26!F93-янв.26!E93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>
        <v>174</v>
      </c>
      <c r="F94" s="13"/>
      <c r="G94" s="132"/>
      <c r="H94" s="28"/>
      <c r="I94" s="56">
        <f>дек.25!I93+янв.26!F94-янв.26!E94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>
        <v>174</v>
      </c>
      <c r="F95" s="13"/>
      <c r="G95" s="132"/>
      <c r="H95" s="28"/>
      <c r="I95" s="56">
        <f>дек.25!I94+янв.26!F95-янв.26!E95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>
        <v>174</v>
      </c>
      <c r="F96" s="13"/>
      <c r="G96" s="132"/>
      <c r="H96" s="28"/>
      <c r="I96" s="56">
        <f>дек.25!I95+янв.26!F96-янв.26!E96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>
        <v>174</v>
      </c>
      <c r="F97" s="13"/>
      <c r="G97" s="132"/>
      <c r="H97" s="28"/>
      <c r="I97" s="56">
        <f>дек.25!I96+янв.26!F97-янв.26!E97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>
        <v>174</v>
      </c>
      <c r="F98" s="13"/>
      <c r="G98" s="132"/>
      <c r="H98" s="28"/>
      <c r="I98" s="56">
        <f>дек.25!I97+янв.26!F98-янв.26!E98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>
        <v>174</v>
      </c>
      <c r="F99" s="13"/>
      <c r="G99" s="132"/>
      <c r="H99" s="28"/>
      <c r="I99" s="56">
        <f>дек.25!I98+янв.26!F99-янв.26!E99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>
        <v>174</v>
      </c>
      <c r="F100" s="13">
        <v>174</v>
      </c>
      <c r="G100" s="132" t="s">
        <v>2567</v>
      </c>
      <c r="H100" s="28">
        <v>46040</v>
      </c>
      <c r="I100" s="56">
        <f>дек.25!I99+янв.26!F100-янв.26!E100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>
        <v>174</v>
      </c>
      <c r="F101" s="13"/>
      <c r="G101" s="132"/>
      <c r="H101" s="28"/>
      <c r="I101" s="56">
        <f>дек.25!I100+янв.26!F101-янв.26!E101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>
        <v>174</v>
      </c>
      <c r="F102" s="13"/>
      <c r="G102" s="132"/>
      <c r="H102" s="28"/>
      <c r="I102" s="56">
        <f>дек.25!I101+янв.26!F102-янв.26!E102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>
        <v>174</v>
      </c>
      <c r="F103" s="13"/>
      <c r="G103" s="132"/>
      <c r="H103" s="28"/>
      <c r="I103" s="56">
        <f>дек.25!I102+янв.26!F103-янв.26!E103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>
        <v>174</v>
      </c>
      <c r="F104" s="13"/>
      <c r="G104" s="132"/>
      <c r="H104" s="28"/>
      <c r="I104" s="56">
        <f>дек.25!I103+янв.26!F104-янв.26!E104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>
        <v>174</v>
      </c>
      <c r="F105" s="13"/>
      <c r="G105" s="132"/>
      <c r="H105" s="28"/>
      <c r="I105" s="56">
        <f>дек.25!I104+янв.26!F105-янв.26!E105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>
        <v>174</v>
      </c>
      <c r="F106" s="13"/>
      <c r="G106" s="132"/>
      <c r="H106" s="28"/>
      <c r="I106" s="56">
        <f>дек.25!I105+янв.26!F106-янв.26!E106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>
        <v>174</v>
      </c>
      <c r="F107" s="13"/>
      <c r="G107" s="132"/>
      <c r="H107" s="28"/>
      <c r="I107" s="56">
        <f>дек.25!I106+янв.26!F107-янв.26!E107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>
        <v>174</v>
      </c>
      <c r="F108" s="13"/>
      <c r="G108" s="132"/>
      <c r="H108" s="28"/>
      <c r="I108" s="56">
        <f>дек.25!I107+янв.26!F108-янв.26!E108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>
        <v>174</v>
      </c>
      <c r="F109" s="13"/>
      <c r="G109" s="132"/>
      <c r="H109" s="28"/>
      <c r="I109" s="56">
        <f>дек.25!I108+янв.26!F109-янв.26!E109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>
        <v>174</v>
      </c>
      <c r="F110" s="13"/>
      <c r="G110" s="132"/>
      <c r="H110" s="28"/>
      <c r="I110" s="56">
        <f>дек.25!I109+янв.26!F110-янв.26!E110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>
        <v>174</v>
      </c>
      <c r="F111" s="13"/>
      <c r="G111" s="132"/>
      <c r="H111" s="28"/>
      <c r="I111" s="56">
        <f>дек.25!I110+янв.26!F111-янв.26!E111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>
        <v>174</v>
      </c>
      <c r="F112" s="13">
        <v>3632</v>
      </c>
      <c r="G112" s="132" t="s">
        <v>2568</v>
      </c>
      <c r="H112" s="28">
        <v>46037</v>
      </c>
      <c r="I112" s="56">
        <f>дек.25!I111+янв.26!F112-янв.26!E112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>
        <v>174</v>
      </c>
      <c r="F113" s="13"/>
      <c r="G113" s="132"/>
      <c r="H113" s="28"/>
      <c r="I113" s="56">
        <f>дек.25!I112+янв.26!F113-янв.26!E113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>
        <v>174</v>
      </c>
      <c r="F114" s="13"/>
      <c r="G114" s="132"/>
      <c r="H114" s="28"/>
      <c r="I114" s="56">
        <f>дек.25!I113+янв.26!F114-янв.26!E114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>
        <v>174</v>
      </c>
      <c r="F115" s="13">
        <v>174</v>
      </c>
      <c r="G115" s="132" t="s">
        <v>2569</v>
      </c>
      <c r="H115" s="28">
        <v>46034</v>
      </c>
      <c r="I115" s="56">
        <f>дек.25!I114+янв.26!F115-янв.26!E115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>
        <v>174</v>
      </c>
      <c r="F116" s="13"/>
      <c r="G116" s="132"/>
      <c r="H116" s="28"/>
      <c r="I116" s="56">
        <f>дек.25!I115+янв.26!F116-янв.26!E116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>
        <v>174</v>
      </c>
      <c r="F117" s="13"/>
      <c r="G117" s="132"/>
      <c r="H117" s="28"/>
      <c r="I117" s="56">
        <f>дек.25!I116+янв.26!F117-янв.26!E117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>
        <v>174</v>
      </c>
      <c r="F118" s="13"/>
      <c r="G118" s="132"/>
      <c r="H118" s="28"/>
      <c r="I118" s="56">
        <f>дек.25!I117+янв.26!F118-янв.26!E118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>
        <v>174</v>
      </c>
      <c r="F119" s="13">
        <v>200</v>
      </c>
      <c r="G119" s="132" t="s">
        <v>2570</v>
      </c>
      <c r="H119" s="28">
        <v>46031</v>
      </c>
      <c r="I119" s="56">
        <f>дек.25!I118+янв.26!F119-янв.26!E119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>
        <v>174</v>
      </c>
      <c r="F120" s="13"/>
      <c r="G120" s="132"/>
      <c r="H120" s="28"/>
      <c r="I120" s="56">
        <f>дек.25!I119+янв.26!F120-янв.26!E120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>
        <v>174</v>
      </c>
      <c r="F121" s="13"/>
      <c r="G121" s="132"/>
      <c r="H121" s="28"/>
      <c r="I121" s="56">
        <f>дек.25!I120+янв.26!F121-янв.26!E121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>
        <v>174</v>
      </c>
      <c r="F122" s="13"/>
      <c r="G122" s="132"/>
      <c r="H122" s="28"/>
      <c r="I122" s="56">
        <f>дек.25!I121+янв.26!F122-янв.26!E122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>
        <v>174</v>
      </c>
      <c r="F123" s="13"/>
      <c r="G123" s="132"/>
      <c r="H123" s="28"/>
      <c r="I123" s="56">
        <f>дек.25!I122+янв.26!F123-янв.26!E123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>
        <v>174</v>
      </c>
      <c r="F124" s="13"/>
      <c r="G124" s="132"/>
      <c r="H124" s="28"/>
      <c r="I124" s="56">
        <f>дек.25!I123+янв.26!F124-янв.26!E124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>
        <v>174</v>
      </c>
      <c r="F125" s="13"/>
      <c r="G125" s="132"/>
      <c r="H125" s="28"/>
      <c r="I125" s="56">
        <f>дек.25!I124+янв.26!F125-янв.26!E125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>
        <v>174</v>
      </c>
      <c r="F126" s="13"/>
      <c r="G126" s="132"/>
      <c r="H126" s="28"/>
      <c r="I126" s="56">
        <f>дек.25!I125+янв.26!F126-янв.26!E126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>
        <v>174</v>
      </c>
      <c r="F127" s="13"/>
      <c r="G127" s="132"/>
      <c r="H127" s="28"/>
      <c r="I127" s="56">
        <f>дек.25!I126+янв.26!F127-янв.26!E127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>
        <v>174</v>
      </c>
      <c r="F128" s="13">
        <v>175</v>
      </c>
      <c r="G128" s="132" t="s">
        <v>2571</v>
      </c>
      <c r="H128" s="28">
        <v>46038</v>
      </c>
      <c r="I128" s="56">
        <f>дек.25!I127+янв.26!F128-янв.26!E128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>
        <v>174</v>
      </c>
      <c r="F129" s="13"/>
      <c r="G129" s="132"/>
      <c r="H129" s="28"/>
      <c r="I129" s="56">
        <f>дек.25!I128+янв.26!F129-янв.26!E129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>
        <v>174</v>
      </c>
      <c r="F130" s="13"/>
      <c r="G130" s="132"/>
      <c r="H130" s="28"/>
      <c r="I130" s="56">
        <f>дек.25!I129+янв.26!F130-янв.26!E130</f>
        <v>6384</v>
      </c>
    </row>
  </sheetData>
  <mergeCells count="1">
    <mergeCell ref="C1:I2"/>
  </mergeCells>
  <conditionalFormatting sqref="I1:I130">
    <cfRule type="cellIs" dxfId="21" priority="1" operator="lessThan">
      <formula>0</formula>
    </cfRule>
  </conditionalFormatting>
  <hyperlinks>
    <hyperlink ref="J2" location="СВОД_2026!A1" display="Свод 2026" xr:uid="{E009D3CF-F7CC-4EF2-93ED-F1850B124293}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theme="4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43040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окт.17!I4+ноя.17!F4-ноя.17!E4</f>
        <v>460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7">
        <f>окт.17!I5+ноя.17!F5-ноя.17!E5</f>
        <v>-1540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299</v>
      </c>
      <c r="H6" s="28">
        <v>43066</v>
      </c>
      <c r="I6" s="56">
        <f>окт.17!I6+ноя.17!F6-ноя.17!E6</f>
        <v>2360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окт.17!I7+ноя.17!F7-ноя.17!E7</f>
        <v>-1540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окт.17!I8+ноя.17!F8-ноя.17!E8</f>
        <v>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окт.17!I9+ноя.17!F9-ноя.17!E9</f>
        <v>420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окт.17!I10+ноя.17!F10-ноя.17!E10</f>
        <v>-1540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окт.17!I11+ноя.17!F11-ноя.17!E11</f>
        <v>-1540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окт.17!I12+ноя.17!F12-ноя.17!E12</f>
        <v>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окт.17!I13+ноя.17!F13-ноя.17!E13</f>
        <v>-1540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140</v>
      </c>
      <c r="G14" s="132" t="s">
        <v>300</v>
      </c>
      <c r="H14" s="28">
        <v>43060</v>
      </c>
      <c r="I14" s="56">
        <f>окт.17!I14+ноя.17!F14-ноя.17!E14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окт.17!I15+ноя.17!F15-ноя.17!E15</f>
        <v>-140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окт.17!I16+ноя.17!F16-ноя.17!E16</f>
        <v>-540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окт.17!I17+ноя.17!F17-ноя.17!E17</f>
        <v>840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окт.17!I18+ноя.17!F18-ноя.17!E18</f>
        <v>-1540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окт.17!I19+ноя.17!F19-ноя.17!E19</f>
        <v>-1540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окт.17!I20+ноя.17!F20-ноя.17!E20</f>
        <v>-1540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окт.17!I21+ноя.17!F21-ноя.17!E21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окт.17!I22+ноя.17!F22-ноя.17!E22</f>
        <v>-1540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окт.17!I23+ноя.17!F23-ноя.17!E23</f>
        <v>-1540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окт.17!I24+ноя.17!F24-ноя.17!E24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окт.17!I25+ноя.17!F25-ноя.17!E25</f>
        <v>-1540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окт.17!I26+ноя.17!F26-ноя.17!E26</f>
        <v>700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окт.17!I27+ноя.17!F27-ноя.17!E27</f>
        <v>-1540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окт.17!I28+ноя.17!F28-ноя.17!E28</f>
        <v>-1540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окт.17!I29+ноя.17!F29-ноя.17!E29</f>
        <v>-1540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окт.17!I30+ноя.17!F30-ноя.17!E30</f>
        <v>1460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окт.17!I31+ноя.17!F31-ноя.17!E31</f>
        <v>960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окт.17!I32+ноя.17!F32-ноя.17!E32</f>
        <v>-1540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окт.17!I33+ноя.17!F33-ноя.17!E33</f>
        <v>-1540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окт.17!I34+ноя.17!F34-ноя.17!E34</f>
        <v>2300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окт.17!I35+ноя.17!F35-ноя.17!E35</f>
        <v>1460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окт.17!I36+ноя.17!F36-ноя.17!E36</f>
        <v>-140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окт.17!I37+ноя.17!F37-ноя.17!E37</f>
        <v>-1540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окт.17!I38+ноя.17!F38-ноя.17!E38</f>
        <v>-1540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301</v>
      </c>
      <c r="H39" s="28">
        <v>43046</v>
      </c>
      <c r="I39" s="56">
        <f>окт.17!I39+ноя.17!F39-ноя.17!E39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окт.17!I40+ноя.17!F40-ноя.17!E40</f>
        <v>-1540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окт.17!I41+ноя.17!F41-ноя.17!E41</f>
        <v>-1540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окт.17!I42+ноя.17!F42-ноя.17!E42</f>
        <v>-1540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окт.17!I43+ноя.17!F43-ноя.17!E43</f>
        <v>-840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окт.17!I44+ноя.17!F44-ноя.17!E44</f>
        <v>-1400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302</v>
      </c>
      <c r="H45" s="28">
        <v>43046</v>
      </c>
      <c r="I45" s="56">
        <f>окт.17!I45+ноя.17!F45-ноя.17!E45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окт.17!I46+ноя.17!F46-ноя.17!E46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окт.17!I47+ноя.17!F47-ноя.17!E47</f>
        <v>-1540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окт.17!I48+ноя.17!F48-ноя.17!E48</f>
        <v>-1540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окт.17!I49+ноя.17!F49-ноя.17!E49</f>
        <v>-700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280</v>
      </c>
      <c r="G50" s="132" t="s">
        <v>303</v>
      </c>
      <c r="H50" s="28">
        <v>43048</v>
      </c>
      <c r="I50" s="56">
        <f>окт.17!I50+ноя.17!F50-ноя.17!E50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окт.17!I51+ноя.17!F51-ноя.17!E51</f>
        <v>-1540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окт.17!I52+ноя.17!F52-ноя.17!E52</f>
        <v>-1540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окт.17!I53+ноя.17!F53-ноя.17!E53</f>
        <v>-560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окт.17!I54+ноя.17!F54-ноя.17!E54</f>
        <v>-1540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окт.17!I55+ноя.17!F55-ноя.17!E55</f>
        <v>-980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окт.17!I56+ноя.17!F56-ноя.17!E56</f>
        <v>-1540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окт.17!I57+ноя.17!F57-ноя.17!E57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окт.17!I58+ноя.17!F58-ноя.17!E58</f>
        <v>-1260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окт.17!I59+ноя.17!F59-ноя.17!E59</f>
        <v>-1540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окт.17!I60+ноя.17!F60-ноя.17!E60</f>
        <v>-1540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окт.17!I61+ноя.17!F61-ноя.17!E61</f>
        <v>-1540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окт.17!I62+ноя.17!F62-ноя.17!E62</f>
        <v>-1540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304</v>
      </c>
      <c r="H63" s="28">
        <v>43056</v>
      </c>
      <c r="I63" s="56">
        <f>окт.17!I63+ноя.17!F63-ноя.17!E63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окт.17!I64+ноя.17!F64-ноя.17!E64</f>
        <v>140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305</v>
      </c>
      <c r="H65" s="28">
        <v>43046</v>
      </c>
      <c r="I65" s="56">
        <f>окт.17!I65+ноя.17!F65-ноя.17!E65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окт.17!I66+ноя.17!F66-ноя.17!E66</f>
        <v>-140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окт.17!I67+ноя.17!F67-ноя.17!E67</f>
        <v>1460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окт.17!I68+ноя.17!F68-ноя.17!E68</f>
        <v>-1540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/>
      <c r="G69" s="132"/>
      <c r="H69" s="28"/>
      <c r="I69" s="56">
        <f>окт.17!I69+ноя.17!F69-ноя.17!E69</f>
        <v>-140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окт.17!I70+ноя.17!F70-ноя.17!E70</f>
        <v>-1540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окт.17!I71+ноя.17!F71-ноя.17!E71</f>
        <v>2960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окт.17!I72+ноя.17!F72-ноя.17!E72</f>
        <v>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окт.17!I73+ноя.17!F73-ноя.17!E73</f>
        <v>460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окт.17!I74+ноя.17!F74-ноя.17!E74</f>
        <v>-1540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окт.17!I75+ноя.17!F75-ноя.17!E75</f>
        <v>-1540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56">
        <f>окт.17!I76+ноя.17!F76-ноя.17!E76</f>
        <v>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окт.17!I77+ноя.17!F77-ноя.17!E77</f>
        <v>-700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окт.17!I78+ноя.17!F78-ноя.17!E78</f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окт.17!I79+ноя.17!F79-ноя.17!E79</f>
        <v>1260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окт.17!I80+ноя.17!F80-ноя.17!E80</f>
        <v>1680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окт.17!I81+ноя.17!F81-ноя.17!E81</f>
        <v>280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окт.17!I82+ноя.17!F82-ноя.17!E82</f>
        <v>-280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окт.17!I83+ноя.17!F83-ноя.17!E83</f>
        <v>-1540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окт.17!I84+ноя.17!F84-ноя.17!E84</f>
        <v>-1540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окт.17!I85+ноя.17!F85-ноя.17!E85</f>
        <v>-1540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окт.17!I86+ноя.17!F86-ноя.17!E86</f>
        <v>-1540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окт.17!I87+ноя.17!F87-ноя.17!E87</f>
        <v>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окт.17!I88+ноя.17!F88-ноя.17!E88</f>
        <v>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окт.17!I89+ноя.17!F89-ноя.17!E89</f>
        <v>-1540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56">
        <f>окт.17!I90+ноя.17!F90-ноя.17!E90</f>
        <v>-40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320</v>
      </c>
      <c r="G91" s="132" t="s">
        <v>306</v>
      </c>
      <c r="H91" s="28">
        <v>43053</v>
      </c>
      <c r="I91" s="56">
        <f>окт.17!I91+ноя.17!F91-ноя.17!E91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окт.17!I92+ноя.17!F92-ноя.17!E92</f>
        <v>-560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окт.17!I93+ноя.17!F93-ноя.17!E93</f>
        <v>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окт.17!I94+ноя.17!F94-ноя.17!E94</f>
        <v>-1540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окт.17!I95+ноя.17!F95-ноя.17!E95</f>
        <v>-1540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окт.17!I96+ноя.17!F96-ноя.17!E96</f>
        <v>-700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окт.17!I97+ноя.17!F97-ноя.17!E97</f>
        <v>-1540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окт.17!I98+ноя.17!F98-ноя.17!E98</f>
        <v>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окт.17!I99+ноя.17!F99-ноя.17!E99</f>
        <v>-1540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307</v>
      </c>
      <c r="H100" s="28">
        <v>43052</v>
      </c>
      <c r="I100" s="56">
        <f>окт.17!I100+ноя.17!F100-ноя.17!E100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окт.17!I101+ноя.17!F101-ноя.17!E101</f>
        <v>140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окт.17!I102+ноя.17!F102-ноя.17!E102</f>
        <v>-1540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окт.17!I103+ноя.17!F103-ноя.17!E103</f>
        <v>-1540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окт.17!I104+ноя.17!F104-ноя.17!E104</f>
        <v>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окт.17!I105+ноя.17!F105-ноя.17!E105</f>
        <v>-1540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окт.17!I106+ноя.17!F106-ноя.17!E106</f>
        <v>980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окт.17!I107+ноя.17!F107-ноя.17!E107</f>
        <v>-1540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окт.17!I108+ноя.17!F108-ноя.17!E108</f>
        <v>3460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окт.17!I109+ноя.17!F109-ноя.17!E109</f>
        <v>-700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окт.17!I110+ноя.17!F110-ноя.17!E110</f>
        <v>-1540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308</v>
      </c>
      <c r="H111" s="28">
        <v>43048</v>
      </c>
      <c r="I111" s="56">
        <f>окт.17!I111+ноя.17!F111-ноя.17!E111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окт.17!I112+ноя.17!F112-ноя.17!E112</f>
        <v>-560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окт.17!I113+ноя.17!F113-ноя.17!E113</f>
        <v>-1540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окт.17!I114+ноя.17!F114-ноя.17!E114</f>
        <v>1370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окт.17!I115+ноя.17!F115-ноя.17!E115</f>
        <v>-1540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окт.17!I116+ноя.17!F116-ноя.17!E116</f>
        <v>-700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окт.17!I117+ноя.17!F117-ноя.17!E117</f>
        <v>-1540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420</v>
      </c>
      <c r="G118" s="132" t="s">
        <v>309</v>
      </c>
      <c r="H118" s="28">
        <v>43046</v>
      </c>
      <c r="I118" s="56">
        <f>окт.17!I118+ноя.17!F118-ноя.17!E118</f>
        <v>1120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окт.17!I119+ноя.17!F119-ноя.17!E119</f>
        <v>-40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окт.17!I120+ноя.17!F120-ноя.17!E120</f>
        <v>460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окт.17!I121+ноя.17!F121-ноя.17!E121</f>
        <v>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окт.17!I122+ноя.17!F122-ноя.17!E122</f>
        <v>840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окт.17!I123+ноя.17!F123-ноя.17!E123</f>
        <v>-700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v>700</v>
      </c>
      <c r="G124" s="132" t="s">
        <v>310</v>
      </c>
      <c r="H124" s="28">
        <v>43059</v>
      </c>
      <c r="I124" s="56">
        <f>окт.17!I124+ноя.17!F124-ноя.17!E124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окт.17!I125+ноя.17!F125-ноя.17!E125</f>
        <v>-1540</v>
      </c>
    </row>
  </sheetData>
  <autoFilter ref="A3:BM125" xr:uid="{00000000-0009-0000-0000-00000B000000}"/>
  <mergeCells count="1">
    <mergeCell ref="C1:I2"/>
  </mergeCells>
  <conditionalFormatting sqref="I1:I125">
    <cfRule type="cellIs" dxfId="133" priority="2" operator="lessThan">
      <formula>0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2EAEE-A2BE-4AE4-8398-ADCE01BF9861}">
  <sheetPr codeName="Лист120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46054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янв.26!I4+фев.26!F4-фев.26!E4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янв.26!I5+фев.26!F5-фев.26!E5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янв.26!I6+фев.26!F6-фев.26!E6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янв.26!I7+фев.26!F7-фев.26!E7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янв.26!I8+фев.26!F8-фев.26!E8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янв.26!I9+фев.26!F9-фев.26!E9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янв.26!I10+фев.26!F10-фев.26!E10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янв.26!I11+фев.26!F11-фев.26!E11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янв.26!I12+фев.26!F12-фев.26!E12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янв.26!I13+фев.26!F13-фев.26!E13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янв.26!I14+фев.26!F14-фев.26!E14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янв.26!I15+фев.26!F15-фев.26!E15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янв.26!I16+фев.26!F16-фев.26!E16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янв.26!I17+фев.26!F17-фев.26!E17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янв.26!I18+фев.26!F18-фев.26!E18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янв.26!I19+фев.26!F19-фев.26!E19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янв.26!I20+фев.26!F20-фев.26!E20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янв.26!I21+фев.26!F21-фев.26!E21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янв.26!I22+фев.26!F22-фев.26!E22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янв.26!I23+фев.26!F23-фев.26!E23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янв.26!I24+фев.26!F24-фев.26!E24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янв.26!I25+фев.26!F25-фев.26!E25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янв.26!I26+фев.26!F26-фев.26!E26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янв.26!I27+фев.26!F27-фев.26!E27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янв.26!I28+фев.26!F28-фев.26!E28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янв.26!I29+фев.26!F29-фев.26!E29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янв.26!I30+фев.26!F30-фев.26!E30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янв.26!I31+фев.26!F31-фев.26!E31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янв.26!I32+фев.26!F32-фев.26!E32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янв.26!I33+фев.26!F33-фев.26!E33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янв.26!I34+фев.26!F34-фев.26!E34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янв.26!I35+фев.26!F35-фев.26!E35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янв.26!I36+фев.26!F36-фев.26!E36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янв.26!I37+фев.26!F37-фев.26!E37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янв.26!I38+фев.26!F38-фев.26!E38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янв.26!I39+фев.26!F39-фев.26!E39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янв.26!I40+фев.26!F40-фев.26!E40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янв.26!I41+фев.26!F41-фев.26!E41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янв.26!I42+фев.26!F42-фев.26!E42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янв.26!I43+фев.26!F43-фев.26!E43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янв.26!I44+фев.26!F44-фев.26!E44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янв.26!I45+фев.26!F45-фев.26!E45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янв.26!I46+фев.26!F46-фев.26!E46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янв.26!I47+фев.26!F47-фев.26!E47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янв.26!I48+фев.26!F48-фев.26!E48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янв.26!I49+фев.26!F49-фев.26!E49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янв.26!I50+фев.26!F50-фев.26!E50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янв.26!I51+фев.26!F51-фев.26!E51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янв.26!I52+фев.26!F52-фев.26!E52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янв.26!I53+фев.26!F53-фев.26!E53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янв.26!I54+фев.26!F54-фев.26!E54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янв.26!I55+фев.26!F55-фев.26!E55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янв.26!I56+фев.26!F56-фев.26!E56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янв.26!I57+фев.26!F57-фев.26!E57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янв.26!I58+фев.26!F58-фев.26!E58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янв.26!I59+фев.26!F59-фев.26!E59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янв.26!I60+фев.26!F60-фев.26!E60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янв.26!I61+фев.26!F61-фев.26!E61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янв.26!I62+фев.26!F62-фев.26!E62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янв.26!I63+фев.26!F63-фев.26!E63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янв.26!I64+фев.26!F64-фев.26!E64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янв.26!I65+фев.26!F65-фев.26!E65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янв.26!I66+фев.26!F66-фев.26!E66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янв.26!I67+фев.26!F67-фев.26!E67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янв.26!I68+фев.26!F68-фев.26!E68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янв.26!I69+фев.26!F69-фев.26!E69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янв.26!I70+фев.26!F70-фев.26!E70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янв.26!I71+фев.26!F71-фев.26!E71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янв.26!I72+фев.26!F72-фев.26!E72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янв.26!I73+фев.26!F73-фев.26!E73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янв.26!I74+фев.26!F74-фев.26!E74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янв.26!I75+фев.26!F75-фев.26!E75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янв.26!I76+фев.26!F76-фев.26!E76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янв.26!I77+фев.26!F77-фев.26!E77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янв.26!I78+фев.26!F78-фев.26!E78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янв.26!I79+фев.26!F79-фев.26!E79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янв.26!I80+фев.26!F80-фев.26!E80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янв.26!I81+фев.26!F81-фев.26!E81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янв.26!I82+фев.26!F82-фев.26!E82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янв.26!I83+фев.26!F83-фев.26!E83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янв.26!I84+фев.26!F84-фев.26!E84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янв.26!I85+фев.26!F85-фев.26!E85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янв.26!I86+фев.26!F86-фев.26!E86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янв.26!I87+фев.26!F87-фев.26!E87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янв.26!I88+фев.26!F88-фев.26!E88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янв.26!I89+фев.26!F89-фев.26!E89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янв.26!I90+фев.26!F90-фев.26!E90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янв.26!I91+фев.26!F91-фев.26!E91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янв.26!I92+фев.26!F92-фев.26!E92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янв.26!I93+фев.26!F93-фев.26!E93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янв.26!I94+фев.26!F94-фев.26!E94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янв.26!I95+фев.26!F95-фев.26!E95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янв.26!I96+фев.26!F96-фев.26!E96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янв.26!I97+фев.26!F97-фев.26!E97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янв.26!I98+фев.26!F98-фев.26!E98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янв.26!I99+фев.26!F99-фев.26!E99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янв.26!I100+фев.26!F100-фев.26!E100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янв.26!I101+фев.26!F101-фев.26!E101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янв.26!I102+фев.26!F102-фев.26!E102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янв.26!I103+фев.26!F103-фев.26!E103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янв.26!I104+фев.26!F104-фев.26!E104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янв.26!I105+фев.26!F105-фев.26!E105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янв.26!I106+фев.26!F106-фев.26!E106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янв.26!I107+фев.26!F107-фев.26!E107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янв.26!I108+фев.26!F108-фев.26!E108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янв.26!I109+фев.26!F109-фев.26!E109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янв.26!I110+фев.26!F110-фев.26!E110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янв.26!I111+фев.26!F111-фев.26!E111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янв.26!I112+фев.26!F112-фев.26!E112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янв.26!I113+фев.26!F113-фев.26!E113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янв.26!I114+фев.26!F114-фев.26!E114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янв.26!I115+фев.26!F115-фев.26!E115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янв.26!I116+фев.26!F116-фев.26!E116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янв.26!I117+фев.26!F117-фев.26!E117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янв.26!I118+фев.26!F118-фев.26!E118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янв.26!I119+фев.26!F119-фев.26!E119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янв.26!I120+фев.26!F120-фев.26!E120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янв.26!I121+фев.26!F121-фев.26!E121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янв.26!I122+фев.26!F122-фев.26!E122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янв.26!I123+фев.26!F123-фев.26!E123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янв.26!I124+фев.26!F124-фев.26!E124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янв.26!I125+фев.26!F125-фев.26!E125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янв.26!I126+фев.26!F126-фев.26!E126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янв.26!I127+фев.26!F127-фев.26!E127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янв.26!I128+фев.26!F128-фев.26!E128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янв.26!I129+фев.26!F129-фев.26!E129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янв.26!I130+фев.26!F130-фев.26!E130</f>
        <v>6384</v>
      </c>
    </row>
  </sheetData>
  <mergeCells count="1">
    <mergeCell ref="C1:I2"/>
  </mergeCells>
  <conditionalFormatting sqref="I1:I130">
    <cfRule type="cellIs" dxfId="20" priority="1" operator="lessThan">
      <formula>0</formula>
    </cfRule>
  </conditionalFormatting>
  <hyperlinks>
    <hyperlink ref="J2" location="СВОД_2026!A1" display="Свод 2026" xr:uid="{323DB0D3-5687-409C-9CEF-B3878D667625}"/>
  </hyperlinks>
  <pageMargins left="0.7" right="0.7" top="0.75" bottom="0.75" header="0.3" footer="0.3"/>
  <pageSetup paperSize="9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E69F6-B0CE-4B5F-A432-908242696DC9}">
  <sheetPr codeName="Лист121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46082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фев.26!I4+мар.26!F4-мар.26!E4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фев.26!I5+мар.26!F5-мар.26!E5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фев.26!I6+мар.26!F6-мар.26!E6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фев.26!I7+мар.26!F7-мар.26!E7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фев.26!I8+мар.26!F8-мар.26!E8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фев.26!I9+мар.26!F9-мар.26!E9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фев.26!I10+мар.26!F10-мар.26!E10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фев.26!I11+мар.26!F11-мар.26!E11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фев.26!I12+мар.26!F12-мар.26!E12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фев.26!I13+мар.26!F13-мар.26!E13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фев.26!I14+мар.26!F14-мар.26!E14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фев.26!I15+мар.26!F15-мар.26!E15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фев.26!I16+мар.26!F16-мар.26!E16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фев.26!I17+мар.26!F17-мар.26!E17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фев.26!I18+мар.26!F18-мар.26!E18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фев.26!I19+мар.26!F19-мар.26!E19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фев.26!I20+мар.26!F20-мар.26!E20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фев.26!I21+мар.26!F21-мар.26!E21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фев.26!I22+мар.26!F22-мар.26!E22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фев.26!I23+мар.26!F23-мар.26!E23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фев.26!I24+мар.26!F24-мар.26!E24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фев.26!I25+мар.26!F25-мар.26!E25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фев.26!I26+мар.26!F26-мар.26!E26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фев.26!I27+мар.26!F27-мар.26!E27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фев.26!I28+мар.26!F28-мар.26!E28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фев.26!I29+мар.26!F29-мар.26!E29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фев.26!I30+мар.26!F30-мар.26!E30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фев.26!I31+мар.26!F31-мар.26!E31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фев.26!I32+мар.26!F32-мар.26!E32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фев.26!I33+мар.26!F33-мар.26!E33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фев.26!I34+мар.26!F34-мар.26!E34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фев.26!I35+мар.26!F35-мар.26!E35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фев.26!I36+мар.26!F36-мар.26!E36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фев.26!I37+мар.26!F37-мар.26!E37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фев.26!I38+мар.26!F38-мар.26!E38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фев.26!I39+мар.26!F39-мар.26!E39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фев.26!I40+мар.26!F40-мар.26!E40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фев.26!I41+мар.26!F41-мар.26!E41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фев.26!I42+мар.26!F42-мар.26!E42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фев.26!I43+мар.26!F43-мар.26!E43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фев.26!I44+мар.26!F44-мар.26!E44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фев.26!I45+мар.26!F45-мар.26!E45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фев.26!I46+мар.26!F46-мар.26!E46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фев.26!I47+мар.26!F47-мар.26!E47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фев.26!I48+мар.26!F48-мар.26!E48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фев.26!I49+мар.26!F49-мар.26!E49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фев.26!I50+мар.26!F50-мар.26!E50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фев.26!I51+мар.26!F51-мар.26!E51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фев.26!I52+мар.26!F52-мар.26!E52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фев.26!I53+мар.26!F53-мар.26!E53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фев.26!I54+мар.26!F54-мар.26!E54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фев.26!I55+мар.26!F55-мар.26!E55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фев.26!I56+мар.26!F56-мар.26!E56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фев.26!I57+мар.26!F57-мар.26!E57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фев.26!I58+мар.26!F58-мар.26!E58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фев.26!I59+мар.26!F59-мар.26!E59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фев.26!I60+мар.26!F60-мар.26!E60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фев.26!I61+мар.26!F61-мар.26!E61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фев.26!I62+мар.26!F62-мар.26!E62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фев.26!I63+мар.26!F63-мар.26!E63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фев.26!I64+мар.26!F64-мар.26!E64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фев.26!I65+мар.26!F65-мар.26!E65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фев.26!I66+мар.26!F66-мар.26!E66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фев.26!I67+мар.26!F67-мар.26!E67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фев.26!I68+мар.26!F68-мар.26!E68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фев.26!I69+мар.26!F69-мар.26!E69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фев.26!I70+мар.26!F70-мар.26!E70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фев.26!I71+мар.26!F71-мар.26!E71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фев.26!I72+мар.26!F72-мар.26!E72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фев.26!I73+мар.26!F73-мар.26!E73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фев.26!I74+мар.26!F74-мар.26!E74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фев.26!I75+мар.26!F75-мар.26!E75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фев.26!I76+мар.26!F76-мар.26!E76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фев.26!I77+мар.26!F77-мар.26!E77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фев.26!I78+мар.26!F78-мар.26!E78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фев.26!I79+мар.26!F79-мар.26!E79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фев.26!I80+мар.26!F80-мар.26!E80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фев.26!I81+мар.26!F81-мар.26!E81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фев.26!I82+мар.26!F82-мар.26!E82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фев.26!I83+мар.26!F83-мар.26!E83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фев.26!I84+мар.26!F84-мар.26!E84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фев.26!I85+мар.26!F85-мар.26!E85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фев.26!I86+мар.26!F86-мар.26!E86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фев.26!I87+мар.26!F87-мар.26!E87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фев.26!I88+мар.26!F88-мар.26!E88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фев.26!I89+мар.26!F89-мар.26!E89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фев.26!I90+мар.26!F90-мар.26!E90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фев.26!I91+мар.26!F91-мар.26!E91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фев.26!I92+мар.26!F92-мар.26!E92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фев.26!I93+мар.26!F93-мар.26!E93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фев.26!I94+мар.26!F94-мар.26!E94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фев.26!I95+мар.26!F95-мар.26!E95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фев.26!I96+мар.26!F96-мар.26!E96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фев.26!I97+мар.26!F97-мар.26!E97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фев.26!I98+мар.26!F98-мар.26!E98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фев.26!I99+мар.26!F99-мар.26!E99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фев.26!I100+мар.26!F100-мар.26!E100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фев.26!I101+мар.26!F101-мар.26!E101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фев.26!I102+мар.26!F102-мар.26!E102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фев.26!I103+мар.26!F103-мар.26!E103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фев.26!I104+мар.26!F104-мар.26!E104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фев.26!I105+мар.26!F105-мар.26!E105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фев.26!I106+мар.26!F106-мар.26!E106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фев.26!I107+мар.26!F107-мар.26!E107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фев.26!I108+мар.26!F108-мар.26!E108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фев.26!I109+мар.26!F109-мар.26!E109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фев.26!I110+мар.26!F110-мар.26!E110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фев.26!I111+мар.26!F111-мар.26!E111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фев.26!I112+мар.26!F112-мар.26!E112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фев.26!I113+мар.26!F113-мар.26!E113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фев.26!I114+мар.26!F114-мар.26!E114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фев.26!I115+мар.26!F115-мар.26!E115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фев.26!I116+мар.26!F116-мар.26!E116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фев.26!I117+мар.26!F117-мар.26!E117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фев.26!I118+мар.26!F118-мар.26!E118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фев.26!I119+мар.26!F119-мар.26!E119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фев.26!I120+мар.26!F120-мар.26!E120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фев.26!I121+мар.26!F121-мар.26!E121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фев.26!I122+мар.26!F122-мар.26!E122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фев.26!I123+мар.26!F123-мар.26!E123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фев.26!I124+мар.26!F124-мар.26!E124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фев.26!I125+мар.26!F125-мар.26!E125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фев.26!I126+мар.26!F126-мар.26!E126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фев.26!I127+мар.26!F127-мар.26!E127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фев.26!I128+мар.26!F128-мар.26!E128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фев.26!I129+мар.26!F129-мар.26!E129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фев.26!I130+мар.26!F130-мар.26!E130</f>
        <v>6384</v>
      </c>
    </row>
  </sheetData>
  <mergeCells count="1">
    <mergeCell ref="C1:I2"/>
  </mergeCells>
  <conditionalFormatting sqref="I1:I130">
    <cfRule type="cellIs" dxfId="19" priority="2" operator="lessThan">
      <formula>0</formula>
    </cfRule>
  </conditionalFormatting>
  <hyperlinks>
    <hyperlink ref="J2" location="СВОД_2026!A1" display="Свод 2026" xr:uid="{2A80BAA5-B02A-4BE4-9F67-D03EDB83AA5F}"/>
  </hyperlinks>
  <pageMargins left="0.7" right="0.7" top="0.75" bottom="0.75" header="0.3" footer="0.3"/>
  <pageSetup paperSize="9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343DA-F923-449E-BE8C-2237B2C0C9FB}">
  <sheetPr codeName="Лист122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46113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мар.26!I4+апр.26!F4-апр.26!E4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мар.26!I5+апр.26!F5-апр.26!E5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мар.26!I6+апр.26!F6-апр.26!E6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мар.26!I7+апр.26!F7-апр.26!E7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мар.26!I8+апр.26!F8-апр.26!E8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мар.26!I9+апр.26!F9-апр.26!E9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мар.26!I10+апр.26!F10-апр.26!E10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мар.26!I11+апр.26!F11-апр.26!E11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мар.26!I12+апр.26!F12-апр.26!E12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мар.26!I13+апр.26!F13-апр.26!E13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мар.26!I14+апр.26!F14-апр.26!E14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мар.26!I15+апр.26!F15-апр.26!E15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мар.26!I16+апр.26!F16-апр.26!E16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мар.26!I17+апр.26!F17-апр.26!E17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мар.26!I18+апр.26!F18-апр.26!E18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мар.26!I19+апр.26!F19-апр.26!E19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мар.26!I20+апр.26!F20-апр.26!E20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мар.26!I21+апр.26!F21-апр.26!E21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мар.26!I22+апр.26!F22-апр.26!E22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мар.26!I23+апр.26!F23-апр.26!E23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мар.26!I24+апр.26!F24-апр.26!E24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мар.26!I25+апр.26!F25-апр.26!E25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мар.26!I26+апр.26!F26-апр.26!E26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мар.26!I27+апр.26!F27-апр.26!E27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мар.26!I28+апр.26!F28-апр.26!E28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мар.26!I29+апр.26!F29-апр.26!E29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мар.26!I30+апр.26!F30-апр.26!E30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мар.26!I31+апр.26!F31-апр.26!E31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мар.26!I32+апр.26!F32-апр.26!E32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мар.26!I33+апр.26!F33-апр.26!E33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мар.26!I34+апр.26!F34-апр.26!E34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мар.26!I35+апр.26!F35-апр.26!E35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мар.26!I36+апр.26!F36-апр.26!E36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мар.26!I37+апр.26!F37-апр.26!E37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мар.26!I38+апр.26!F38-апр.26!E38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мар.26!I39+апр.26!F39-апр.26!E39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мар.26!I40+апр.26!F40-апр.26!E40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мар.26!I41+апр.26!F41-апр.26!E41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мар.26!I42+апр.26!F42-апр.26!E42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мар.26!I43+апр.26!F43-апр.26!E43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мар.26!I44+апр.26!F44-апр.26!E44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мар.26!I45+апр.26!F45-апр.26!E45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мар.26!I46+апр.26!F46-апр.26!E46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мар.26!I47+апр.26!F47-апр.26!E47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мар.26!I48+апр.26!F48-апр.26!E48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мар.26!I49+апр.26!F49-апр.26!E49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мар.26!I50+апр.26!F50-апр.26!E50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мар.26!I51+апр.26!F51-апр.26!E51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мар.26!I52+апр.26!F52-апр.26!E52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мар.26!I53+апр.26!F53-апр.26!E53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мар.26!I54+апр.26!F54-апр.26!E54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мар.26!I55+апр.26!F55-апр.26!E55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мар.26!I56+апр.26!F56-апр.26!E56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мар.26!I57+апр.26!F57-апр.26!E57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мар.26!I58+апр.26!F58-апр.26!E58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мар.26!I59+апр.26!F59-апр.26!E59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мар.26!I60+апр.26!F60-апр.26!E60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мар.26!I61+апр.26!F61-апр.26!E61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мар.26!I62+апр.26!F62-апр.26!E62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мар.26!I63+апр.26!F63-апр.26!E63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мар.26!I64+апр.26!F64-апр.26!E64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мар.26!I65+апр.26!F65-апр.26!E65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мар.26!I66+апр.26!F66-апр.26!E66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мар.26!I67+апр.26!F67-апр.26!E67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мар.26!I68+апр.26!F68-апр.26!E68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мар.26!I69+апр.26!F69-апр.26!E69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мар.26!I70+апр.26!F70-апр.26!E70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мар.26!I71+апр.26!F71-апр.26!E71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мар.26!I72+апр.26!F72-апр.26!E72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мар.26!I73+апр.26!F73-апр.26!E73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мар.26!I74+апр.26!F74-апр.26!E74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мар.26!I75+апр.26!F75-апр.26!E75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мар.26!I76+апр.26!F76-апр.26!E76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мар.26!I77+апр.26!F77-апр.26!E77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мар.26!I78+апр.26!F78-апр.26!E78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мар.26!I79+апр.26!F79-апр.26!E79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мар.26!I80+апр.26!F80-апр.26!E80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мар.26!I81+апр.26!F81-апр.26!E81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мар.26!I82+апр.26!F82-апр.26!E82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мар.26!I83+апр.26!F83-апр.26!E83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мар.26!I84+апр.26!F84-апр.26!E84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мар.26!I85+апр.26!F85-апр.26!E85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мар.26!I86+апр.26!F86-апр.26!E86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мар.26!I87+апр.26!F87-апр.26!E87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мар.26!I88+апр.26!F88-апр.26!E88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мар.26!I89+апр.26!F89-апр.26!E89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мар.26!I90+апр.26!F90-апр.26!E90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мар.26!I91+апр.26!F91-апр.26!E91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мар.26!I92+апр.26!F92-апр.26!E92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мар.26!I93+апр.26!F93-апр.26!E93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мар.26!I94+апр.26!F94-апр.26!E94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мар.26!I95+апр.26!F95-апр.26!E95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мар.26!I96+апр.26!F96-апр.26!E96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мар.26!I97+апр.26!F97-апр.26!E97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мар.26!I98+апр.26!F98-апр.26!E98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мар.26!I99+апр.26!F99-апр.26!E99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мар.26!I100+апр.26!F100-апр.26!E100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мар.26!I101+апр.26!F101-апр.26!E101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мар.26!I102+апр.26!F102-апр.26!E102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мар.26!I103+апр.26!F103-апр.26!E103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мар.26!I104+апр.26!F104-апр.26!E104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мар.26!I105+апр.26!F105-апр.26!E105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мар.26!I106+апр.26!F106-апр.26!E106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мар.26!I107+апр.26!F107-апр.26!E107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мар.26!I108+апр.26!F108-апр.26!E108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мар.26!I109+апр.26!F109-апр.26!E109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мар.26!I110+апр.26!F110-апр.26!E110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мар.26!I111+апр.26!F111-апр.26!E111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мар.26!I112+апр.26!F112-апр.26!E112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мар.26!I113+апр.26!F113-апр.26!E113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мар.26!I114+апр.26!F114-апр.26!E114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мар.26!I115+апр.26!F115-апр.26!E115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мар.26!I116+апр.26!F116-апр.26!E116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мар.26!I117+апр.26!F117-апр.26!E117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мар.26!I118+апр.26!F118-апр.26!E118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мар.26!I119+апр.26!F119-апр.26!E119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мар.26!I120+апр.26!F120-апр.26!E120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мар.26!I121+апр.26!F121-апр.26!E121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мар.26!I122+апр.26!F122-апр.26!E122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мар.26!I123+апр.26!F123-апр.26!E123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мар.26!I124+апр.26!F124-апр.26!E124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мар.26!I125+апр.26!F125-апр.26!E125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мар.26!I126+апр.26!F126-апр.26!E126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мар.26!I127+апр.26!F127-апр.26!E127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мар.26!I128+апр.26!F128-апр.26!E128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мар.26!I129+апр.26!F129-апр.26!E129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мар.26!I130+апр.26!F130-апр.26!E130</f>
        <v>6384</v>
      </c>
    </row>
  </sheetData>
  <mergeCells count="1">
    <mergeCell ref="C1:I2"/>
  </mergeCells>
  <conditionalFormatting sqref="I1:I130">
    <cfRule type="cellIs" dxfId="17" priority="2" operator="lessThan">
      <formula>0</formula>
    </cfRule>
  </conditionalFormatting>
  <hyperlinks>
    <hyperlink ref="J2" location="СВОД_2026!A1" display="Свод 2026" xr:uid="{30606196-5460-4169-BE87-9FDDBC0B80BC}"/>
  </hyperlinks>
  <pageMargins left="0.7" right="0.7" top="0.75" bottom="0.75" header="0.3" footer="0.3"/>
  <pageSetup paperSize="9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2FCC-76A4-4075-8C99-2A8F9DE2EBE2}">
  <sheetPr codeName="Лист123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46143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апр.26!I4+май.26!F4-май.26!E4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апр.26!I5+май.26!F5-май.26!E5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апр.26!I6+май.26!F6-май.26!E6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апр.26!I7+май.26!F7-май.26!E7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апр.26!I8+май.26!F8-май.26!E8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апр.26!I9+май.26!F9-май.26!E9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апр.26!I10+май.26!F10-май.26!E10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апр.26!I11+май.26!F11-май.26!E11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апр.26!I12+май.26!F12-май.26!E12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апр.26!I13+май.26!F13-май.26!E13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апр.26!I14+май.26!F14-май.26!E14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апр.26!I15+май.26!F15-май.26!E15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апр.26!I16+май.26!F16-май.26!E16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апр.26!I17+май.26!F17-май.26!E17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апр.26!I18+май.26!F18-май.26!E18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апр.26!I19+май.26!F19-май.26!E19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апр.26!I20+май.26!F20-май.26!E20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апр.26!I21+май.26!F21-май.26!E21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апр.26!I22+май.26!F22-май.26!E22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апр.26!I23+май.26!F23-май.26!E23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апр.26!I24+май.26!F24-май.26!E24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апр.26!I25+май.26!F25-май.26!E25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апр.26!I26+май.26!F26-май.26!E26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апр.26!I27+май.26!F27-май.26!E27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апр.26!I28+май.26!F28-май.26!E28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апр.26!I29+май.26!F29-май.26!E29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апр.26!I30+май.26!F30-май.26!E30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апр.26!I31+май.26!F31-май.26!E31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апр.26!I32+май.26!F32-май.26!E32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апр.26!I33+май.26!F33-май.26!E33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апр.26!I34+май.26!F34-май.26!E34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апр.26!I35+май.26!F35-май.26!E35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апр.26!I36+май.26!F36-май.26!E36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апр.26!I37+май.26!F37-май.26!E37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апр.26!I38+май.26!F38-май.26!E38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апр.26!I39+май.26!F39-май.26!E39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апр.26!I40+май.26!F40-май.26!E40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апр.26!I41+май.26!F41-май.26!E41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апр.26!I42+май.26!F42-май.26!E42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апр.26!I43+май.26!F43-май.26!E43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апр.26!I44+май.26!F44-май.26!E44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апр.26!I45+май.26!F45-май.26!E45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апр.26!I46+май.26!F46-май.26!E46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апр.26!I47+май.26!F47-май.26!E47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апр.26!I48+май.26!F48-май.26!E48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апр.26!I49+май.26!F49-май.26!E49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апр.26!I50+май.26!F50-май.26!E50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апр.26!I51+май.26!F51-май.26!E51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апр.26!I52+май.26!F52-май.26!E52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апр.26!I53+май.26!F53-май.26!E53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апр.26!I54+май.26!F54-май.26!E54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апр.26!I55+май.26!F55-май.26!E55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апр.26!I56+май.26!F56-май.26!E56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апр.26!I57+май.26!F57-май.26!E57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апр.26!I58+май.26!F58-май.26!E58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апр.26!I59+май.26!F59-май.26!E59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апр.26!I60+май.26!F60-май.26!E60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апр.26!I61+май.26!F61-май.26!E61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апр.26!I62+май.26!F62-май.26!E62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апр.26!I63+май.26!F63-май.26!E63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апр.26!I64+май.26!F64-май.26!E64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апр.26!I65+май.26!F65-май.26!E65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апр.26!I66+май.26!F66-май.26!E66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апр.26!I67+май.26!F67-май.26!E67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апр.26!I68+май.26!F68-май.26!E68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апр.26!I69+май.26!F69-май.26!E69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апр.26!I70+май.26!F70-май.26!E70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апр.26!I71+май.26!F71-май.26!E71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апр.26!I72+май.26!F72-май.26!E72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апр.26!I73+май.26!F73-май.26!E73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апр.26!I74+май.26!F74-май.26!E74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апр.26!I75+май.26!F75-май.26!E75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апр.26!I76+май.26!F76-май.26!E76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апр.26!I77+май.26!F77-май.26!E77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апр.26!I78+май.26!F78-май.26!E78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апр.26!I79+май.26!F79-май.26!E79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апр.26!I80+май.26!F80-май.26!E80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апр.26!I81+май.26!F81-май.26!E81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апр.26!I82+май.26!F82-май.26!E82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апр.26!I83+май.26!F83-май.26!E83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апр.26!I84+май.26!F84-май.26!E84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апр.26!I85+май.26!F85-май.26!E85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апр.26!I86+май.26!F86-май.26!E86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апр.26!I87+май.26!F87-май.26!E87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апр.26!I88+май.26!F88-май.26!E88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апр.26!I89+май.26!F89-май.26!E89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апр.26!I90+май.26!F90-май.26!E90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апр.26!I91+май.26!F91-май.26!E91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апр.26!I92+май.26!F92-май.26!E92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апр.26!I93+май.26!F93-май.26!E93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апр.26!I94+май.26!F94-май.26!E94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апр.26!I95+май.26!F95-май.26!E95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апр.26!I96+май.26!F96-май.26!E96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апр.26!I97+май.26!F97-май.26!E97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апр.26!I98+май.26!F98-май.26!E98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апр.26!I99+май.26!F99-май.26!E99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апр.26!I100+май.26!F100-май.26!E100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апр.26!I101+май.26!F101-май.26!E101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апр.26!I102+май.26!F102-май.26!E102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апр.26!I103+май.26!F103-май.26!E103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апр.26!I104+май.26!F104-май.26!E104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апр.26!I105+май.26!F105-май.26!E105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апр.26!I106+май.26!F106-май.26!E106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апр.26!I107+май.26!F107-май.26!E107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апр.26!I108+май.26!F108-май.26!E108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апр.26!I109+май.26!F109-май.26!E109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апр.26!I110+май.26!F110-май.26!E110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апр.26!I111+май.26!F111-май.26!E111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апр.26!I112+май.26!F112-май.26!E112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апр.26!I113+май.26!F113-май.26!E113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апр.26!I114+май.26!F114-май.26!E114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апр.26!I115+май.26!F115-май.26!E115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апр.26!I116+май.26!F116-май.26!E116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апр.26!I117+май.26!F117-май.26!E117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апр.26!I118+май.26!F118-май.26!E118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апр.26!I119+май.26!F119-май.26!E119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апр.26!I120+май.26!F120-май.26!E120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апр.26!I121+май.26!F121-май.26!E121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апр.26!I122+май.26!F122-май.26!E122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апр.26!I123+май.26!F123-май.26!E123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апр.26!I124+май.26!F124-май.26!E124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апр.26!I125+май.26!F125-май.26!E125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апр.26!I126+май.26!F126-май.26!E126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апр.26!I127+май.26!F127-май.26!E127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апр.26!I128+май.26!F128-май.26!E128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апр.26!I129+май.26!F129-май.26!E129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апр.26!I130+май.26!F130-май.26!E130</f>
        <v>6384</v>
      </c>
    </row>
  </sheetData>
  <mergeCells count="1">
    <mergeCell ref="C1:I2"/>
  </mergeCells>
  <conditionalFormatting sqref="I1:I130">
    <cfRule type="cellIs" dxfId="15" priority="2" operator="lessThan">
      <formula>0</formula>
    </cfRule>
  </conditionalFormatting>
  <hyperlinks>
    <hyperlink ref="J2" location="СВОД_2026!A1" display="Свод 2026" xr:uid="{CDF3D083-AA0F-4148-ACB0-A89FA6C05550}"/>
  </hyperlinks>
  <pageMargins left="0.7" right="0.7" top="0.75" bottom="0.75" header="0.3" footer="0.3"/>
  <pageSetup paperSize="9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2F563-874F-4B85-9F6B-C202FB3F7AC9}">
  <sheetPr codeName="Лист124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46174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май.26!I4+июн.26!F4-июн.26!E4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май.26!I5+июн.26!F5-июн.26!E5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май.26!I6+июн.26!F6-июн.26!E6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май.26!I7+июн.26!F7-июн.26!E7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май.26!I8+июн.26!F8-июн.26!E8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май.26!I9+июн.26!F9-июн.26!E9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май.26!I10+июн.26!F10-июн.26!E10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май.26!I11+июн.26!F11-июн.26!E11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май.26!I12+июн.26!F12-июн.26!E12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май.26!I13+июн.26!F13-июн.26!E13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май.26!I14+июн.26!F14-июн.26!E14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май.26!I15+июн.26!F15-июн.26!E15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май.26!I16+июн.26!F16-июн.26!E16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май.26!I17+июн.26!F17-июн.26!E17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май.26!I18+июн.26!F18-июн.26!E18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май.26!I19+июн.26!F19-июн.26!E19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май.26!I20+июн.26!F20-июн.26!E20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май.26!I21+июн.26!F21-июн.26!E21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май.26!I22+июн.26!F22-июн.26!E22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май.26!I23+июн.26!F23-июн.26!E23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май.26!I24+июн.26!F24-июн.26!E24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май.26!I25+июн.26!F25-июн.26!E25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май.26!I26+июн.26!F26-июн.26!E26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май.26!I27+июн.26!F27-июн.26!E27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май.26!I28+июн.26!F28-июн.26!E28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май.26!I29+июн.26!F29-июн.26!E29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май.26!I30+июн.26!F30-июн.26!E30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май.26!I31+июн.26!F31-июн.26!E31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май.26!I32+июн.26!F32-июн.26!E32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май.26!I33+июн.26!F33-июн.26!E33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май.26!I34+июн.26!F34-июн.26!E34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май.26!I35+июн.26!F35-июн.26!E35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май.26!I36+июн.26!F36-июн.26!E36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май.26!I37+июн.26!F37-июн.26!E37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май.26!I38+июн.26!F38-июн.26!E38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май.26!I39+июн.26!F39-июн.26!E39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май.26!I40+июн.26!F40-июн.26!E40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май.26!I41+июн.26!F41-июн.26!E41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май.26!I42+июн.26!F42-июн.26!E42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май.26!I43+июн.26!F43-июн.26!E43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май.26!I44+июн.26!F44-июн.26!E44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май.26!I45+июн.26!F45-июн.26!E45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май.26!I46+июн.26!F46-июн.26!E46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май.26!I47+июн.26!F47-июн.26!E47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май.26!I48+июн.26!F48-июн.26!E48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май.26!I49+июн.26!F49-июн.26!E49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май.26!I50+июн.26!F50-июн.26!E50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май.26!I51+июн.26!F51-июн.26!E51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май.26!I52+июн.26!F52-июн.26!E52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май.26!I53+июн.26!F53-июн.26!E53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май.26!I54+июн.26!F54-июн.26!E54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май.26!I55+июн.26!F55-июн.26!E55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май.26!I56+июн.26!F56-июн.26!E56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май.26!I57+июн.26!F57-июн.26!E57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май.26!I58+июн.26!F58-июн.26!E58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май.26!I59+июн.26!F59-июн.26!E59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май.26!I60+июн.26!F60-июн.26!E60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май.26!I61+июн.26!F61-июн.26!E61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май.26!I62+июн.26!F62-июн.26!E62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май.26!I63+июн.26!F63-июн.26!E63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май.26!I64+июн.26!F64-июн.26!E64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май.26!I65+июн.26!F65-июн.26!E65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май.26!I66+июн.26!F66-июн.26!E66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май.26!I67+июн.26!F67-июн.26!E67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май.26!I68+июн.26!F68-июн.26!E68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май.26!I69+июн.26!F69-июн.26!E69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май.26!I70+июн.26!F70-июн.26!E70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май.26!I71+июн.26!F71-июн.26!E71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май.26!I72+июн.26!F72-июн.26!E72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май.26!I73+июн.26!F73-июн.26!E73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май.26!I74+июн.26!F74-июн.26!E74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май.26!I75+июн.26!F75-июн.26!E75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май.26!I76+июн.26!F76-июн.26!E76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май.26!I77+июн.26!F77-июн.26!E77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май.26!I78+июн.26!F78-июн.26!E78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май.26!I79+июн.26!F79-июн.26!E79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май.26!I80+июн.26!F80-июн.26!E80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май.26!I81+июн.26!F81-июн.26!E81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май.26!I82+июн.26!F82-июн.26!E82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май.26!I83+июн.26!F83-июн.26!E83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май.26!I84+июн.26!F84-июн.26!E84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май.26!I85+июн.26!F85-июн.26!E85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май.26!I86+июн.26!F86-июн.26!E86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май.26!I87+июн.26!F87-июн.26!E87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май.26!I88+июн.26!F88-июн.26!E88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май.26!I89+июн.26!F89-июн.26!E89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май.26!I90+июн.26!F90-июн.26!E90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май.26!I91+июн.26!F91-июн.26!E91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май.26!I92+июн.26!F92-июн.26!E92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май.26!I93+июн.26!F93-июн.26!E93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май.26!I94+июн.26!F94-июн.26!E94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май.26!I95+июн.26!F95-июн.26!E95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май.26!I96+июн.26!F96-июн.26!E96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май.26!I97+июн.26!F97-июн.26!E97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май.26!I98+июн.26!F98-июн.26!E98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май.26!I99+июн.26!F99-июн.26!E99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май.26!I100+июн.26!F100-июн.26!E100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май.26!I101+июн.26!F101-июн.26!E101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май.26!I102+июн.26!F102-июн.26!E102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май.26!I103+июн.26!F103-июн.26!E103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май.26!I104+июн.26!F104-июн.26!E104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май.26!I105+июн.26!F105-июн.26!E105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май.26!I106+июн.26!F106-июн.26!E106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май.26!I107+июн.26!F107-июн.26!E107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май.26!I108+июн.26!F108-июн.26!E108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май.26!I109+июн.26!F109-июн.26!E109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май.26!I110+июн.26!F110-июн.26!E110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май.26!I111+июн.26!F111-июн.26!E111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май.26!I112+июн.26!F112-июн.26!E112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май.26!I113+июн.26!F113-июн.26!E113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май.26!I114+июн.26!F114-июн.26!E114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май.26!I115+июн.26!F115-июн.26!E115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май.26!I116+июн.26!F116-июн.26!E116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май.26!I117+июн.26!F117-июн.26!E117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май.26!I118+июн.26!F118-июн.26!E118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май.26!I119+июн.26!F119-июн.26!E119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май.26!I120+июн.26!F120-июн.26!E120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май.26!I121+июн.26!F121-июн.26!E121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май.26!I122+июн.26!F122-июн.26!E122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май.26!I123+июн.26!F123-июн.26!E123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май.26!I124+июн.26!F124-июн.26!E124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май.26!I125+июн.26!F125-июн.26!E125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май.26!I126+июн.26!F126-июн.26!E126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май.26!I127+июн.26!F127-июн.26!E127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май.26!I128+июн.26!F128-июн.26!E128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май.26!I129+июн.26!F129-июн.26!E129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май.26!I130+июн.26!F130-июн.26!E130</f>
        <v>6384</v>
      </c>
    </row>
  </sheetData>
  <mergeCells count="1">
    <mergeCell ref="C1:I2"/>
  </mergeCells>
  <conditionalFormatting sqref="I1:I130">
    <cfRule type="cellIs" dxfId="13" priority="2" operator="lessThan">
      <formula>0</formula>
    </cfRule>
  </conditionalFormatting>
  <hyperlinks>
    <hyperlink ref="J2" location="СВОД_2026!A1" display="Свод 2026" xr:uid="{D02C5505-CF42-40F5-BBFF-2917C4F866AB}"/>
  </hyperlinks>
  <pageMargins left="0.7" right="0.7" top="0.75" bottom="0.75" header="0.3" footer="0.3"/>
  <pageSetup paperSize="9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F4B23-79E8-434F-BFF7-6EACDC6FEE43}">
  <sheetPr codeName="Лист125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46204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июн.26!I4+июл.26!F4-июл.26!E4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июн.26!I5+июл.26!F5-июл.26!E5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июн.26!I6+июл.26!F6-июл.26!E6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июн.26!I7+июл.26!F7-июл.26!E7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июн.26!I8+июл.26!F8-июл.26!E8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июн.26!I9+июл.26!F9-июл.26!E9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июн.26!I10+июл.26!F10-июл.26!E10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июн.26!I11+июл.26!F11-июл.26!E11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июн.26!I12+июл.26!F12-июл.26!E12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июн.26!I13+июл.26!F13-июл.26!E13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июн.26!I14+июл.26!F14-июл.26!E14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июн.26!I15+июл.26!F15-июл.26!E15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июн.26!I16+июл.26!F16-июл.26!E16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июн.26!I17+июл.26!F17-июл.26!E17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июн.26!I18+июл.26!F18-июл.26!E18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июн.26!I19+июл.26!F19-июл.26!E19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июн.26!I20+июл.26!F20-июл.26!E20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июн.26!I21+июл.26!F21-июл.26!E21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июн.26!I22+июл.26!F22-июл.26!E22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июн.26!I23+июл.26!F23-июл.26!E23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июн.26!I24+июл.26!F24-июл.26!E24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июн.26!I25+июл.26!F25-июл.26!E25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июн.26!I26+июл.26!F26-июл.26!E26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июн.26!I27+июл.26!F27-июл.26!E27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июн.26!I28+июл.26!F28-июл.26!E28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июн.26!I29+июл.26!F29-июл.26!E29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июн.26!I30+июл.26!F30-июл.26!E30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июн.26!I31+июл.26!F31-июл.26!E31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июн.26!I32+июл.26!F32-июл.26!E32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июн.26!I33+июл.26!F33-июл.26!E33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июн.26!I34+июл.26!F34-июл.26!E34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июн.26!I35+июл.26!F35-июл.26!E35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июн.26!I36+июл.26!F36-июл.26!E36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июн.26!I37+июл.26!F37-июл.26!E37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июн.26!I38+июл.26!F38-июл.26!E38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июн.26!I39+июл.26!F39-июл.26!E39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июн.26!I40+июл.26!F40-июл.26!E40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июн.26!I41+июл.26!F41-июл.26!E41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июн.26!I42+июл.26!F42-июл.26!E42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июн.26!I43+июл.26!F43-июл.26!E43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июн.26!I44+июл.26!F44-июл.26!E44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июн.26!I45+июл.26!F45-июл.26!E45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июн.26!I46+июл.26!F46-июл.26!E46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июн.26!I47+июл.26!F47-июл.26!E47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июн.26!I48+июл.26!F48-июл.26!E48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июн.26!I49+июл.26!F49-июл.26!E49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июн.26!I50+июл.26!F50-июл.26!E50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июн.26!I51+июл.26!F51-июл.26!E51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июн.26!I52+июл.26!F52-июл.26!E52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июн.26!I53+июл.26!F53-июл.26!E53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июн.26!I54+июл.26!F54-июл.26!E54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июн.26!I55+июл.26!F55-июл.26!E55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июн.26!I56+июл.26!F56-июл.26!E56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июн.26!I57+июл.26!F57-июл.26!E57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июн.26!I58+июл.26!F58-июл.26!E58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июн.26!I59+июл.26!F59-июл.26!E59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июн.26!I60+июл.26!F60-июл.26!E60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июн.26!I61+июл.26!F61-июл.26!E61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июн.26!I62+июл.26!F62-июл.26!E62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июн.26!I63+июл.26!F63-июл.26!E63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июн.26!I64+июл.26!F64-июл.26!E64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июн.26!I65+июл.26!F65-июл.26!E65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июн.26!I66+июл.26!F66-июл.26!E66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июн.26!I67+июл.26!F67-июл.26!E67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июн.26!I68+июл.26!F68-июл.26!E68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июн.26!I69+июл.26!F69-июл.26!E69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июн.26!I70+июл.26!F70-июл.26!E70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июн.26!I71+июл.26!F71-июл.26!E71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июн.26!I72+июл.26!F72-июл.26!E72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июн.26!I73+июл.26!F73-июл.26!E73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июн.26!I74+июл.26!F74-июл.26!E74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июн.26!I75+июл.26!F75-июл.26!E75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июн.26!I76+июл.26!F76-июл.26!E76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июн.26!I77+июл.26!F77-июл.26!E77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июн.26!I78+июл.26!F78-июл.26!E78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июн.26!I79+июл.26!F79-июл.26!E79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июн.26!I80+июл.26!F80-июл.26!E80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июн.26!I81+июл.26!F81-июл.26!E81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июн.26!I82+июл.26!F82-июл.26!E82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июн.26!I83+июл.26!F83-июл.26!E83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июн.26!I84+июл.26!F84-июл.26!E84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июн.26!I85+июл.26!F85-июл.26!E85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июн.26!I86+июл.26!F86-июл.26!E86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июн.26!I87+июл.26!F87-июл.26!E87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июн.26!I88+июл.26!F88-июл.26!E88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июн.26!I89+июл.26!F89-июл.26!E89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июн.26!I90+июл.26!F90-июл.26!E90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июн.26!I91+июл.26!F91-июл.26!E91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июн.26!I92+июл.26!F92-июл.26!E92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июн.26!I93+июл.26!F93-июл.26!E93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июн.26!I94+июл.26!F94-июл.26!E94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июн.26!I95+июл.26!F95-июл.26!E95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июн.26!I96+июл.26!F96-июл.26!E96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июн.26!I97+июл.26!F97-июл.26!E97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июн.26!I98+июл.26!F98-июл.26!E98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июн.26!I99+июл.26!F99-июл.26!E99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июн.26!I100+июл.26!F100-июл.26!E100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июн.26!I101+июл.26!F101-июл.26!E101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июн.26!I102+июл.26!F102-июл.26!E102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июн.26!I103+июл.26!F103-июл.26!E103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июн.26!I104+июл.26!F104-июл.26!E104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июн.26!I105+июл.26!F105-июл.26!E105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июн.26!I106+июл.26!F106-июл.26!E106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июн.26!I107+июл.26!F107-июл.26!E107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июн.26!I108+июл.26!F108-июл.26!E108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июн.26!I109+июл.26!F109-июл.26!E109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июн.26!I110+июл.26!F110-июл.26!E110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июн.26!I111+июл.26!F111-июл.26!E111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июн.26!I112+июл.26!F112-июл.26!E112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июн.26!I113+июл.26!F113-июл.26!E113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июн.26!I114+июл.26!F114-июл.26!E114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июн.26!I115+июл.26!F115-июл.26!E115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июн.26!I116+июл.26!F116-июл.26!E116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июн.26!I117+июл.26!F117-июл.26!E117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июн.26!I118+июл.26!F118-июл.26!E118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июн.26!I119+июл.26!F119-июл.26!E119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июн.26!I120+июл.26!F120-июл.26!E120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июн.26!I121+июл.26!F121-июл.26!E121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июн.26!I122+июл.26!F122-июл.26!E122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июн.26!I123+июл.26!F123-июл.26!E123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июн.26!I124+июл.26!F124-июл.26!E124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июн.26!I125+июл.26!F125-июл.26!E125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июн.26!I126+июл.26!F126-июл.26!E126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июн.26!I127+июл.26!F127-июл.26!E127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июн.26!I128+июл.26!F128-июл.26!E128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июн.26!I129+июл.26!F129-июл.26!E129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июн.26!I130+июл.26!F130-июл.26!E130</f>
        <v>6384</v>
      </c>
    </row>
  </sheetData>
  <mergeCells count="1">
    <mergeCell ref="C1:I2"/>
  </mergeCells>
  <conditionalFormatting sqref="I1:I130">
    <cfRule type="cellIs" dxfId="11" priority="2" operator="lessThan">
      <formula>0</formula>
    </cfRule>
  </conditionalFormatting>
  <hyperlinks>
    <hyperlink ref="J2" location="СВОД_2026!A1" display="Свод 2026" xr:uid="{55C5FEEC-9C88-4708-9724-E4B02CF65260}"/>
  </hyperlinks>
  <pageMargins left="0.7" right="0.7" top="0.75" bottom="0.75" header="0.3" footer="0.3"/>
  <pageSetup paperSize="9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68477-A011-4060-B633-8D9BF3EEE2B1}">
  <sheetPr codeName="Лист126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46235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июл.26!I4+авг.26!F4-авг.26!E4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июл.26!I5+авг.26!F5-авг.26!E5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июл.26!I6+авг.26!F6-авг.26!E6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июл.26!I7+авг.26!F7-авг.26!E7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июл.26!I8+авг.26!F8-авг.26!E8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июл.26!I9+авг.26!F9-авг.26!E9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июл.26!I10+авг.26!F10-авг.26!E10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июл.26!I11+авг.26!F11-авг.26!E11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июл.26!I12+авг.26!F12-авг.26!E12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июл.26!I13+авг.26!F13-авг.26!E13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июл.26!I14+авг.26!F14-авг.26!E14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июл.26!I15+авг.26!F15-авг.26!E15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июл.26!I16+авг.26!F16-авг.26!E16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июл.26!I17+авг.26!F17-авг.26!E17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июл.26!I18+авг.26!F18-авг.26!E18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июл.26!I19+авг.26!F19-авг.26!E19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июл.26!I20+авг.26!F20-авг.26!E20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июл.26!I21+авг.26!F21-авг.26!E21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июл.26!I22+авг.26!F22-авг.26!E22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июл.26!I23+авг.26!F23-авг.26!E23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июл.26!I24+авг.26!F24-авг.26!E24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июл.26!I25+авг.26!F25-авг.26!E25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июл.26!I26+авг.26!F26-авг.26!E26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июл.26!I27+авг.26!F27-авг.26!E27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июл.26!I28+авг.26!F28-авг.26!E28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июл.26!I29+авг.26!F29-авг.26!E29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июл.26!I30+авг.26!F30-авг.26!E30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июл.26!I31+авг.26!F31-авг.26!E31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июл.26!I32+авг.26!F32-авг.26!E32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июл.26!I33+авг.26!F33-авг.26!E33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июл.26!I34+авг.26!F34-авг.26!E34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июл.26!I35+авг.26!F35-авг.26!E35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июл.26!I36+авг.26!F36-авг.26!E36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июл.26!I37+авг.26!F37-авг.26!E37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июл.26!I38+авг.26!F38-авг.26!E38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июл.26!I39+авг.26!F39-авг.26!E39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июл.26!I40+авг.26!F40-авг.26!E40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июл.26!I41+авг.26!F41-авг.26!E41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июл.26!I42+авг.26!F42-авг.26!E42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июл.26!I43+авг.26!F43-авг.26!E43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июл.26!I44+авг.26!F44-авг.26!E44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июл.26!I45+авг.26!F45-авг.26!E45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июл.26!I46+авг.26!F46-авг.26!E46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июл.26!I47+авг.26!F47-авг.26!E47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июл.26!I48+авг.26!F48-авг.26!E48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июл.26!I49+авг.26!F49-авг.26!E49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июл.26!I50+авг.26!F50-авг.26!E50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июл.26!I51+авг.26!F51-авг.26!E51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июл.26!I52+авг.26!F52-авг.26!E52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июл.26!I53+авг.26!F53-авг.26!E53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июл.26!I54+авг.26!F54-авг.26!E54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июл.26!I55+авг.26!F55-авг.26!E55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июл.26!I56+авг.26!F56-авг.26!E56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июл.26!I57+авг.26!F57-авг.26!E57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июл.26!I58+авг.26!F58-авг.26!E58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июл.26!I59+авг.26!F59-авг.26!E59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июл.26!I60+авг.26!F60-авг.26!E60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июл.26!I61+авг.26!F61-авг.26!E61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июл.26!I62+авг.26!F62-авг.26!E62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июл.26!I63+авг.26!F63-авг.26!E63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июл.26!I64+авг.26!F64-авг.26!E64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июл.26!I65+авг.26!F65-авг.26!E65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июл.26!I66+авг.26!F66-авг.26!E66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июл.26!I67+авг.26!F67-авг.26!E67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июл.26!I68+авг.26!F68-авг.26!E68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июл.26!I69+авг.26!F69-авг.26!E69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июл.26!I70+авг.26!F70-авг.26!E70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июл.26!I71+авг.26!F71-авг.26!E71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июл.26!I72+авг.26!F72-авг.26!E72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июл.26!I73+авг.26!F73-авг.26!E73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июл.26!I74+авг.26!F74-авг.26!E74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июл.26!I75+авг.26!F75-авг.26!E75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июл.26!I76+авг.26!F76-авг.26!E76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июл.26!I77+авг.26!F77-авг.26!E77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июл.26!I78+авг.26!F78-авг.26!E78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июл.26!I79+авг.26!F79-авг.26!E79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июл.26!I80+авг.26!F80-авг.26!E80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июл.26!I81+авг.26!F81-авг.26!E81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июл.26!I82+авг.26!F82-авг.26!E82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июл.26!I83+авг.26!F83-авг.26!E83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июл.26!I84+авг.26!F84-авг.26!E84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июл.26!I85+авг.26!F85-авг.26!E85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июл.26!I86+авг.26!F86-авг.26!E86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июл.26!I87+авг.26!F87-авг.26!E87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июл.26!I88+авг.26!F88-авг.26!E88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июл.26!I89+авг.26!F89-авг.26!E89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июл.26!I90+авг.26!F90-авг.26!E90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июл.26!I91+авг.26!F91-авг.26!E91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июл.26!I92+авг.26!F92-авг.26!E92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июл.26!I93+авг.26!F93-авг.26!E93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июл.26!I94+авг.26!F94-авг.26!E94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июл.26!I95+авг.26!F95-авг.26!E95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июл.26!I96+авг.26!F96-авг.26!E96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июл.26!I97+авг.26!F97-авг.26!E97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июл.26!I98+авг.26!F98-авг.26!E98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июл.26!I99+авг.26!F99-авг.26!E99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июл.26!I100+авг.26!F100-авг.26!E100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июл.26!I101+авг.26!F101-авг.26!E101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июл.26!I102+авг.26!F102-авг.26!E102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июл.26!I103+авг.26!F103-авг.26!E103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июл.26!I104+авг.26!F104-авг.26!E104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июл.26!I105+авг.26!F105-авг.26!E105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июл.26!I106+авг.26!F106-авг.26!E106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июл.26!I107+авг.26!F107-авг.26!E107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июл.26!I108+авг.26!F108-авг.26!E108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июл.26!I109+авг.26!F109-авг.26!E109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июл.26!I110+авг.26!F110-авг.26!E110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июл.26!I111+авг.26!F111-авг.26!E111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июл.26!I112+авг.26!F112-авг.26!E112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июл.26!I113+авг.26!F113-авг.26!E113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июл.26!I114+авг.26!F114-авг.26!E114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июл.26!I115+авг.26!F115-авг.26!E115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июл.26!I116+авг.26!F116-авг.26!E116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июл.26!I117+авг.26!F117-авг.26!E117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июл.26!I118+авг.26!F118-авг.26!E118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июл.26!I119+авг.26!F119-авг.26!E119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июл.26!I120+авг.26!F120-авг.26!E120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июл.26!I121+авг.26!F121-авг.26!E121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июл.26!I122+авг.26!F122-авг.26!E122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июл.26!I123+авг.26!F123-авг.26!E123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июл.26!I124+авг.26!F124-авг.26!E124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июл.26!I125+авг.26!F125-авг.26!E125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июл.26!I126+авг.26!F126-авг.26!E126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июл.26!I127+авг.26!F127-авг.26!E127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июл.26!I128+авг.26!F128-авг.26!E128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июл.26!I129+авг.26!F129-авг.26!E129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июл.26!I130+авг.26!F130-авг.26!E130</f>
        <v>6384</v>
      </c>
    </row>
  </sheetData>
  <mergeCells count="1">
    <mergeCell ref="C1:I2"/>
  </mergeCells>
  <conditionalFormatting sqref="I1:I130">
    <cfRule type="cellIs" dxfId="9" priority="2" operator="lessThan">
      <formula>0</formula>
    </cfRule>
  </conditionalFormatting>
  <hyperlinks>
    <hyperlink ref="J2" location="СВОД_2026!A1" display="Свод 2026" xr:uid="{ECF7CABB-1D50-410F-93C0-1FFE309D896D}"/>
  </hyperlinks>
  <pageMargins left="0.7" right="0.7" top="0.75" bottom="0.75" header="0.3" footer="0.3"/>
  <pageSetup paperSize="9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3C9A-563C-49A8-9F73-A71915C4DB20}">
  <sheetPr codeName="Лист127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46266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авг.26!I4+сен.26!F4-сен.26!E4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авг.26!I5+сен.26!F5-сен.26!E5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авг.26!I6+сен.26!F6-сен.26!E6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авг.26!I7+сен.26!F7-сен.26!E7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авг.26!I8+сен.26!F8-сен.26!E8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авг.26!I9+сен.26!F9-сен.26!E9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авг.26!I10+сен.26!F10-сен.26!E10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авг.26!I11+сен.26!F11-сен.26!E11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авг.26!I12+сен.26!F12-сен.26!E12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авг.26!I13+сен.26!F13-сен.26!E13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авг.26!I14+сен.26!F14-сен.26!E14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авг.26!I15+сен.26!F15-сен.26!E15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авг.26!I16+сен.26!F16-сен.26!E16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авг.26!I17+сен.26!F17-сен.26!E17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авг.26!I18+сен.26!F18-сен.26!E18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авг.26!I19+сен.26!F19-сен.26!E19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авг.26!I20+сен.26!F20-сен.26!E20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авг.26!I21+сен.26!F21-сен.26!E21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авг.26!I22+сен.26!F22-сен.26!E22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авг.26!I23+сен.26!F23-сен.26!E23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авг.26!I24+сен.26!F24-сен.26!E24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авг.26!I25+сен.26!F25-сен.26!E25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авг.26!I26+сен.26!F26-сен.26!E26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авг.26!I27+сен.26!F27-сен.26!E27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авг.26!I28+сен.26!F28-сен.26!E28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авг.26!I29+сен.26!F29-сен.26!E29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авг.26!I30+сен.26!F30-сен.26!E30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авг.26!I31+сен.26!F31-сен.26!E31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авг.26!I32+сен.26!F32-сен.26!E32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авг.26!I33+сен.26!F33-сен.26!E33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авг.26!I34+сен.26!F34-сен.26!E34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авг.26!I35+сен.26!F35-сен.26!E35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авг.26!I36+сен.26!F36-сен.26!E36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авг.26!I37+сен.26!F37-сен.26!E37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авг.26!I38+сен.26!F38-сен.26!E38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авг.26!I39+сен.26!F39-сен.26!E39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авг.26!I40+сен.26!F40-сен.26!E40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авг.26!I41+сен.26!F41-сен.26!E41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авг.26!I42+сен.26!F42-сен.26!E42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авг.26!I43+сен.26!F43-сен.26!E43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авг.26!I44+сен.26!F44-сен.26!E44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авг.26!I45+сен.26!F45-сен.26!E45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авг.26!I46+сен.26!F46-сен.26!E46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авг.26!I47+сен.26!F47-сен.26!E47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авг.26!I48+сен.26!F48-сен.26!E48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авг.26!I49+сен.26!F49-сен.26!E49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авг.26!I50+сен.26!F50-сен.26!E50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авг.26!I51+сен.26!F51-сен.26!E51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авг.26!I52+сен.26!F52-сен.26!E52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авг.26!I53+сен.26!F53-сен.26!E53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авг.26!I54+сен.26!F54-сен.26!E54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авг.26!I55+сен.26!F55-сен.26!E55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авг.26!I56+сен.26!F56-сен.26!E56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авг.26!I57+сен.26!F57-сен.26!E57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авг.26!I58+сен.26!F58-сен.26!E58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авг.26!I59+сен.26!F59-сен.26!E59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авг.26!I60+сен.26!F60-сен.26!E60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авг.26!I61+сен.26!F61-сен.26!E61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авг.26!I62+сен.26!F62-сен.26!E62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авг.26!I63+сен.26!F63-сен.26!E63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авг.26!I64+сен.26!F64-сен.26!E64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авг.26!I65+сен.26!F65-сен.26!E65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авг.26!I66+сен.26!F66-сен.26!E66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авг.26!I67+сен.26!F67-сен.26!E67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авг.26!I68+сен.26!F68-сен.26!E68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авг.26!I69+сен.26!F69-сен.26!E69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авг.26!I70+сен.26!F70-сен.26!E70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авг.26!I71+сен.26!F71-сен.26!E71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авг.26!I72+сен.26!F72-сен.26!E72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авг.26!I73+сен.26!F73-сен.26!E73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авг.26!I74+сен.26!F74-сен.26!E74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авг.26!I75+сен.26!F75-сен.26!E75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авг.26!I76+сен.26!F76-сен.26!E76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авг.26!I77+сен.26!F77-сен.26!E77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авг.26!I78+сен.26!F78-сен.26!E78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авг.26!I79+сен.26!F79-сен.26!E79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авг.26!I80+сен.26!F80-сен.26!E80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авг.26!I81+сен.26!F81-сен.26!E81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авг.26!I82+сен.26!F82-сен.26!E82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авг.26!I83+сен.26!F83-сен.26!E83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авг.26!I84+сен.26!F84-сен.26!E84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авг.26!I85+сен.26!F85-сен.26!E85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авг.26!I86+сен.26!F86-сен.26!E86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авг.26!I87+сен.26!F87-сен.26!E87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авг.26!I88+сен.26!F88-сен.26!E88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авг.26!I89+сен.26!F89-сен.26!E89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авг.26!I90+сен.26!F90-сен.26!E90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авг.26!I91+сен.26!F91-сен.26!E91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авг.26!I92+сен.26!F92-сен.26!E92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авг.26!I93+сен.26!F93-сен.26!E93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авг.26!I94+сен.26!F94-сен.26!E94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авг.26!I95+сен.26!F95-сен.26!E95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авг.26!I96+сен.26!F96-сен.26!E96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авг.26!I97+сен.26!F97-сен.26!E97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авг.26!I98+сен.26!F98-сен.26!E98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авг.26!I99+сен.26!F99-сен.26!E99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авг.26!I100+сен.26!F100-сен.26!E100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авг.26!I101+сен.26!F101-сен.26!E101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авг.26!I102+сен.26!F102-сен.26!E102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авг.26!I103+сен.26!F103-сен.26!E103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авг.26!I104+сен.26!F104-сен.26!E104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авг.26!I105+сен.26!F105-сен.26!E105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авг.26!I106+сен.26!F106-сен.26!E106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авг.26!I107+сен.26!F107-сен.26!E107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авг.26!I108+сен.26!F108-сен.26!E108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авг.26!I109+сен.26!F109-сен.26!E109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авг.26!I110+сен.26!F110-сен.26!E110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авг.26!I111+сен.26!F111-сен.26!E111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авг.26!I112+сен.26!F112-сен.26!E112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авг.26!I113+сен.26!F113-сен.26!E113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авг.26!I114+сен.26!F114-сен.26!E114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авг.26!I115+сен.26!F115-сен.26!E115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авг.26!I116+сен.26!F116-сен.26!E116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авг.26!I117+сен.26!F117-сен.26!E117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авг.26!I118+сен.26!F118-сен.26!E118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авг.26!I119+сен.26!F119-сен.26!E119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авг.26!I120+сен.26!F120-сен.26!E120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авг.26!I121+сен.26!F121-сен.26!E121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авг.26!I122+сен.26!F122-сен.26!E122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авг.26!I123+сен.26!F123-сен.26!E123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авг.26!I124+сен.26!F124-сен.26!E124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авг.26!I125+сен.26!F125-сен.26!E125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авг.26!I126+сен.26!F126-сен.26!E126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авг.26!I127+сен.26!F127-сен.26!E127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авг.26!I128+сен.26!F128-сен.26!E128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авг.26!I129+сен.26!F129-сен.26!E129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авг.26!I130+сен.26!F130-сен.26!E130</f>
        <v>6384</v>
      </c>
    </row>
  </sheetData>
  <mergeCells count="1">
    <mergeCell ref="C1:I2"/>
  </mergeCells>
  <conditionalFormatting sqref="I1:I130">
    <cfRule type="cellIs" dxfId="7" priority="2" operator="lessThan">
      <formula>0</formula>
    </cfRule>
  </conditionalFormatting>
  <hyperlinks>
    <hyperlink ref="J2" location="СВОД_2026!A1" display="Свод 2026" xr:uid="{30606C14-58A1-4779-9234-867AD7B29FE7}"/>
  </hyperlinks>
  <pageMargins left="0.7" right="0.7" top="0.75" bottom="0.75" header="0.3" footer="0.3"/>
  <pageSetup paperSize="9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9E8C-0191-42D2-A7EB-A00D3E9BA5C7}">
  <sheetPr codeName="Лист128"/>
  <dimension ref="A1:J130"/>
  <sheetViews>
    <sheetView topLeftCell="A94"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46296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сен.26!I4+окт.26!F4-окт.26!E4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сен.26!I5+окт.26!F5-окт.26!E5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сен.26!I6+окт.26!F6-окт.26!E6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сен.26!I7+окт.26!F7-окт.26!E7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сен.26!I8+окт.26!F8-окт.26!E8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сен.26!I9+окт.26!F9-окт.26!E9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сен.26!I10+окт.26!F10-окт.26!E10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сен.26!I11+окт.26!F11-окт.26!E11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сен.26!I12+окт.26!F12-окт.26!E12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сен.26!I13+окт.26!F13-окт.26!E13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сен.26!I14+окт.26!F14-окт.26!E14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сен.26!I15+окт.26!F15-окт.26!E15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сен.26!I16+окт.26!F16-окт.26!E16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сен.26!I17+окт.26!F17-окт.26!E17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сен.26!I18+окт.26!F18-окт.26!E18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сен.26!I19+окт.26!F19-окт.26!E19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сен.26!I20+окт.26!F20-окт.26!E20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сен.26!I21+окт.26!F21-окт.26!E21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сен.26!I22+окт.26!F22-окт.26!E22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сен.26!I23+окт.26!F23-окт.26!E23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сен.26!I24+окт.26!F24-окт.26!E24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сен.26!I25+окт.26!F25-окт.26!E25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сен.26!I26+окт.26!F26-окт.26!E26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сен.26!I27+окт.26!F27-окт.26!E27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сен.26!I28+окт.26!F28-окт.26!E28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сен.26!I29+окт.26!F29-окт.26!E29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сен.26!I30+окт.26!F30-окт.26!E30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сен.26!I31+окт.26!F31-окт.26!E31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сен.26!I32+окт.26!F32-окт.26!E32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сен.26!I33+окт.26!F33-окт.26!E33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сен.26!I34+окт.26!F34-окт.26!E34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сен.26!I35+окт.26!F35-окт.26!E35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сен.26!I36+окт.26!F36-окт.26!E36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сен.26!I37+окт.26!F37-окт.26!E37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сен.26!I38+окт.26!F38-окт.26!E38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сен.26!I39+окт.26!F39-окт.26!E39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сен.26!I40+окт.26!F40-окт.26!E40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сен.26!I41+окт.26!F41-окт.26!E41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сен.26!I42+окт.26!F42-окт.26!E42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сен.26!I43+окт.26!F43-окт.26!E43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сен.26!I44+окт.26!F44-окт.26!E44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сен.26!I45+окт.26!F45-окт.26!E45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сен.26!I46+окт.26!F46-окт.26!E46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сен.26!I47+окт.26!F47-окт.26!E47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сен.26!I48+окт.26!F48-окт.26!E48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сен.26!I49+окт.26!F49-окт.26!E49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сен.26!I50+окт.26!F50-окт.26!E50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сен.26!I51+окт.26!F51-окт.26!E51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сен.26!I52+окт.26!F52-окт.26!E52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сен.26!I53+окт.26!F53-окт.26!E53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сен.26!I54+окт.26!F54-окт.26!E54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сен.26!I55+окт.26!F55-окт.26!E55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сен.26!I56+окт.26!F56-окт.26!E56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сен.26!I57+окт.26!F57-окт.26!E57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сен.26!I58+окт.26!F58-окт.26!E58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сен.26!I59+окт.26!F59-окт.26!E59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сен.26!I60+окт.26!F60-окт.26!E60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сен.26!I61+окт.26!F61-окт.26!E61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сен.26!I62+окт.26!F62-окт.26!E62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сен.26!I63+окт.26!F63-окт.26!E63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сен.26!I64+окт.26!F64-окт.26!E64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сен.26!I65+окт.26!F65-окт.26!E65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сен.26!I66+окт.26!F66-окт.26!E66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сен.26!I67+окт.26!F67-окт.26!E67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сен.26!I68+окт.26!F68-окт.26!E68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сен.26!I69+окт.26!F69-окт.26!E69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сен.26!I70+окт.26!F70-окт.26!E70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сен.26!I71+окт.26!F71-окт.26!E71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сен.26!I72+окт.26!F72-окт.26!E72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сен.26!I73+окт.26!F73-окт.26!E73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сен.26!I74+окт.26!F74-окт.26!E74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сен.26!I75+окт.26!F75-окт.26!E75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сен.26!I76+окт.26!F76-окт.26!E76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сен.26!I77+окт.26!F77-окт.26!E77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сен.26!I78+окт.26!F78-окт.26!E78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сен.26!I79+окт.26!F79-окт.26!E79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сен.26!I80+окт.26!F80-окт.26!E80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сен.26!I81+окт.26!F81-окт.26!E81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сен.26!I82+окт.26!F82-окт.26!E82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сен.26!I83+окт.26!F83-окт.26!E83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сен.26!I84+окт.26!F84-окт.26!E84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сен.26!I85+окт.26!F85-окт.26!E85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сен.26!I86+окт.26!F86-окт.26!E86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сен.26!I87+окт.26!F87-окт.26!E87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сен.26!I88+окт.26!F88-окт.26!E88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сен.26!I89+окт.26!F89-окт.26!E89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сен.26!I90+окт.26!F90-окт.26!E90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сен.26!I91+окт.26!F91-окт.26!E91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сен.26!I92+окт.26!F92-окт.26!E92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сен.26!I93+окт.26!F93-окт.26!E93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сен.26!I94+окт.26!F94-окт.26!E94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сен.26!I95+окт.26!F95-окт.26!E95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сен.26!I96+окт.26!F96-окт.26!E96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сен.26!I97+окт.26!F97-окт.26!E97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сен.26!I98+окт.26!F98-окт.26!E98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сен.26!I99+окт.26!F99-окт.26!E99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сен.26!I100+окт.26!F100-окт.26!E100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сен.26!I101+окт.26!F101-окт.26!E101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сен.26!I102+окт.26!F102-окт.26!E102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сен.26!I103+окт.26!F103-окт.26!E103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сен.26!I104+окт.26!F104-окт.26!E104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сен.26!I105+окт.26!F105-окт.26!E105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сен.26!I106+окт.26!F106-окт.26!E106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сен.26!I107+окт.26!F107-окт.26!E107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сен.26!I108+окт.26!F108-окт.26!E108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сен.26!I109+окт.26!F109-окт.26!E109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сен.26!I110+окт.26!F110-окт.26!E110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сен.26!I111+окт.26!F111-окт.26!E111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сен.26!I112+окт.26!F112-окт.26!E112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сен.26!I113+окт.26!F113-окт.26!E113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сен.26!I114+окт.26!F114-окт.26!E114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сен.26!I115+окт.26!F115-окт.26!E115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сен.26!I116+окт.26!F116-окт.26!E116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сен.26!I117+окт.26!F117-окт.26!E117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сен.26!I118+окт.26!F118-окт.26!E118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сен.26!I119+окт.26!F119-окт.26!E119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сен.26!I120+окт.26!F120-окт.26!E120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сен.26!I121+окт.26!F121-окт.26!E121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сен.26!I122+окт.26!F122-окт.26!E122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сен.26!I123+окт.26!F123-окт.26!E123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сен.26!I124+окт.26!F124-окт.26!E124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сен.26!I125+окт.26!F125-окт.26!E125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сен.26!I126+окт.26!F126-окт.26!E126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сен.26!I127+окт.26!F127-окт.26!E127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сен.26!I128+окт.26!F128-окт.26!E128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сен.26!I129+окт.26!F129-окт.26!E129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сен.26!I130+окт.26!F130-окт.26!E130</f>
        <v>6384</v>
      </c>
    </row>
  </sheetData>
  <mergeCells count="1">
    <mergeCell ref="C1:I2"/>
  </mergeCells>
  <conditionalFormatting sqref="I1:I130">
    <cfRule type="cellIs" dxfId="5" priority="2" operator="lessThan">
      <formula>0</formula>
    </cfRule>
  </conditionalFormatting>
  <hyperlinks>
    <hyperlink ref="J2" location="СВОД_2026!A1" display="Свод 2026" xr:uid="{61FF6459-427A-40A3-A62F-E6799D8EB997}"/>
  </hyperlinks>
  <pageMargins left="0.7" right="0.7" top="0.75" bottom="0.75" header="0.3" footer="0.3"/>
  <pageSetup paperSize="9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B5ED-C292-46C6-8B37-0511B6464773}">
  <sheetPr codeName="Лист129"/>
  <dimension ref="A1:J130"/>
  <sheetViews>
    <sheetView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46327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окт.26!I4+ноя.26!F4-ноя.26!E4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окт.26!I5+ноя.26!F5-ноя.26!E5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окт.26!I6+ноя.26!F6-ноя.26!E6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окт.26!I7+ноя.26!F7-ноя.26!E7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окт.26!I8+ноя.26!F8-ноя.26!E8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окт.26!I9+ноя.26!F9-ноя.26!E9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окт.26!I10+ноя.26!F10-ноя.26!E10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окт.26!I11+ноя.26!F11-ноя.26!E11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окт.26!I12+ноя.26!F12-ноя.26!E12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окт.26!I13+ноя.26!F13-ноя.26!E13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окт.26!I14+ноя.26!F14-ноя.26!E14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окт.26!I15+ноя.26!F15-ноя.26!E15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окт.26!I16+ноя.26!F16-ноя.26!E16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окт.26!I17+ноя.26!F17-ноя.26!E17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окт.26!I18+ноя.26!F18-ноя.26!E18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окт.26!I19+ноя.26!F19-ноя.26!E19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окт.26!I20+ноя.26!F20-ноя.26!E20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окт.26!I21+ноя.26!F21-ноя.26!E21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окт.26!I22+ноя.26!F22-ноя.26!E22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окт.26!I23+ноя.26!F23-ноя.26!E23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окт.26!I24+ноя.26!F24-ноя.26!E24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окт.26!I25+ноя.26!F25-ноя.26!E25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окт.26!I26+ноя.26!F26-ноя.26!E26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окт.26!I27+ноя.26!F27-ноя.26!E27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окт.26!I28+ноя.26!F28-ноя.26!E28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окт.26!I29+ноя.26!F29-ноя.26!E29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окт.26!I30+ноя.26!F30-ноя.26!E30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окт.26!I31+ноя.26!F31-ноя.26!E31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окт.26!I32+ноя.26!F32-ноя.26!E32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окт.26!I33+ноя.26!F33-ноя.26!E33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окт.26!I34+ноя.26!F34-ноя.26!E34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окт.26!I35+ноя.26!F35-ноя.26!E35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окт.26!I36+ноя.26!F36-ноя.26!E36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окт.26!I37+ноя.26!F37-ноя.26!E37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окт.26!I38+ноя.26!F38-ноя.26!E38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окт.26!I39+ноя.26!F39-ноя.26!E39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окт.26!I40+ноя.26!F40-ноя.26!E40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окт.26!I41+ноя.26!F41-ноя.26!E41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окт.26!I42+ноя.26!F42-ноя.26!E42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окт.26!I43+ноя.26!F43-ноя.26!E43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окт.26!I44+ноя.26!F44-ноя.26!E44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окт.26!I45+ноя.26!F45-ноя.26!E45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окт.26!I46+ноя.26!F46-ноя.26!E46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окт.26!I47+ноя.26!F47-ноя.26!E47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окт.26!I48+ноя.26!F48-ноя.26!E48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окт.26!I49+ноя.26!F49-ноя.26!E49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окт.26!I50+ноя.26!F50-ноя.26!E50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окт.26!I51+ноя.26!F51-ноя.26!E51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окт.26!I52+ноя.26!F52-ноя.26!E52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окт.26!I53+ноя.26!F53-ноя.26!E53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окт.26!I54+ноя.26!F54-ноя.26!E54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окт.26!I55+ноя.26!F55-ноя.26!E55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окт.26!I56+ноя.26!F56-ноя.26!E56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окт.26!I57+ноя.26!F57-ноя.26!E57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окт.26!I58+ноя.26!F58-ноя.26!E58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окт.26!I59+ноя.26!F59-ноя.26!E59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окт.26!I60+ноя.26!F60-ноя.26!E60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окт.26!I61+ноя.26!F61-ноя.26!E61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окт.26!I62+ноя.26!F62-ноя.26!E62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окт.26!I63+ноя.26!F63-ноя.26!E63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окт.26!I64+ноя.26!F64-ноя.26!E64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окт.26!I65+ноя.26!F65-ноя.26!E65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окт.26!I66+ноя.26!F66-ноя.26!E66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окт.26!I67+ноя.26!F67-ноя.26!E67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окт.26!I68+ноя.26!F68-ноя.26!E68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окт.26!I69+ноя.26!F69-ноя.26!E69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окт.26!I70+ноя.26!F70-ноя.26!E70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окт.26!I71+ноя.26!F71-ноя.26!E71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окт.26!I72+ноя.26!F72-ноя.26!E72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окт.26!I73+ноя.26!F73-ноя.26!E73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окт.26!I74+ноя.26!F74-ноя.26!E74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окт.26!I75+ноя.26!F75-ноя.26!E75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окт.26!I76+ноя.26!F76-ноя.26!E76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окт.26!I77+ноя.26!F77-ноя.26!E77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окт.26!I78+ноя.26!F78-ноя.26!E78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окт.26!I79+ноя.26!F79-ноя.26!E79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окт.26!I80+ноя.26!F80-ноя.26!E80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окт.26!I81+ноя.26!F81-ноя.26!E81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окт.26!I82+ноя.26!F82-ноя.26!E82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окт.26!I83+ноя.26!F83-ноя.26!E83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окт.26!I84+ноя.26!F84-ноя.26!E84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окт.26!I85+ноя.26!F85-ноя.26!E85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окт.26!I86+ноя.26!F86-ноя.26!E86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окт.26!I87+ноя.26!F87-ноя.26!E87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окт.26!I88+ноя.26!F88-ноя.26!E88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окт.26!I89+ноя.26!F89-ноя.26!E89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окт.26!I90+ноя.26!F90-ноя.26!E90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окт.26!I91+ноя.26!F91-ноя.26!E91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окт.26!I92+ноя.26!F92-ноя.26!E92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окт.26!I93+ноя.26!F93-ноя.26!E93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окт.26!I94+ноя.26!F94-ноя.26!E94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окт.26!I95+ноя.26!F95-ноя.26!E95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окт.26!I96+ноя.26!F96-ноя.26!E96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окт.26!I97+ноя.26!F97-ноя.26!E97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окт.26!I98+ноя.26!F98-ноя.26!E98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окт.26!I99+ноя.26!F99-ноя.26!E99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окт.26!I100+ноя.26!F100-ноя.26!E100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окт.26!I101+ноя.26!F101-ноя.26!E101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окт.26!I102+ноя.26!F102-ноя.26!E102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окт.26!I103+ноя.26!F103-ноя.26!E103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окт.26!I104+ноя.26!F104-ноя.26!E104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окт.26!I105+ноя.26!F105-ноя.26!E105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окт.26!I106+ноя.26!F106-ноя.26!E106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окт.26!I107+ноя.26!F107-ноя.26!E107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окт.26!I108+ноя.26!F108-ноя.26!E108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окт.26!I109+ноя.26!F109-ноя.26!E109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окт.26!I110+ноя.26!F110-ноя.26!E110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окт.26!I111+ноя.26!F111-ноя.26!E111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окт.26!I112+ноя.26!F112-ноя.26!E112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окт.26!I113+ноя.26!F113-ноя.26!E113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окт.26!I114+ноя.26!F114-ноя.26!E114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окт.26!I115+ноя.26!F115-ноя.26!E115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окт.26!I116+ноя.26!F116-ноя.26!E116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окт.26!I117+ноя.26!F117-ноя.26!E117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окт.26!I118+ноя.26!F118-ноя.26!E118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окт.26!I119+ноя.26!F119-ноя.26!E119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окт.26!I120+ноя.26!F120-ноя.26!E120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окт.26!I121+ноя.26!F121-ноя.26!E121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окт.26!I122+ноя.26!F122-ноя.26!E122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окт.26!I123+ноя.26!F123-ноя.26!E123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окт.26!I124+ноя.26!F124-ноя.26!E124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окт.26!I125+ноя.26!F125-ноя.26!E125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окт.26!I126+ноя.26!F126-ноя.26!E126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окт.26!I127+ноя.26!F127-ноя.26!E127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окт.26!I128+ноя.26!F128-ноя.26!E128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окт.26!I129+ноя.26!F129-ноя.26!E129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окт.26!I130+ноя.26!F130-ноя.26!E130</f>
        <v>6384</v>
      </c>
    </row>
  </sheetData>
  <mergeCells count="1">
    <mergeCell ref="C1:I2"/>
  </mergeCells>
  <conditionalFormatting sqref="I1:I130">
    <cfRule type="cellIs" dxfId="3" priority="2" operator="lessThan">
      <formula>0</formula>
    </cfRule>
  </conditionalFormatting>
  <hyperlinks>
    <hyperlink ref="J2" location="СВОД_2026!A1" display="Свод 2026" xr:uid="{681577EB-FB3D-4274-B5B9-18AABF28540C}"/>
  </hyperlink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I125"/>
  <sheetViews>
    <sheetView topLeftCell="A37" workbookViewId="0">
      <selection activeCell="D54" sqref="D5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43070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ноя.17!I4+дек.17!F4-дек.17!E4</f>
        <v>320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ноя.17!I5+дек.17!F5-дек.17!E5</f>
        <v>-1680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56">
        <f>ноя.17!I6+дек.17!F6-дек.17!E6</f>
        <v>2220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ноя.17!I7+дек.17!F7-дек.17!E7</f>
        <v>-1680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ноя.17!I8+дек.17!F8-дек.17!E8</f>
        <v>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ноя.17!I9+дек.17!F9-дек.17!E9</f>
        <v>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>
        <v>1120</v>
      </c>
      <c r="G10" s="132" t="s">
        <v>311</v>
      </c>
      <c r="H10" s="28">
        <v>43074</v>
      </c>
      <c r="I10" s="56">
        <f>ноя.17!I10+дек.17!F10-дек.17!E10</f>
        <v>-560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ноя.17!I11+дек.17!F11-дек.17!E11</f>
        <v>-1680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ноя.17!I12+дек.17!F12-дек.17!E12</f>
        <v>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ноя.17!I13+дек.17!F13-дек.17!E13</f>
        <v>-1680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980</v>
      </c>
      <c r="G14" s="132" t="s">
        <v>312</v>
      </c>
      <c r="H14" s="28">
        <v>43087</v>
      </c>
      <c r="I14" s="56">
        <f>ноя.17!I14+дек.17!F14-дек.17!E14</f>
        <v>840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ноя.17!I15+дек.17!F15-дек.17!E15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620</v>
      </c>
      <c r="G16" s="132" t="s">
        <v>313</v>
      </c>
      <c r="H16" s="28">
        <v>43089</v>
      </c>
      <c r="I16" s="56">
        <f>ноя.17!I16+дек.17!F16-дек.17!E16</f>
        <v>-60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ноя.17!I17+дек.17!F17-дек.17!E17</f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ноя.17!I18+дек.17!F18-дек.17!E18</f>
        <v>-1680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ноя.17!I19+дек.17!F19-дек.17!E19</f>
        <v>-1680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ноя.17!I20+дек.17!F20-дек.17!E20</f>
        <v>-1680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840</v>
      </c>
      <c r="G21" s="132" t="s">
        <v>314</v>
      </c>
      <c r="H21" s="28">
        <v>43094</v>
      </c>
      <c r="I21" s="56">
        <f>ноя.17!I21+дек.17!F21-дек.17!E21</f>
        <v>840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ноя.17!I22+дек.17!F22-дек.17!E22</f>
        <v>-1680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ноя.17!I23+дек.17!F23-дек.17!E23</f>
        <v>-1680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ноя.17!I24+дек.17!F24-дек.17!E24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ноя.17!I25+дек.17!F25-дек.17!E25</f>
        <v>-1680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ноя.17!I26+дек.17!F26-дек.17!E26</f>
        <v>560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ноя.17!I27+дек.17!F27-дек.17!E27</f>
        <v>-1680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ноя.17!I28+дек.17!F28-дек.17!E28</f>
        <v>-1680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ноя.17!I29+дек.17!F29-дек.17!E29</f>
        <v>-1680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>
        <v>2000</v>
      </c>
      <c r="G30" s="132" t="s">
        <v>315</v>
      </c>
      <c r="H30" s="28">
        <v>43097</v>
      </c>
      <c r="I30" s="56">
        <f>ноя.17!I30+дек.17!F30-дек.17!E30</f>
        <v>3320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ноя.17!I31+дек.17!F31-дек.17!E31</f>
        <v>820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ноя.17!I32+дек.17!F32-дек.17!E32</f>
        <v>-1680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ноя.17!I33+дек.17!F33-дек.17!E33</f>
        <v>-1680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ноя.17!I34+дек.17!F34-дек.17!E34</f>
        <v>2160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ноя.17!I35+дек.17!F35-дек.17!E35</f>
        <v>1320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ноя.17!I36+дек.17!F36-дек.17!E36</f>
        <v>-280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>
        <v>2520</v>
      </c>
      <c r="G37" s="132" t="s">
        <v>316</v>
      </c>
      <c r="H37" s="28">
        <v>43096</v>
      </c>
      <c r="I37" s="56">
        <f>ноя.17!I37+дек.17!F37-дек.17!E37</f>
        <v>840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ноя.17!I38+дек.17!F38-дек.17!E38</f>
        <v>-1680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280</v>
      </c>
      <c r="G39" s="132" t="s">
        <v>317</v>
      </c>
      <c r="H39" s="28">
        <v>43075</v>
      </c>
      <c r="I39" s="56">
        <f>ноя.17!I39+дек.17!F39-дек.17!E39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ноя.17!I40+дек.17!F40-дек.17!E40</f>
        <v>-1680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ноя.17!I41+дек.17!F41-дек.17!E41</f>
        <v>-1680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ноя.17!I42+дек.17!F42-дек.17!E42</f>
        <v>-1680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ноя.17!I43+дек.17!F43-дек.17!E43</f>
        <v>-980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>
        <f>1260+280</f>
        <v>1540</v>
      </c>
      <c r="G44" s="132" t="s">
        <v>318</v>
      </c>
      <c r="H44" s="28">
        <v>43087</v>
      </c>
      <c r="I44" s="56">
        <f>ноя.17!I44+дек.17!F44-дек.17!E44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56">
        <f>ноя.17!I45+дек.17!F45-дек.17!E45</f>
        <v>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ноя.17!I46+дек.17!F46-дек.17!E46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ноя.17!I47+дек.17!F47-дек.17!E47</f>
        <v>-1680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ноя.17!I48+дек.17!F48-дек.17!E48</f>
        <v>-1680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ноя.17!I49+дек.17!F49-дек.17!E49</f>
        <v>-840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140</v>
      </c>
      <c r="G50" s="132" t="s">
        <v>319</v>
      </c>
      <c r="H50" s="28">
        <v>43076</v>
      </c>
      <c r="I50" s="56">
        <f>ноя.17!I50+дек.17!F50-дек.17!E50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ноя.17!I51+дек.17!F51-дек.17!E51</f>
        <v>-1680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>
        <v>2300</v>
      </c>
      <c r="G52" s="132" t="s">
        <v>320</v>
      </c>
      <c r="H52" s="28">
        <v>43074</v>
      </c>
      <c r="I52" s="56">
        <f>ноя.17!I52+дек.17!F52-дек.17!E52</f>
        <v>620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ноя.17!I53+дек.17!F53-дек.17!E53</f>
        <v>-700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>
        <v>1680</v>
      </c>
      <c r="G54" s="132" t="s">
        <v>321</v>
      </c>
      <c r="H54" s="28">
        <v>43087</v>
      </c>
      <c r="I54" s="56">
        <f>ноя.17!I54+дек.17!F54-дек.17!E54</f>
        <v>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ноя.17!I55+дек.17!F55-дек.17!E55</f>
        <v>-1120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ноя.17!I56+дек.17!F56-дек.17!E56</f>
        <v>-1680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ноя.17!I57+дек.17!F57-дек.17!E57</f>
        <v>280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ноя.17!I58+дек.17!F58-дек.17!E58</f>
        <v>-1400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ноя.17!I59+дек.17!F59-дек.17!E59</f>
        <v>-1680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ноя.17!I60+дек.17!F60-дек.17!E60</f>
        <v>-1680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ноя.17!I61+дек.17!F61-дек.17!E61</f>
        <v>-1680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ноя.17!I62+дек.17!F62-дек.17!E62</f>
        <v>-1680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322</v>
      </c>
      <c r="H63" s="28">
        <v>43087</v>
      </c>
      <c r="I63" s="56">
        <f>ноя.17!I63+дек.17!F63-дек.17!E63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ноя.17!I64+дек.17!F64-дек.17!E64</f>
        <v>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323</v>
      </c>
      <c r="H65" s="28">
        <v>43076</v>
      </c>
      <c r="I65" s="56">
        <f>ноя.17!I65+дек.17!F65-дек.17!E65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ноя.17!I66+дек.17!F66-дек.17!E66</f>
        <v>-280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ноя.17!I67+дек.17!F67-дек.17!E67</f>
        <v>1320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ноя.17!I68+дек.17!F68-дек.17!E68</f>
        <v>-1680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f>140+140</f>
        <v>280</v>
      </c>
      <c r="G69" s="132" t="s">
        <v>324</v>
      </c>
      <c r="H69" s="28">
        <v>43084</v>
      </c>
      <c r="I69" s="56">
        <f>ноя.17!I69+дек.17!F69-дек.17!E69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ноя.17!I70+дек.17!F70-дек.17!E70</f>
        <v>-1680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ноя.17!I71+дек.17!F71-дек.17!E71</f>
        <v>2820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ноя.17!I72+дек.17!F72-дек.17!E72</f>
        <v>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ноя.17!I73+дек.17!F73-дек.17!E73</f>
        <v>320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ноя.17!I74+дек.17!F74-дек.17!E74</f>
        <v>-1680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ноя.17!I75+дек.17!F75-дек.17!E75</f>
        <v>-1680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325</v>
      </c>
      <c r="H76" s="28">
        <v>43091</v>
      </c>
      <c r="I76" s="56">
        <f>ноя.17!I76+дек.17!F76-дек.17!E76</f>
        <v>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ноя.17!I77+дек.17!F77-дек.17!E77</f>
        <v>-840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ноя.17!I78+дек.17!F78-дек.17!E78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ноя.17!I79+дек.17!F79-дек.17!E79</f>
        <v>1120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ноя.17!I80+дек.17!F80-дек.17!E80</f>
        <v>1540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ноя.17!I81+дек.17!F81-дек.17!E81</f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ноя.17!I82+дек.17!F82-дек.17!E82</f>
        <v>-420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ноя.17!I83+дек.17!F83-дек.17!E83</f>
        <v>-1680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ноя.17!I84+дек.17!F84-дек.17!E84</f>
        <v>-1680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ноя.17!I85+дек.17!F85-дек.17!E85</f>
        <v>-1680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>
        <v>1680</v>
      </c>
      <c r="G86" s="132" t="s">
        <v>326</v>
      </c>
      <c r="H86" s="28">
        <v>43095</v>
      </c>
      <c r="I86" s="56">
        <f>ноя.17!I86+дек.17!F86-дек.17!E86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ноя.17!I87+дек.17!F87-дек.17!E87</f>
        <v>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ноя.17!I88+дек.17!F88-дек.17!E88</f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ноя.17!I89+дек.17!F89-дек.17!E89</f>
        <v>-1680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1000</v>
      </c>
      <c r="G90" s="132" t="s">
        <v>327</v>
      </c>
      <c r="H90" s="28">
        <v>43073</v>
      </c>
      <c r="I90" s="56">
        <f>ноя.17!I90+дек.17!F90-дек.17!E90</f>
        <v>820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56">
        <f>ноя.17!I91+дек.17!F91-дек.17!E91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ноя.17!I92+дек.17!F92-дек.17!E92</f>
        <v>-700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ноя.17!I93+дек.17!F93-дек.17!E93</f>
        <v>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ноя.17!I94+дек.17!F94-дек.17!E94</f>
        <v>-1680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ноя.17!I95+дек.17!F95-дек.17!E95</f>
        <v>-1680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ноя.17!I96+дек.17!F96-дек.17!E96</f>
        <v>-840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ноя.17!I97+дек.17!F97-дек.17!E97</f>
        <v>-1680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ноя.17!I98+дек.17!F98-дек.17!E98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ноя.17!I99+дек.17!F99-дек.17!E99</f>
        <v>-1680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328</v>
      </c>
      <c r="H100" s="28">
        <v>43083</v>
      </c>
      <c r="I100" s="56">
        <f>ноя.17!I100+дек.17!F100-дек.17!E100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ноя.17!I101+дек.17!F101-дек.17!E101</f>
        <v>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ноя.17!I102+дек.17!F102-дек.17!E102</f>
        <v>-1680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ноя.17!I103+дек.17!F103-дек.17!E103</f>
        <v>-1680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v>1680</v>
      </c>
      <c r="G104" s="132" t="s">
        <v>329</v>
      </c>
      <c r="H104" s="28">
        <v>43090</v>
      </c>
      <c r="I104" s="56">
        <f>ноя.17!I104+дек.17!F104-дек.17!E104</f>
        <v>1680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ноя.17!I105+дек.17!F105-дек.17!E105</f>
        <v>-1680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ноя.17!I106+дек.17!F106-дек.17!E106</f>
        <v>840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ноя.17!I107+дек.17!F107-дек.17!E107</f>
        <v>-1680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v>140</v>
      </c>
      <c r="G108" s="132"/>
      <c r="H108" s="28"/>
      <c r="I108" s="56">
        <f>ноя.17!I108+дек.17!F108-дек.17!E108</f>
        <v>3460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ноя.17!I109+дек.17!F109-дек.17!E109</f>
        <v>-840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ноя.17!I110+дек.17!F110-дек.17!E110</f>
        <v>-1680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330</v>
      </c>
      <c r="H111" s="28">
        <v>43089</v>
      </c>
      <c r="I111" s="56">
        <f>ноя.17!I111+дек.17!F111-дек.17!E111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ноя.17!I112+дек.17!F112-дек.17!E112</f>
        <v>-700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ноя.17!I113+дек.17!F113-дек.17!E113</f>
        <v>-1680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ноя.17!I114+дек.17!F114-дек.17!E114</f>
        <v>1230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ноя.17!I115+дек.17!F115-дек.17!E115</f>
        <v>-1680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ноя.17!I116+дек.17!F116-дек.17!E116</f>
        <v>-840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ноя.17!I117+дек.17!F117-дек.17!E117</f>
        <v>-1680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ноя.17!I118+дек.17!F118-дек.17!E118</f>
        <v>980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ноя.17!I119+дек.17!F119-дек.17!E119</f>
        <v>-180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ноя.17!I120+дек.17!F120-дек.17!E120</f>
        <v>320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840</v>
      </c>
      <c r="G121" s="132" t="s">
        <v>331</v>
      </c>
      <c r="H121" s="28">
        <v>43091</v>
      </c>
      <c r="I121" s="56">
        <f>ноя.17!I121+дек.17!F121-дек.17!E121</f>
        <v>840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ноя.17!I122+дек.17!F122-дек.17!E122</f>
        <v>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ноя.17!I123+дек.17!F123-дек.17!E123</f>
        <v>-840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ноя.17!I124+дек.17!F124-дек.17!E124</f>
        <v>-140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ноя.17!I125+дек.17!F125-дек.17!E125</f>
        <v>-1680</v>
      </c>
    </row>
  </sheetData>
  <autoFilter ref="A3:I125" xr:uid="{00000000-0009-0000-0000-00000C000000}"/>
  <mergeCells count="1">
    <mergeCell ref="C1:I2"/>
  </mergeCells>
  <conditionalFormatting sqref="I1:I125">
    <cfRule type="cellIs" dxfId="132" priority="2" operator="lessThan">
      <formula>0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13A85-2C90-44CF-87BA-25260105C6DE}">
  <sheetPr codeName="Лист130"/>
  <dimension ref="A1:J130"/>
  <sheetViews>
    <sheetView topLeftCell="A94"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46357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2552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ноя.26!I4+дек.26!F4-дек.26!E4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ноя.26!I5+дек.26!F5-дек.26!E5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ноя.26!I6+дек.26!F6-дек.26!E6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ноя.26!I7+дек.26!F7-дек.26!E7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ноя.26!I8+дек.26!F8-дек.26!E8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ноя.26!I9+дек.26!F9-дек.26!E9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ноя.26!I10+дек.26!F10-дек.26!E10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ноя.26!I11+дек.26!F11-дек.26!E11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ноя.26!I12+дек.26!F12-дек.26!E12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ноя.26!I13+дек.26!F13-дек.26!E13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ноя.26!I14+дек.26!F14-дек.26!E14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ноя.26!I15+дек.26!F15-дек.26!E15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ноя.26!I16+дек.26!F16-дек.26!E16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ноя.26!I17+дек.26!F17-дек.26!E17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ноя.26!I18+дек.26!F18-дек.26!E18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ноя.26!I19+дек.26!F19-дек.26!E19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ноя.26!I20+дек.26!F20-дек.26!E20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2572</v>
      </c>
      <c r="E21" s="131"/>
      <c r="F21" s="13"/>
      <c r="G21" s="132"/>
      <c r="H21" s="28"/>
      <c r="I21" s="56">
        <f>ноя.26!I21+дек.26!F21-дек.26!E21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ноя.26!I22+дек.26!F22-дек.26!E22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ноя.26!I23+дек.26!F23-дек.26!E23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ноя.26!I24+дек.26!F24-дек.26!E24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ноя.26!I25+дек.26!F25-дек.26!E25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ноя.26!I26+дек.26!F26-дек.26!E26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ноя.26!I27+дек.26!F27-дек.26!E27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ноя.26!I28+дек.26!F28-дек.26!E28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ноя.26!I29+дек.26!F29-дек.26!E29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ноя.26!I30+дек.26!F30-дек.26!E30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ноя.26!I31+дек.26!F31-дек.26!E31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ноя.26!I32+дек.26!F32-дек.26!E32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ноя.26!I33+дек.26!F33-дек.26!E33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ноя.26!I34+дек.26!F34-дек.26!E34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ноя.26!I35+дек.26!F35-дек.26!E35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ноя.26!I36+дек.26!F36-дек.26!E36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ноя.26!I37+дек.26!F37-дек.26!E37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ноя.26!I38+дек.26!F38-дек.26!E38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ноя.26!I39+дек.26!F39-дек.26!E39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ноя.26!I40+дек.26!F40-дек.26!E40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ноя.26!I41+дек.26!F41-дек.26!E41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ноя.26!I42+дек.26!F42-дек.26!E42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ноя.26!I43+дек.26!F43-дек.26!E43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ноя.26!I44+дек.26!F44-дек.26!E44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ноя.26!I45+дек.26!F45-дек.26!E45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ноя.26!I46+дек.26!F46-дек.26!E46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ноя.26!I47+дек.26!F47-дек.26!E47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ноя.26!I48+дек.26!F48-дек.26!E48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ноя.26!I49+дек.26!F49-дек.26!E49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ноя.26!I50+дек.26!F50-дек.26!E50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ноя.26!I51+дек.26!F51-дек.26!E51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ноя.26!I52+дек.26!F52-дек.26!E52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ноя.26!I53+дек.26!F53-дек.26!E53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ноя.26!I54+дек.26!F54-дек.26!E54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ноя.26!I55+дек.26!F55-дек.26!E55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ноя.26!I56+дек.26!F56-дек.26!E56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ноя.26!I57+дек.26!F57-дек.26!E57</f>
        <v>-448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ноя.26!I58+дек.26!F58-дек.26!E58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ноя.26!I59+дек.26!F59-дек.26!E59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ноя.26!I60+дек.26!F60-дек.26!E60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ноя.26!I61+дек.26!F61-дек.26!E61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ноя.26!I62+дек.26!F62-дек.26!E62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ноя.26!I63+дек.26!F63-дек.26!E63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ноя.26!I64+дек.26!F64-дек.26!E64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ноя.26!I65+дек.26!F65-дек.26!E65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ноя.26!I66+дек.26!F66-дек.26!E66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ноя.26!I67+дек.26!F67-дек.26!E67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ноя.26!I68+дек.26!F68-дек.26!E68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ноя.26!I69+дек.26!F69-дек.26!E69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ноя.26!I70+дек.26!F70-дек.26!E70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ноя.26!I71+дек.26!F71-дек.26!E71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ноя.26!I72+дек.26!F72-дек.26!E72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ноя.26!I73+дек.26!F73-дек.26!E73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ноя.26!I74+дек.26!F74-дек.26!E74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ноя.26!I75+дек.26!F75-дек.26!E75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ноя.26!I76+дек.26!F76-дек.26!E76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ноя.26!I77+дек.26!F77-дек.26!E77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ноя.26!I78+дек.26!F78-дек.26!E78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ноя.26!I79+дек.26!F79-дек.26!E79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ноя.26!I80+дек.26!F80-дек.26!E80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ноя.26!I81+дек.26!F81-дек.26!E81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ноя.26!I82+дек.26!F82-дек.26!E82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ноя.26!I83+дек.26!F83-дек.26!E83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ноя.26!I84+дек.26!F84-дек.26!E84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ноя.26!I85+дек.26!F85-дек.26!E85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ноя.26!I86+дек.26!F86-дек.26!E86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ноя.26!I87+дек.26!F87-дек.26!E87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ноя.26!I88+дек.26!F88-дек.26!E88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ноя.26!I89+дек.26!F89-дек.26!E89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ноя.26!I90+дек.26!F90-дек.26!E90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ноя.26!I91+дек.26!F91-дек.26!E91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ноя.26!I92+дек.26!F92-дек.26!E92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ноя.26!I93+дек.26!F93-дек.26!E93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ноя.26!I94+дек.26!F94-дек.26!E94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ноя.26!I95+дек.26!F95-дек.26!E95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ноя.26!I96+дек.26!F96-дек.26!E96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ноя.26!I97+дек.26!F97-дек.26!E97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ноя.26!I98+дек.26!F98-дек.26!E98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ноя.26!I99+дек.26!F99-дек.26!E99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ноя.26!I100+дек.26!F100-дек.26!E100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ноя.26!I101+дек.26!F101-дек.26!E101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ноя.26!I102+дек.26!F102-дек.26!E102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ноя.26!I103+дек.26!F103-дек.26!E103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ноя.26!I104+дек.26!F104-дек.26!E104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ноя.26!I105+дек.26!F105-дек.26!E105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ноя.26!I106+дек.26!F106-дек.26!E106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ноя.26!I107+дек.26!F107-дек.26!E107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ноя.26!I108+дек.26!F108-дек.26!E108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ноя.26!I109+дек.26!F109-дек.26!E109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ноя.26!I110+дек.26!F110-дек.26!E110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ноя.26!I111+дек.26!F111-дек.26!E111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ноя.26!I112+дек.26!F112-дек.26!E112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ноя.26!I113+дек.26!F113-дек.26!E113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ноя.26!I114+дек.26!F114-дек.26!E114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ноя.26!I115+дек.26!F115-дек.26!E115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ноя.26!I116+дек.26!F116-дек.26!E116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ноя.26!I117+дек.26!F117-дек.26!E117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ноя.26!I118+дек.26!F118-дек.26!E118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ноя.26!I119+дек.26!F119-дек.26!E119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ноя.26!I120+дек.26!F120-дек.26!E120</f>
        <v>-1740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ноя.26!I121+дек.26!F121-дек.26!E121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ноя.26!I122+дек.26!F122-дек.26!E122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ноя.26!I123+дек.26!F123-дек.26!E123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ноя.26!I124+дек.26!F124-дек.26!E124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ноя.26!I125+дек.26!F125-дек.26!E125</f>
        <v>-426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ноя.26!I126+дек.26!F126-дек.26!E126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ноя.26!I127+дек.26!F127-дек.26!E127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ноя.26!I128+дек.26!F128-дек.26!E128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ноя.26!I129+дек.26!F129-дек.26!E129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ноя.26!I130+дек.26!F130-дек.26!E130</f>
        <v>6384</v>
      </c>
    </row>
  </sheetData>
  <mergeCells count="1">
    <mergeCell ref="C1:I2"/>
  </mergeCells>
  <conditionalFormatting sqref="I1:I130">
    <cfRule type="cellIs" dxfId="1" priority="2" operator="lessThan">
      <formula>0</formula>
    </cfRule>
  </conditionalFormatting>
  <hyperlinks>
    <hyperlink ref="J2" location="СВОД_2026!A1" display="Свод 2026" xr:uid="{9998CD1A-FFA6-47F8-A818-04980B52FD1E}"/>
  </hyperlink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4">
        <v>43455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333</v>
      </c>
      <c r="F8" s="76" t="s">
        <v>12</v>
      </c>
      <c r="G8" s="74" t="s">
        <v>13</v>
      </c>
      <c r="H8" s="74" t="s">
        <v>334</v>
      </c>
      <c r="I8" s="77">
        <v>43101</v>
      </c>
      <c r="J8" s="77">
        <v>43132</v>
      </c>
      <c r="K8" s="77">
        <v>43160</v>
      </c>
      <c r="L8" s="74" t="s">
        <v>335</v>
      </c>
      <c r="M8" s="77">
        <v>43191</v>
      </c>
      <c r="N8" s="77">
        <v>43221</v>
      </c>
      <c r="O8" s="77">
        <v>43252</v>
      </c>
      <c r="P8" s="78" t="s">
        <v>336</v>
      </c>
      <c r="Q8" s="77">
        <v>43282</v>
      </c>
      <c r="R8" s="77">
        <v>43313</v>
      </c>
      <c r="S8" s="77">
        <v>43344</v>
      </c>
      <c r="T8" s="78" t="s">
        <v>337</v>
      </c>
      <c r="U8" s="77">
        <v>43374</v>
      </c>
      <c r="V8" s="77">
        <v>43405</v>
      </c>
      <c r="W8" s="77">
        <v>43435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СВОД_17!F9</f>
        <v>-520</v>
      </c>
      <c r="F9" s="80">
        <f>G9+E9-H9-L9-P9-T9</f>
        <v>-658</v>
      </c>
      <c r="G9" s="81">
        <f>янв.18!F4+фев.18!F4+мар.18!F4+апр.18!F4+'май. 18'!F4+'июн. 18'!F4+июл.18!F4+авг.18!F4+сен.18!F4+окт.18!F4+ноя.18!F4+дек.18!F4</f>
        <v>1780</v>
      </c>
      <c r="H9" s="81">
        <f t="shared" ref="H9:H72" si="0">I9+J9+K9</f>
        <v>420</v>
      </c>
      <c r="I9" s="12">
        <f>янв.18!E4</f>
        <v>140</v>
      </c>
      <c r="J9" s="12">
        <f>фев.18!E4</f>
        <v>140</v>
      </c>
      <c r="K9" s="12">
        <f>мар.18!E4</f>
        <v>140</v>
      </c>
      <c r="L9" s="82">
        <f t="shared" ref="L9:L72" si="1">M9+N9+O9</f>
        <v>454</v>
      </c>
      <c r="M9" s="12">
        <f>апр.18!E4</f>
        <v>140</v>
      </c>
      <c r="N9" s="12">
        <f>'май. 18'!E4</f>
        <v>140</v>
      </c>
      <c r="O9" s="12">
        <f>'июн. 18'!E4</f>
        <v>174</v>
      </c>
      <c r="P9" s="82">
        <f t="shared" ref="P9:P72" si="2">Q9+R9+S9</f>
        <v>522</v>
      </c>
      <c r="Q9" s="12">
        <f>июл.18!E4</f>
        <v>174</v>
      </c>
      <c r="R9" s="12">
        <f>авг.18!E4</f>
        <v>174</v>
      </c>
      <c r="S9" s="12">
        <f>сен.18!E4</f>
        <v>174</v>
      </c>
      <c r="T9" s="82">
        <f t="shared" ref="T9:T72" si="3">U9+V9+W9</f>
        <v>522</v>
      </c>
      <c r="U9" s="12">
        <f>окт.18!E4</f>
        <v>174</v>
      </c>
      <c r="V9" s="12">
        <f>ноя.18!E4</f>
        <v>174</v>
      </c>
      <c r="W9" s="12">
        <f>дек.18!E4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СВОД_17!F10</f>
        <v>-2520</v>
      </c>
      <c r="F10" s="80">
        <f t="shared" ref="F10:F73" si="4">G10+E10-H10-L10-P10-T10</f>
        <v>-4438</v>
      </c>
      <c r="G10" s="81">
        <f>янв.18!F5+фев.18!F5+мар.18!F5+апр.18!F5+'май. 18'!F5+'июн. 18'!F5+июл.18!F5+авг.18!F5+сен.18!F5+окт.18!F5+ноя.18!F5+дек.18!F5</f>
        <v>0</v>
      </c>
      <c r="H10" s="81">
        <f t="shared" si="0"/>
        <v>420</v>
      </c>
      <c r="I10" s="12">
        <f>янв.18!E5</f>
        <v>140</v>
      </c>
      <c r="J10" s="12">
        <f>фев.18!E5</f>
        <v>140</v>
      </c>
      <c r="K10" s="12">
        <f>мар.18!E5</f>
        <v>140</v>
      </c>
      <c r="L10" s="82">
        <f t="shared" si="1"/>
        <v>454</v>
      </c>
      <c r="M10" s="12">
        <f>апр.18!E5</f>
        <v>140</v>
      </c>
      <c r="N10" s="12">
        <f>'май. 18'!E5</f>
        <v>140</v>
      </c>
      <c r="O10" s="12">
        <f>'июн. 18'!E5</f>
        <v>174</v>
      </c>
      <c r="P10" s="82">
        <f t="shared" si="2"/>
        <v>522</v>
      </c>
      <c r="Q10" s="12">
        <f>июл.18!E5</f>
        <v>174</v>
      </c>
      <c r="R10" s="12">
        <f>авг.18!E5</f>
        <v>174</v>
      </c>
      <c r="S10" s="12">
        <f>сен.18!E5</f>
        <v>174</v>
      </c>
      <c r="T10" s="82">
        <f t="shared" si="3"/>
        <v>522</v>
      </c>
      <c r="U10" s="12">
        <f>окт.18!E5</f>
        <v>174</v>
      </c>
      <c r="V10" s="12">
        <f>ноя.18!E5</f>
        <v>174</v>
      </c>
      <c r="W10" s="12">
        <f>дек.18!E5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СВОД_17!F11</f>
        <v>1380</v>
      </c>
      <c r="F11" s="80">
        <f t="shared" si="4"/>
        <v>1762</v>
      </c>
      <c r="G11" s="81">
        <f>янв.18!F6+фев.18!F6+мар.18!F6+апр.18!F6+'май. 18'!F6+'июн. 18'!F6+июл.18!F6+авг.18!F6+сен.18!F6+окт.18!F6+ноя.18!F6+дек.18!F6</f>
        <v>2300</v>
      </c>
      <c r="H11" s="81">
        <f t="shared" si="0"/>
        <v>420</v>
      </c>
      <c r="I11" s="12">
        <f>янв.18!E6</f>
        <v>140</v>
      </c>
      <c r="J11" s="12">
        <f>фев.18!E6</f>
        <v>140</v>
      </c>
      <c r="K11" s="12">
        <f>мар.18!E6</f>
        <v>140</v>
      </c>
      <c r="L11" s="82">
        <f t="shared" si="1"/>
        <v>454</v>
      </c>
      <c r="M11" s="12">
        <f>апр.18!E6</f>
        <v>140</v>
      </c>
      <c r="N11" s="12">
        <f>'май. 18'!E6</f>
        <v>140</v>
      </c>
      <c r="O11" s="12">
        <f>'июн. 18'!E6</f>
        <v>174</v>
      </c>
      <c r="P11" s="82">
        <f t="shared" si="2"/>
        <v>522</v>
      </c>
      <c r="Q11" s="12">
        <f>июл.18!E6</f>
        <v>174</v>
      </c>
      <c r="R11" s="12">
        <f>авг.18!E6</f>
        <v>174</v>
      </c>
      <c r="S11" s="12">
        <f>сен.18!E6</f>
        <v>174</v>
      </c>
      <c r="T11" s="82">
        <f t="shared" si="3"/>
        <v>522</v>
      </c>
      <c r="U11" s="12">
        <f>окт.18!E6</f>
        <v>174</v>
      </c>
      <c r="V11" s="12">
        <f>ноя.18!E6</f>
        <v>174</v>
      </c>
      <c r="W11" s="12">
        <f>дек.18!E6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СВОД_17!F12</f>
        <v>-2520</v>
      </c>
      <c r="F12" s="80">
        <f t="shared" si="4"/>
        <v>-938</v>
      </c>
      <c r="G12" s="81">
        <f>янв.18!F7+фев.18!F7+мар.18!F7+апр.18!F7+'май. 18'!F7+'июн. 18'!F7+июл.18!F7+авг.18!F7+сен.18!F7+окт.18!F7+ноя.18!F7+дек.18!F7</f>
        <v>3500</v>
      </c>
      <c r="H12" s="81">
        <f t="shared" si="0"/>
        <v>420</v>
      </c>
      <c r="I12" s="12">
        <f>янв.18!E7</f>
        <v>140</v>
      </c>
      <c r="J12" s="12">
        <f>фев.18!E7</f>
        <v>140</v>
      </c>
      <c r="K12" s="12">
        <f>мар.18!E7</f>
        <v>140</v>
      </c>
      <c r="L12" s="82">
        <f t="shared" si="1"/>
        <v>454</v>
      </c>
      <c r="M12" s="12">
        <f>апр.18!E7</f>
        <v>140</v>
      </c>
      <c r="N12" s="12">
        <f>'май. 18'!E7</f>
        <v>140</v>
      </c>
      <c r="O12" s="12">
        <f>'июн. 18'!E7</f>
        <v>174</v>
      </c>
      <c r="P12" s="82">
        <f t="shared" si="2"/>
        <v>522</v>
      </c>
      <c r="Q12" s="12">
        <f>июл.18!E7</f>
        <v>174</v>
      </c>
      <c r="R12" s="12">
        <f>авг.18!E7</f>
        <v>174</v>
      </c>
      <c r="S12" s="12">
        <f>сен.18!E7</f>
        <v>174</v>
      </c>
      <c r="T12" s="82">
        <f t="shared" si="3"/>
        <v>522</v>
      </c>
      <c r="U12" s="12">
        <f>окт.18!E7</f>
        <v>174</v>
      </c>
      <c r="V12" s="12">
        <f>ноя.18!E7</f>
        <v>174</v>
      </c>
      <c r="W12" s="12">
        <f>дек.18!E7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СВОД_17!F13</f>
        <v>-560</v>
      </c>
      <c r="F13" s="80">
        <f t="shared" si="4"/>
        <v>-478</v>
      </c>
      <c r="G13" s="81">
        <f>янв.18!F8+фев.18!F8+мар.18!F8+апр.18!F8+'май. 18'!F8+'июн. 18'!F8+июл.18!F8+авг.18!F8+сен.18!F8+окт.18!F8+ноя.18!F8+дек.18!F8</f>
        <v>2000</v>
      </c>
      <c r="H13" s="81">
        <f t="shared" si="0"/>
        <v>420</v>
      </c>
      <c r="I13" s="12">
        <f>янв.18!E8</f>
        <v>140</v>
      </c>
      <c r="J13" s="12">
        <f>фев.18!E8</f>
        <v>140</v>
      </c>
      <c r="K13" s="12">
        <f>мар.18!E8</f>
        <v>140</v>
      </c>
      <c r="L13" s="82">
        <f t="shared" si="1"/>
        <v>454</v>
      </c>
      <c r="M13" s="12">
        <f>апр.18!E8</f>
        <v>140</v>
      </c>
      <c r="N13" s="12">
        <f>'май. 18'!E8</f>
        <v>140</v>
      </c>
      <c r="O13" s="12">
        <f>'июн. 18'!E8</f>
        <v>174</v>
      </c>
      <c r="P13" s="82">
        <f t="shared" si="2"/>
        <v>522</v>
      </c>
      <c r="Q13" s="12">
        <f>июл.18!E8</f>
        <v>174</v>
      </c>
      <c r="R13" s="12">
        <f>авг.18!E8</f>
        <v>174</v>
      </c>
      <c r="S13" s="12">
        <f>сен.18!E8</f>
        <v>174</v>
      </c>
      <c r="T13" s="82">
        <f t="shared" si="3"/>
        <v>522</v>
      </c>
      <c r="U13" s="12">
        <f>окт.18!E8</f>
        <v>174</v>
      </c>
      <c r="V13" s="12">
        <f>ноя.18!E8</f>
        <v>174</v>
      </c>
      <c r="W13" s="12">
        <f>дек.18!E8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СВОД_17!F14</f>
        <v>-560</v>
      </c>
      <c r="F14" s="80">
        <f t="shared" si="4"/>
        <v>-2278</v>
      </c>
      <c r="G14" s="81">
        <f>янв.18!F9+фев.18!F9+мар.18!F9+апр.18!F9+'май. 18'!F9+'июн. 18'!F9+июл.18!F9+авг.18!F9+сен.18!F9+окт.18!F9+ноя.18!F9+дек.18!F9</f>
        <v>200</v>
      </c>
      <c r="H14" s="81">
        <f t="shared" si="0"/>
        <v>420</v>
      </c>
      <c r="I14" s="12">
        <f>янв.18!E9</f>
        <v>140</v>
      </c>
      <c r="J14" s="12">
        <f>фев.18!E9</f>
        <v>140</v>
      </c>
      <c r="K14" s="12">
        <f>мар.18!E9</f>
        <v>140</v>
      </c>
      <c r="L14" s="82">
        <f t="shared" si="1"/>
        <v>454</v>
      </c>
      <c r="M14" s="12">
        <f>апр.18!E9</f>
        <v>140</v>
      </c>
      <c r="N14" s="12">
        <f>'май. 18'!E9</f>
        <v>140</v>
      </c>
      <c r="O14" s="12">
        <f>'июн. 18'!E9</f>
        <v>174</v>
      </c>
      <c r="P14" s="82">
        <f t="shared" si="2"/>
        <v>522</v>
      </c>
      <c r="Q14" s="12">
        <f>июл.18!E9</f>
        <v>174</v>
      </c>
      <c r="R14" s="12">
        <f>авг.18!E9</f>
        <v>174</v>
      </c>
      <c r="S14" s="12">
        <f>сен.18!E9</f>
        <v>174</v>
      </c>
      <c r="T14" s="82">
        <f t="shared" si="3"/>
        <v>522</v>
      </c>
      <c r="U14" s="12">
        <f>окт.18!E9</f>
        <v>174</v>
      </c>
      <c r="V14" s="12">
        <f>ноя.18!E9</f>
        <v>174</v>
      </c>
      <c r="W14" s="12">
        <f>дек.18!E9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СВОД_17!F15</f>
        <v>0</v>
      </c>
      <c r="F15" s="80">
        <f t="shared" si="4"/>
        <v>0</v>
      </c>
      <c r="G15" s="81">
        <f>янв.18!F10+фев.18!F10+мар.18!F10+апр.18!F10+'май. 18'!F10+'июн. 18'!F10+июл.18!F10+авг.18!F10+сен.18!F10+окт.18!F10+ноя.18!F10+дек.18!F10</f>
        <v>1918</v>
      </c>
      <c r="H15" s="81">
        <f t="shared" si="0"/>
        <v>420</v>
      </c>
      <c r="I15" s="12">
        <f>янв.18!E10</f>
        <v>140</v>
      </c>
      <c r="J15" s="12">
        <f>фев.18!E10</f>
        <v>140</v>
      </c>
      <c r="K15" s="12">
        <f>мар.18!E10</f>
        <v>140</v>
      </c>
      <c r="L15" s="82">
        <f t="shared" si="1"/>
        <v>454</v>
      </c>
      <c r="M15" s="12">
        <f>апр.18!E10</f>
        <v>140</v>
      </c>
      <c r="N15" s="12">
        <f>'май. 18'!E10</f>
        <v>140</v>
      </c>
      <c r="O15" s="12">
        <f>'июн. 18'!E10</f>
        <v>174</v>
      </c>
      <c r="P15" s="82">
        <f t="shared" si="2"/>
        <v>522</v>
      </c>
      <c r="Q15" s="12">
        <f>июл.18!E10</f>
        <v>174</v>
      </c>
      <c r="R15" s="12">
        <f>авг.18!E10</f>
        <v>174</v>
      </c>
      <c r="S15" s="12">
        <f>сен.18!E10</f>
        <v>174</v>
      </c>
      <c r="T15" s="82">
        <f t="shared" si="3"/>
        <v>522</v>
      </c>
      <c r="U15" s="12">
        <f>окт.18!E10</f>
        <v>174</v>
      </c>
      <c r="V15" s="12">
        <f>ноя.18!E10</f>
        <v>174</v>
      </c>
      <c r="W15" s="12">
        <f>дек.18!E10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СВОД_17!F16</f>
        <v>-2520</v>
      </c>
      <c r="F16" s="80">
        <f t="shared" si="4"/>
        <v>-2520</v>
      </c>
      <c r="G16" s="81">
        <f>янв.18!F11+фев.18!F11+мар.18!F11+апр.18!F11+'май. 18'!F11+'июн. 18'!F11+июл.18!F11+авг.18!F11+сен.18!F11+окт.18!F11+ноя.18!F11+дек.18!F11</f>
        <v>1918</v>
      </c>
      <c r="H16" s="81">
        <f t="shared" si="0"/>
        <v>420</v>
      </c>
      <c r="I16" s="12">
        <f>янв.18!E11</f>
        <v>140</v>
      </c>
      <c r="J16" s="12">
        <f>фев.18!E11</f>
        <v>140</v>
      </c>
      <c r="K16" s="12">
        <f>мар.18!E11</f>
        <v>140</v>
      </c>
      <c r="L16" s="82">
        <f t="shared" si="1"/>
        <v>454</v>
      </c>
      <c r="M16" s="12">
        <f>апр.18!E11</f>
        <v>140</v>
      </c>
      <c r="N16" s="12">
        <f>'май. 18'!E11</f>
        <v>140</v>
      </c>
      <c r="O16" s="12">
        <f>'июн. 18'!E11</f>
        <v>174</v>
      </c>
      <c r="P16" s="82">
        <f t="shared" si="2"/>
        <v>522</v>
      </c>
      <c r="Q16" s="12">
        <f>июл.18!E11</f>
        <v>174</v>
      </c>
      <c r="R16" s="12">
        <f>авг.18!E11</f>
        <v>174</v>
      </c>
      <c r="S16" s="12">
        <f>сен.18!E11</f>
        <v>174</v>
      </c>
      <c r="T16" s="82">
        <f t="shared" si="3"/>
        <v>522</v>
      </c>
      <c r="U16" s="12">
        <f>окт.18!E11</f>
        <v>174</v>
      </c>
      <c r="V16" s="12">
        <f>ноя.18!E11</f>
        <v>174</v>
      </c>
      <c r="W16" s="12">
        <f>дек.18!E11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СВОД_17!F17</f>
        <v>-420</v>
      </c>
      <c r="F17" s="80">
        <f t="shared" si="4"/>
        <v>-2338</v>
      </c>
      <c r="G17" s="81">
        <f>янв.18!F12+фев.18!F12+мар.18!F12+апр.18!F12+'май. 18'!F12+'июн. 18'!F12+июл.18!F12+авг.18!F12+сен.18!F12+окт.18!F12+ноя.18!F12+дек.18!F12</f>
        <v>0</v>
      </c>
      <c r="H17" s="81">
        <f t="shared" si="0"/>
        <v>420</v>
      </c>
      <c r="I17" s="12">
        <f>янв.18!E12</f>
        <v>140</v>
      </c>
      <c r="J17" s="12">
        <f>фев.18!E12</f>
        <v>140</v>
      </c>
      <c r="K17" s="12">
        <f>мар.18!E12</f>
        <v>140</v>
      </c>
      <c r="L17" s="82">
        <f t="shared" si="1"/>
        <v>454</v>
      </c>
      <c r="M17" s="12">
        <f>апр.18!E12</f>
        <v>140</v>
      </c>
      <c r="N17" s="12">
        <f>'май. 18'!E12</f>
        <v>140</v>
      </c>
      <c r="O17" s="12">
        <f>'июн. 18'!E12</f>
        <v>174</v>
      </c>
      <c r="P17" s="82">
        <f t="shared" si="2"/>
        <v>522</v>
      </c>
      <c r="Q17" s="12">
        <f>июл.18!E12</f>
        <v>174</v>
      </c>
      <c r="R17" s="12">
        <f>авг.18!E12</f>
        <v>174</v>
      </c>
      <c r="S17" s="12">
        <f>сен.18!E12</f>
        <v>174</v>
      </c>
      <c r="T17" s="82">
        <f t="shared" si="3"/>
        <v>522</v>
      </c>
      <c r="U17" s="12">
        <f>окт.18!E12</f>
        <v>174</v>
      </c>
      <c r="V17" s="12">
        <f>ноя.18!E12</f>
        <v>174</v>
      </c>
      <c r="W17" s="12">
        <f>дек.18!E12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СВОД_17!F18</f>
        <v>-2520</v>
      </c>
      <c r="F18" s="80">
        <f t="shared" si="4"/>
        <v>-4018</v>
      </c>
      <c r="G18" s="81">
        <f>янв.18!F13+фев.18!F13+мар.18!F13+апр.18!F13+'май. 18'!F13+'июн. 18'!F13+июл.18!F13+авг.18!F13+сен.18!F13+окт.18!F13+ноя.18!F13+дек.18!F13</f>
        <v>420</v>
      </c>
      <c r="H18" s="81">
        <f t="shared" si="0"/>
        <v>420</v>
      </c>
      <c r="I18" s="12">
        <f>янв.18!E13</f>
        <v>140</v>
      </c>
      <c r="J18" s="12">
        <f>фев.18!E13</f>
        <v>140</v>
      </c>
      <c r="K18" s="12">
        <f>мар.18!E13</f>
        <v>140</v>
      </c>
      <c r="L18" s="82">
        <f t="shared" si="1"/>
        <v>454</v>
      </c>
      <c r="M18" s="12">
        <f>апр.18!E13</f>
        <v>140</v>
      </c>
      <c r="N18" s="12">
        <f>'май. 18'!E13</f>
        <v>140</v>
      </c>
      <c r="O18" s="12">
        <f>'июн. 18'!E13</f>
        <v>174</v>
      </c>
      <c r="P18" s="82">
        <f t="shared" si="2"/>
        <v>522</v>
      </c>
      <c r="Q18" s="12">
        <f>июл.18!E13</f>
        <v>174</v>
      </c>
      <c r="R18" s="12">
        <f>авг.18!E13</f>
        <v>174</v>
      </c>
      <c r="S18" s="12">
        <f>сен.18!E13</f>
        <v>174</v>
      </c>
      <c r="T18" s="82">
        <f t="shared" si="3"/>
        <v>522</v>
      </c>
      <c r="U18" s="12">
        <f>окт.18!E13</f>
        <v>174</v>
      </c>
      <c r="V18" s="12">
        <f>ноя.18!E13</f>
        <v>174</v>
      </c>
      <c r="W18" s="12">
        <f>дек.18!E13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СВОД_17!F19</f>
        <v>0</v>
      </c>
      <c r="F19" s="80">
        <f t="shared" si="4"/>
        <v>-378</v>
      </c>
      <c r="G19" s="81">
        <f>янв.18!F14+фев.18!F14+мар.18!F14+апр.18!F14+'май. 18'!F14+'июн. 18'!F14+июл.18!F14+авг.18!F14+сен.18!F14+окт.18!F14+ноя.18!F14+дек.18!F14</f>
        <v>1540</v>
      </c>
      <c r="H19" s="81">
        <f t="shared" si="0"/>
        <v>420</v>
      </c>
      <c r="I19" s="12">
        <f>янв.18!E14</f>
        <v>140</v>
      </c>
      <c r="J19" s="12">
        <f>фев.18!E14</f>
        <v>140</v>
      </c>
      <c r="K19" s="12">
        <f>мар.18!E14</f>
        <v>140</v>
      </c>
      <c r="L19" s="82">
        <f t="shared" si="1"/>
        <v>454</v>
      </c>
      <c r="M19" s="12">
        <f>апр.18!E14</f>
        <v>140</v>
      </c>
      <c r="N19" s="12">
        <f>'май. 18'!E14</f>
        <v>140</v>
      </c>
      <c r="O19" s="12">
        <f>'июн. 18'!E14</f>
        <v>174</v>
      </c>
      <c r="P19" s="82">
        <f t="shared" si="2"/>
        <v>522</v>
      </c>
      <c r="Q19" s="12">
        <f>июл.18!E14</f>
        <v>174</v>
      </c>
      <c r="R19" s="12">
        <f>авг.18!E14</f>
        <v>174</v>
      </c>
      <c r="S19" s="12">
        <f>сен.18!E14</f>
        <v>174</v>
      </c>
      <c r="T19" s="82">
        <f t="shared" si="3"/>
        <v>522</v>
      </c>
      <c r="U19" s="12">
        <f>окт.18!E14</f>
        <v>174</v>
      </c>
      <c r="V19" s="12">
        <f>ноя.18!E14</f>
        <v>174</v>
      </c>
      <c r="W19" s="12">
        <f>дек.18!E14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СВОД_17!F20</f>
        <v>-280</v>
      </c>
      <c r="F20" s="80">
        <f t="shared" si="4"/>
        <v>-1198</v>
      </c>
      <c r="G20" s="81">
        <f>янв.18!F15+фев.18!F15+мар.18!F15+апр.18!F15+'май. 18'!F15+'июн. 18'!F15+июл.18!F15+авг.18!F15+сен.18!F15+окт.18!F15+ноя.18!F15+дек.18!F15</f>
        <v>1000</v>
      </c>
      <c r="H20" s="81">
        <f t="shared" si="0"/>
        <v>420</v>
      </c>
      <c r="I20" s="12">
        <f>янв.18!E15</f>
        <v>140</v>
      </c>
      <c r="J20" s="12">
        <f>фев.18!E15</f>
        <v>140</v>
      </c>
      <c r="K20" s="12">
        <f>мар.18!E15</f>
        <v>140</v>
      </c>
      <c r="L20" s="82">
        <f t="shared" si="1"/>
        <v>454</v>
      </c>
      <c r="M20" s="12">
        <f>апр.18!E15</f>
        <v>140</v>
      </c>
      <c r="N20" s="12">
        <f>'май. 18'!E15</f>
        <v>140</v>
      </c>
      <c r="O20" s="12">
        <f>'июн. 18'!E15</f>
        <v>174</v>
      </c>
      <c r="P20" s="82">
        <f t="shared" si="2"/>
        <v>522</v>
      </c>
      <c r="Q20" s="12">
        <f>июл.18!E15</f>
        <v>174</v>
      </c>
      <c r="R20" s="12">
        <f>авг.18!E15</f>
        <v>174</v>
      </c>
      <c r="S20" s="12">
        <f>сен.18!E15</f>
        <v>174</v>
      </c>
      <c r="T20" s="82">
        <f t="shared" si="3"/>
        <v>522</v>
      </c>
      <c r="U20" s="12">
        <f>окт.18!E15</f>
        <v>174</v>
      </c>
      <c r="V20" s="12">
        <f>ноя.18!E15</f>
        <v>174</v>
      </c>
      <c r="W20" s="12">
        <f>дек.18!E15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СВОД_17!F21</f>
        <v>0</v>
      </c>
      <c r="F21" s="80">
        <f t="shared" si="4"/>
        <v>-918</v>
      </c>
      <c r="G21" s="81">
        <f>янв.18!F16+фев.18!F16+мар.18!F16+апр.18!F16+'май. 18'!F16+'июн. 18'!F16+июл.18!F16+авг.18!F16+сен.18!F16+окт.18!F16+ноя.18!F16+дек.18!F16</f>
        <v>1000</v>
      </c>
      <c r="H21" s="81">
        <f t="shared" si="0"/>
        <v>420</v>
      </c>
      <c r="I21" s="12">
        <f>янв.18!E16</f>
        <v>140</v>
      </c>
      <c r="J21" s="12">
        <f>фев.18!E16</f>
        <v>140</v>
      </c>
      <c r="K21" s="12">
        <f>мар.18!E16</f>
        <v>140</v>
      </c>
      <c r="L21" s="82">
        <f t="shared" si="1"/>
        <v>454</v>
      </c>
      <c r="M21" s="12">
        <f>апр.18!E16</f>
        <v>140</v>
      </c>
      <c r="N21" s="12">
        <f>'май. 18'!E16</f>
        <v>140</v>
      </c>
      <c r="O21" s="12">
        <f>'июн. 18'!E16</f>
        <v>174</v>
      </c>
      <c r="P21" s="82">
        <f t="shared" si="2"/>
        <v>522</v>
      </c>
      <c r="Q21" s="12">
        <f>июл.18!E16</f>
        <v>174</v>
      </c>
      <c r="R21" s="12">
        <f>авг.18!E16</f>
        <v>174</v>
      </c>
      <c r="S21" s="12">
        <f>сен.18!E16</f>
        <v>174</v>
      </c>
      <c r="T21" s="82">
        <f t="shared" si="3"/>
        <v>522</v>
      </c>
      <c r="U21" s="12">
        <f>окт.18!E16</f>
        <v>174</v>
      </c>
      <c r="V21" s="12">
        <f>ноя.18!E16</f>
        <v>174</v>
      </c>
      <c r="W21" s="12">
        <f>дек.18!E16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СВОД_17!F22</f>
        <v>-140</v>
      </c>
      <c r="F22" s="80">
        <f t="shared" si="4"/>
        <v>-560</v>
      </c>
      <c r="G22" s="81">
        <f>янв.18!F17+фев.18!F17+мар.18!F17+апр.18!F17+'май. 18'!F17+'июн. 18'!F17+июл.18!F17+авг.18!F17+сен.18!F17+окт.18!F17+ноя.18!F17+дек.18!F17</f>
        <v>1498</v>
      </c>
      <c r="H22" s="81">
        <f t="shared" si="0"/>
        <v>420</v>
      </c>
      <c r="I22" s="12">
        <f>янв.18!E17</f>
        <v>140</v>
      </c>
      <c r="J22" s="12">
        <f>фев.18!E17</f>
        <v>140</v>
      </c>
      <c r="K22" s="12">
        <f>мар.18!E17</f>
        <v>140</v>
      </c>
      <c r="L22" s="82">
        <f t="shared" si="1"/>
        <v>454</v>
      </c>
      <c r="M22" s="12">
        <f>апр.18!E17</f>
        <v>140</v>
      </c>
      <c r="N22" s="12">
        <f>'май. 18'!E17</f>
        <v>140</v>
      </c>
      <c r="O22" s="12">
        <f>'июн. 18'!E17</f>
        <v>174</v>
      </c>
      <c r="P22" s="82">
        <f t="shared" si="2"/>
        <v>522</v>
      </c>
      <c r="Q22" s="12">
        <f>июл.18!E17</f>
        <v>174</v>
      </c>
      <c r="R22" s="12">
        <f>авг.18!E17</f>
        <v>174</v>
      </c>
      <c r="S22" s="12">
        <f>сен.18!E17</f>
        <v>174</v>
      </c>
      <c r="T22" s="82">
        <f t="shared" si="3"/>
        <v>522</v>
      </c>
      <c r="U22" s="12">
        <f>окт.18!E17</f>
        <v>174</v>
      </c>
      <c r="V22" s="12">
        <f>ноя.18!E17</f>
        <v>174</v>
      </c>
      <c r="W22" s="12">
        <f>дек.18!E17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СВОД_17!F23</f>
        <v>-2520</v>
      </c>
      <c r="F23" s="80">
        <f t="shared" si="4"/>
        <v>-4438</v>
      </c>
      <c r="G23" s="81">
        <f>янв.18!F18+фев.18!F18+мар.18!F18+апр.18!F18+'май. 18'!F18+'июн. 18'!F18+июл.18!F18+авг.18!F18+сен.18!F18+окт.18!F18+ноя.18!F18+дек.18!F18</f>
        <v>0</v>
      </c>
      <c r="H23" s="81">
        <f t="shared" si="0"/>
        <v>420</v>
      </c>
      <c r="I23" s="12">
        <f>янв.18!E18</f>
        <v>140</v>
      </c>
      <c r="J23" s="12">
        <f>фев.18!E18</f>
        <v>140</v>
      </c>
      <c r="K23" s="12">
        <f>мар.18!E18</f>
        <v>140</v>
      </c>
      <c r="L23" s="82">
        <f t="shared" si="1"/>
        <v>454</v>
      </c>
      <c r="M23" s="12">
        <f>апр.18!E18</f>
        <v>140</v>
      </c>
      <c r="N23" s="12">
        <f>'май. 18'!E18</f>
        <v>140</v>
      </c>
      <c r="O23" s="12">
        <f>'июн. 18'!E18</f>
        <v>174</v>
      </c>
      <c r="P23" s="82">
        <f t="shared" si="2"/>
        <v>522</v>
      </c>
      <c r="Q23" s="12">
        <f>июл.18!E18</f>
        <v>174</v>
      </c>
      <c r="R23" s="12">
        <f>авг.18!E18</f>
        <v>174</v>
      </c>
      <c r="S23" s="12">
        <f>сен.18!E18</f>
        <v>174</v>
      </c>
      <c r="T23" s="82">
        <f t="shared" si="3"/>
        <v>522</v>
      </c>
      <c r="U23" s="12">
        <f>окт.18!E18</f>
        <v>174</v>
      </c>
      <c r="V23" s="12">
        <f>ноя.18!E18</f>
        <v>174</v>
      </c>
      <c r="W23" s="12">
        <f>дек.18!E18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СВОД_17!F24</f>
        <v>-2520</v>
      </c>
      <c r="F24" s="80">
        <f t="shared" si="4"/>
        <v>-4438</v>
      </c>
      <c r="G24" s="81">
        <f>янв.18!F19+фев.18!F19+мар.18!F19+апр.18!F19+'май. 18'!F19+'июн. 18'!F19+июл.18!F19+авг.18!F19+сен.18!F19+окт.18!F19+ноя.18!F19+дек.18!F19</f>
        <v>0</v>
      </c>
      <c r="H24" s="81">
        <f t="shared" si="0"/>
        <v>420</v>
      </c>
      <c r="I24" s="12">
        <f>янв.18!E19</f>
        <v>140</v>
      </c>
      <c r="J24" s="12">
        <f>фев.18!E19</f>
        <v>140</v>
      </c>
      <c r="K24" s="12">
        <f>мар.18!E19</f>
        <v>140</v>
      </c>
      <c r="L24" s="82">
        <f t="shared" si="1"/>
        <v>454</v>
      </c>
      <c r="M24" s="12">
        <f>апр.18!E19</f>
        <v>140</v>
      </c>
      <c r="N24" s="12">
        <f>'май. 18'!E19</f>
        <v>140</v>
      </c>
      <c r="O24" s="12">
        <f>'июн. 18'!E19</f>
        <v>174</v>
      </c>
      <c r="P24" s="82">
        <f t="shared" si="2"/>
        <v>522</v>
      </c>
      <c r="Q24" s="12">
        <f>июл.18!E19</f>
        <v>174</v>
      </c>
      <c r="R24" s="12">
        <f>авг.18!E19</f>
        <v>174</v>
      </c>
      <c r="S24" s="12">
        <f>сен.18!E19</f>
        <v>174</v>
      </c>
      <c r="T24" s="82">
        <f t="shared" si="3"/>
        <v>522</v>
      </c>
      <c r="U24" s="12">
        <f>окт.18!E19</f>
        <v>174</v>
      </c>
      <c r="V24" s="12">
        <f>ноя.18!E19</f>
        <v>174</v>
      </c>
      <c r="W24" s="12">
        <f>дек.18!E19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СВОД_17!F25</f>
        <v>-2520</v>
      </c>
      <c r="F25" s="80">
        <f t="shared" si="4"/>
        <v>-4438</v>
      </c>
      <c r="G25" s="81">
        <f>янв.18!F20+фев.18!F20+мар.18!F20+апр.18!F20+'май. 18'!F20+'июн. 18'!F20+июл.18!F20+авг.18!F20+сен.18!F20+окт.18!F20+ноя.18!F20+дек.18!F20</f>
        <v>0</v>
      </c>
      <c r="H25" s="81">
        <f t="shared" si="0"/>
        <v>420</v>
      </c>
      <c r="I25" s="12">
        <f>янв.18!E20</f>
        <v>140</v>
      </c>
      <c r="J25" s="12">
        <f>фев.18!E20</f>
        <v>140</v>
      </c>
      <c r="K25" s="12">
        <f>мар.18!E20</f>
        <v>140</v>
      </c>
      <c r="L25" s="82">
        <f t="shared" si="1"/>
        <v>454</v>
      </c>
      <c r="M25" s="12">
        <f>апр.18!E20</f>
        <v>140</v>
      </c>
      <c r="N25" s="12">
        <f>'май. 18'!E20</f>
        <v>140</v>
      </c>
      <c r="O25" s="12">
        <f>'июн. 18'!E20</f>
        <v>174</v>
      </c>
      <c r="P25" s="82">
        <f t="shared" si="2"/>
        <v>522</v>
      </c>
      <c r="Q25" s="12">
        <f>июл.18!E20</f>
        <v>174</v>
      </c>
      <c r="R25" s="12">
        <f>авг.18!E20</f>
        <v>174</v>
      </c>
      <c r="S25" s="12">
        <f>сен.18!E20</f>
        <v>174</v>
      </c>
      <c r="T25" s="82">
        <f t="shared" si="3"/>
        <v>522</v>
      </c>
      <c r="U25" s="12">
        <f>окт.18!E20</f>
        <v>174</v>
      </c>
      <c r="V25" s="12">
        <f>ноя.18!E20</f>
        <v>174</v>
      </c>
      <c r="W25" s="12">
        <f>дек.18!E20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СВОД_17!F26</f>
        <v>560</v>
      </c>
      <c r="F26" s="80">
        <f t="shared" si="4"/>
        <v>-416</v>
      </c>
      <c r="G26" s="81">
        <f>янв.18!F21+фев.18!F21+мар.18!F21+апр.18!F21+'май. 18'!F21+'июн. 18'!F21+июл.18!F21+авг.18!F21+сен.18!F21+окт.18!F21+ноя.18!F21+дек.18!F21</f>
        <v>942</v>
      </c>
      <c r="H26" s="81">
        <f t="shared" si="0"/>
        <v>420</v>
      </c>
      <c r="I26" s="12">
        <f>янв.18!E21</f>
        <v>140</v>
      </c>
      <c r="J26" s="12">
        <f>фев.18!E21</f>
        <v>140</v>
      </c>
      <c r="K26" s="12">
        <f>мар.18!E21</f>
        <v>140</v>
      </c>
      <c r="L26" s="82">
        <f t="shared" si="1"/>
        <v>454</v>
      </c>
      <c r="M26" s="12">
        <f>апр.18!E21</f>
        <v>140</v>
      </c>
      <c r="N26" s="12">
        <f>'май. 18'!E21</f>
        <v>140</v>
      </c>
      <c r="O26" s="12">
        <f>'июн. 18'!E21</f>
        <v>174</v>
      </c>
      <c r="P26" s="82">
        <f t="shared" si="2"/>
        <v>522</v>
      </c>
      <c r="Q26" s="12">
        <f>июл.18!E21</f>
        <v>174</v>
      </c>
      <c r="R26" s="12">
        <f>авг.18!E21</f>
        <v>174</v>
      </c>
      <c r="S26" s="12">
        <f>сен.18!E21</f>
        <v>174</v>
      </c>
      <c r="T26" s="82">
        <f t="shared" si="3"/>
        <v>522</v>
      </c>
      <c r="U26" s="12">
        <f>окт.18!E21</f>
        <v>174</v>
      </c>
      <c r="V26" s="12">
        <f>ноя.18!E21</f>
        <v>174</v>
      </c>
      <c r="W26" s="12">
        <f>дек.18!E21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СВОД_17!F27</f>
        <v>-2520</v>
      </c>
      <c r="F27" s="80">
        <f t="shared" si="4"/>
        <v>-1078</v>
      </c>
      <c r="G27" s="81">
        <f>янв.18!F22+фев.18!F22+мар.18!F22+апр.18!F22+'май. 18'!F22+'июн. 18'!F22+июл.18!F22+авг.18!F22+сен.18!F22+окт.18!F22+ноя.18!F22+дек.18!F22</f>
        <v>3360</v>
      </c>
      <c r="H27" s="81">
        <f t="shared" si="0"/>
        <v>420</v>
      </c>
      <c r="I27" s="12">
        <f>янв.18!E22</f>
        <v>140</v>
      </c>
      <c r="J27" s="12">
        <f>фев.18!E22</f>
        <v>140</v>
      </c>
      <c r="K27" s="12">
        <f>мар.18!E22</f>
        <v>140</v>
      </c>
      <c r="L27" s="82">
        <f t="shared" si="1"/>
        <v>454</v>
      </c>
      <c r="M27" s="12">
        <f>апр.18!E22</f>
        <v>140</v>
      </c>
      <c r="N27" s="12">
        <f>'май. 18'!E22</f>
        <v>140</v>
      </c>
      <c r="O27" s="12">
        <f>'июн. 18'!E22</f>
        <v>174</v>
      </c>
      <c r="P27" s="82">
        <f t="shared" si="2"/>
        <v>522</v>
      </c>
      <c r="Q27" s="12">
        <f>июл.18!E22</f>
        <v>174</v>
      </c>
      <c r="R27" s="12">
        <f>авг.18!E22</f>
        <v>174</v>
      </c>
      <c r="S27" s="12">
        <f>сен.18!E22</f>
        <v>174</v>
      </c>
      <c r="T27" s="82">
        <f t="shared" si="3"/>
        <v>522</v>
      </c>
      <c r="U27" s="12">
        <f>окт.18!E22</f>
        <v>174</v>
      </c>
      <c r="V27" s="12">
        <f>ноя.18!E22</f>
        <v>174</v>
      </c>
      <c r="W27" s="12">
        <f>дек.18!E22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СВОД_17!F28</f>
        <v>-2520</v>
      </c>
      <c r="F28" s="80">
        <f t="shared" si="4"/>
        <v>0</v>
      </c>
      <c r="G28" s="81">
        <f>янв.18!F23+фев.18!F23+мар.18!F23+апр.18!F23+'май. 18'!F23+'июн. 18'!F23+июл.18!F23+авг.18!F23+сен.18!F23+окт.18!F23+ноя.18!F23+дек.18!F23</f>
        <v>4438</v>
      </c>
      <c r="H28" s="81">
        <f t="shared" si="0"/>
        <v>420</v>
      </c>
      <c r="I28" s="12">
        <f>янв.18!E23</f>
        <v>140</v>
      </c>
      <c r="J28" s="12">
        <f>фев.18!E23</f>
        <v>140</v>
      </c>
      <c r="K28" s="12">
        <f>мар.18!E23</f>
        <v>140</v>
      </c>
      <c r="L28" s="82">
        <f t="shared" si="1"/>
        <v>454</v>
      </c>
      <c r="M28" s="12">
        <f>апр.18!E23</f>
        <v>140</v>
      </c>
      <c r="N28" s="12">
        <f>'май. 18'!E23</f>
        <v>140</v>
      </c>
      <c r="O28" s="12">
        <f>'июн. 18'!E23</f>
        <v>174</v>
      </c>
      <c r="P28" s="82">
        <f t="shared" si="2"/>
        <v>522</v>
      </c>
      <c r="Q28" s="12">
        <f>июл.18!E23</f>
        <v>174</v>
      </c>
      <c r="R28" s="12">
        <f>авг.18!E23</f>
        <v>174</v>
      </c>
      <c r="S28" s="12">
        <f>сен.18!E23</f>
        <v>174</v>
      </c>
      <c r="T28" s="82">
        <f t="shared" si="3"/>
        <v>522</v>
      </c>
      <c r="U28" s="12">
        <f>окт.18!E23</f>
        <v>174</v>
      </c>
      <c r="V28" s="12">
        <f>ноя.18!E23</f>
        <v>174</v>
      </c>
      <c r="W28" s="12">
        <f>дек.18!E23</f>
        <v>174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f>СВОД_17!F29</f>
        <v>-560</v>
      </c>
      <c r="F29" s="80">
        <f t="shared" si="4"/>
        <v>-560</v>
      </c>
      <c r="G29" s="81">
        <f>янв.18!F24+фев.18!F24+мар.18!F24+апр.18!F24+'май. 18'!F24+'июн. 18'!F24+июл.18!F24+авг.18!F24+сен.18!F24+окт.18!F24+ноя.18!F24+дек.18!F24</f>
        <v>0</v>
      </c>
      <c r="H29" s="81">
        <f t="shared" si="0"/>
        <v>0</v>
      </c>
      <c r="I29" s="12">
        <f>янв.18!E24</f>
        <v>0</v>
      </c>
      <c r="J29" s="12">
        <f>фев.18!E24</f>
        <v>0</v>
      </c>
      <c r="K29" s="12">
        <f>мар.18!E24</f>
        <v>0</v>
      </c>
      <c r="L29" s="82">
        <f t="shared" si="1"/>
        <v>0</v>
      </c>
      <c r="M29" s="12">
        <f>апр.18!E24</f>
        <v>0</v>
      </c>
      <c r="N29" s="12">
        <f>'май. 18'!E24</f>
        <v>0</v>
      </c>
      <c r="O29" s="12">
        <f>'июн. 18'!E24</f>
        <v>0</v>
      </c>
      <c r="P29" s="82">
        <f t="shared" si="2"/>
        <v>0</v>
      </c>
      <c r="Q29" s="12">
        <f>июл.18!E24</f>
        <v>0</v>
      </c>
      <c r="R29" s="12">
        <f>авг.18!E24</f>
        <v>0</v>
      </c>
      <c r="S29" s="12">
        <f>сен.18!E24</f>
        <v>0</v>
      </c>
      <c r="T29" s="82">
        <f t="shared" si="3"/>
        <v>0</v>
      </c>
      <c r="U29" s="12">
        <f>окт.18!E24</f>
        <v>0</v>
      </c>
      <c r="V29" s="12">
        <f>ноя.18!E24</f>
        <v>0</v>
      </c>
      <c r="W29" s="12">
        <f>дек.18!E24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СВОД_17!F30</f>
        <v>-2520</v>
      </c>
      <c r="F30" s="80">
        <f t="shared" si="4"/>
        <v>-4438</v>
      </c>
      <c r="G30" s="81">
        <f>янв.18!F25+фев.18!F25+мар.18!F25+апр.18!F25+'май. 18'!F25+'июн. 18'!F25+июл.18!F25+авг.18!F25+сен.18!F25+окт.18!F25+ноя.18!F25+дек.18!F25</f>
        <v>0</v>
      </c>
      <c r="H30" s="81">
        <f t="shared" si="0"/>
        <v>420</v>
      </c>
      <c r="I30" s="12">
        <f>янв.18!E25</f>
        <v>140</v>
      </c>
      <c r="J30" s="12">
        <f>фев.18!E25</f>
        <v>140</v>
      </c>
      <c r="K30" s="12">
        <f>мар.18!E25</f>
        <v>140</v>
      </c>
      <c r="L30" s="82">
        <f t="shared" si="1"/>
        <v>454</v>
      </c>
      <c r="M30" s="12">
        <f>апр.18!E25</f>
        <v>140</v>
      </c>
      <c r="N30" s="12">
        <f>'май. 18'!E25</f>
        <v>140</v>
      </c>
      <c r="O30" s="12">
        <f>'июн. 18'!E25</f>
        <v>174</v>
      </c>
      <c r="P30" s="82">
        <f t="shared" si="2"/>
        <v>522</v>
      </c>
      <c r="Q30" s="12">
        <f>июл.18!E25</f>
        <v>174</v>
      </c>
      <c r="R30" s="12">
        <f>авг.18!E25</f>
        <v>174</v>
      </c>
      <c r="S30" s="12">
        <f>сен.18!E25</f>
        <v>174</v>
      </c>
      <c r="T30" s="82">
        <f t="shared" si="3"/>
        <v>522</v>
      </c>
      <c r="U30" s="12">
        <f>окт.18!E25</f>
        <v>174</v>
      </c>
      <c r="V30" s="12">
        <f>ноя.18!E25</f>
        <v>174</v>
      </c>
      <c r="W30" s="12">
        <f>дек.18!E25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СВОД_17!F31</f>
        <v>-280</v>
      </c>
      <c r="F31" s="80">
        <f t="shared" si="4"/>
        <v>-518</v>
      </c>
      <c r="G31" s="81">
        <f>янв.18!F26+фев.18!F26+мар.18!F26+апр.18!F26+'май. 18'!F26+'июн. 18'!F26+июл.18!F26+авг.18!F26+сен.18!F26+окт.18!F26+ноя.18!F26+дек.18!F26</f>
        <v>1680</v>
      </c>
      <c r="H31" s="81">
        <f t="shared" si="0"/>
        <v>420</v>
      </c>
      <c r="I31" s="12">
        <f>янв.18!E26</f>
        <v>140</v>
      </c>
      <c r="J31" s="12">
        <f>фев.18!E26</f>
        <v>140</v>
      </c>
      <c r="K31" s="12">
        <f>мар.18!E26</f>
        <v>140</v>
      </c>
      <c r="L31" s="82">
        <f t="shared" si="1"/>
        <v>454</v>
      </c>
      <c r="M31" s="12">
        <f>апр.18!E26</f>
        <v>140</v>
      </c>
      <c r="N31" s="12">
        <f>'май. 18'!E26</f>
        <v>140</v>
      </c>
      <c r="O31" s="12">
        <f>'июн. 18'!E26</f>
        <v>174</v>
      </c>
      <c r="P31" s="82">
        <f t="shared" si="2"/>
        <v>522</v>
      </c>
      <c r="Q31" s="12">
        <f>июл.18!E26</f>
        <v>174</v>
      </c>
      <c r="R31" s="12">
        <f>авг.18!E26</f>
        <v>174</v>
      </c>
      <c r="S31" s="12">
        <f>сен.18!E26</f>
        <v>174</v>
      </c>
      <c r="T31" s="82">
        <f t="shared" si="3"/>
        <v>522</v>
      </c>
      <c r="U31" s="12">
        <f>окт.18!E26</f>
        <v>174</v>
      </c>
      <c r="V31" s="12">
        <f>ноя.18!E26</f>
        <v>174</v>
      </c>
      <c r="W31" s="12">
        <f>дек.18!E26</f>
        <v>174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f>СВОД_17!F32</f>
        <v>-2520</v>
      </c>
      <c r="F32" s="80">
        <f t="shared" si="4"/>
        <v>-4438</v>
      </c>
      <c r="G32" s="81">
        <f>янв.18!F27+фев.18!F27+мар.18!F27+апр.18!F27+'май. 18'!F27+'июн. 18'!F27+июл.18!F27+авг.18!F27+сен.18!F27+окт.18!F27+ноя.18!F27+дек.18!F27</f>
        <v>0</v>
      </c>
      <c r="H32" s="81">
        <f t="shared" si="0"/>
        <v>420</v>
      </c>
      <c r="I32" s="12">
        <f>янв.18!E27</f>
        <v>140</v>
      </c>
      <c r="J32" s="12">
        <f>фев.18!E27</f>
        <v>140</v>
      </c>
      <c r="K32" s="12">
        <f>мар.18!E27</f>
        <v>140</v>
      </c>
      <c r="L32" s="82">
        <f t="shared" si="1"/>
        <v>454</v>
      </c>
      <c r="M32" s="12">
        <f>апр.18!E27</f>
        <v>140</v>
      </c>
      <c r="N32" s="12">
        <f>'май. 18'!E27</f>
        <v>140</v>
      </c>
      <c r="O32" s="12">
        <f>'июн. 18'!E27</f>
        <v>174</v>
      </c>
      <c r="P32" s="82">
        <f t="shared" si="2"/>
        <v>522</v>
      </c>
      <c r="Q32" s="12">
        <f>июл.18!E27</f>
        <v>174</v>
      </c>
      <c r="R32" s="12">
        <f>авг.18!E27</f>
        <v>174</v>
      </c>
      <c r="S32" s="12">
        <f>сен.18!E27</f>
        <v>174</v>
      </c>
      <c r="T32" s="82">
        <f t="shared" si="3"/>
        <v>522</v>
      </c>
      <c r="U32" s="12">
        <f>окт.18!E27</f>
        <v>174</v>
      </c>
      <c r="V32" s="12">
        <f>ноя.18!E27</f>
        <v>174</v>
      </c>
      <c r="W32" s="12">
        <f>дек.18!E27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СВОД_17!F33</f>
        <v>-2520</v>
      </c>
      <c r="F33" s="80">
        <f t="shared" si="4"/>
        <v>-4438</v>
      </c>
      <c r="G33" s="81">
        <f>янв.18!F28+фев.18!F28+мар.18!F28+апр.18!F28+'май. 18'!F28+'июн. 18'!F28+июл.18!F28+авг.18!F28+сен.18!F28+окт.18!F28+ноя.18!F28+дек.18!F28</f>
        <v>0</v>
      </c>
      <c r="H33" s="83">
        <f t="shared" si="0"/>
        <v>420</v>
      </c>
      <c r="I33" s="12">
        <f>янв.18!E28</f>
        <v>140</v>
      </c>
      <c r="J33" s="12">
        <f>фев.18!E28</f>
        <v>140</v>
      </c>
      <c r="K33" s="12">
        <f>мар.18!E28</f>
        <v>140</v>
      </c>
      <c r="L33" s="82">
        <f t="shared" si="1"/>
        <v>454</v>
      </c>
      <c r="M33" s="12">
        <f>апр.18!E28</f>
        <v>140</v>
      </c>
      <c r="N33" s="12">
        <f>'май. 18'!E28</f>
        <v>140</v>
      </c>
      <c r="O33" s="12">
        <f>'июн. 18'!E28</f>
        <v>174</v>
      </c>
      <c r="P33" s="82">
        <f t="shared" si="2"/>
        <v>522</v>
      </c>
      <c r="Q33" s="12">
        <f>июл.18!E28</f>
        <v>174</v>
      </c>
      <c r="R33" s="12">
        <f>авг.18!E28</f>
        <v>174</v>
      </c>
      <c r="S33" s="12">
        <f>сен.18!E28</f>
        <v>174</v>
      </c>
      <c r="T33" s="82">
        <f t="shared" si="3"/>
        <v>522</v>
      </c>
      <c r="U33" s="12">
        <f>окт.18!E28</f>
        <v>174</v>
      </c>
      <c r="V33" s="12">
        <f>ноя.18!E28</f>
        <v>174</v>
      </c>
      <c r="W33" s="12">
        <f>дек.18!E28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СВОД_17!F34</f>
        <v>-2520</v>
      </c>
      <c r="F34" s="80">
        <f t="shared" si="4"/>
        <v>-4438</v>
      </c>
      <c r="G34" s="81">
        <f>янв.18!F29+фев.18!F29+мар.18!F29+апр.18!F29+'май. 18'!F29+'июн. 18'!F29+июл.18!F29+авг.18!F29+сен.18!F29+окт.18!F29+ноя.18!F29+дек.18!F29</f>
        <v>0</v>
      </c>
      <c r="H34" s="83">
        <f t="shared" si="0"/>
        <v>420</v>
      </c>
      <c r="I34" s="12">
        <f>янв.18!E29</f>
        <v>140</v>
      </c>
      <c r="J34" s="12">
        <f>фев.18!E29</f>
        <v>140</v>
      </c>
      <c r="K34" s="12">
        <f>мар.18!E29</f>
        <v>140</v>
      </c>
      <c r="L34" s="82">
        <f t="shared" si="1"/>
        <v>454</v>
      </c>
      <c r="M34" s="12">
        <f>апр.18!E29</f>
        <v>140</v>
      </c>
      <c r="N34" s="12">
        <f>'май. 18'!E29</f>
        <v>140</v>
      </c>
      <c r="O34" s="12">
        <f>'июн. 18'!E29</f>
        <v>174</v>
      </c>
      <c r="P34" s="82">
        <f t="shared" si="2"/>
        <v>522</v>
      </c>
      <c r="Q34" s="12">
        <f>июл.18!E29</f>
        <v>174</v>
      </c>
      <c r="R34" s="12">
        <f>авг.18!E29</f>
        <v>174</v>
      </c>
      <c r="S34" s="12">
        <f>сен.18!E29</f>
        <v>174</v>
      </c>
      <c r="T34" s="82">
        <f t="shared" si="3"/>
        <v>522</v>
      </c>
      <c r="U34" s="12">
        <f>окт.18!E29</f>
        <v>174</v>
      </c>
      <c r="V34" s="12">
        <f>ноя.18!E29</f>
        <v>174</v>
      </c>
      <c r="W34" s="12">
        <f>дек.18!E29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СВОД_17!F35</f>
        <v>2480</v>
      </c>
      <c r="F35" s="80">
        <f t="shared" si="4"/>
        <v>562</v>
      </c>
      <c r="G35" s="81">
        <f>янв.18!F30+фев.18!F30+мар.18!F30+апр.18!F30+'май. 18'!F30+'июн. 18'!F30+июл.18!F30+авг.18!F30+сен.18!F30+окт.18!F30+ноя.18!F30+дек.18!F30</f>
        <v>0</v>
      </c>
      <c r="H35" s="83">
        <f t="shared" si="0"/>
        <v>420</v>
      </c>
      <c r="I35" s="12">
        <f>янв.18!E30</f>
        <v>140</v>
      </c>
      <c r="J35" s="12">
        <f>фев.18!E30</f>
        <v>140</v>
      </c>
      <c r="K35" s="12">
        <f>мар.18!E30</f>
        <v>140</v>
      </c>
      <c r="L35" s="82">
        <f t="shared" si="1"/>
        <v>454</v>
      </c>
      <c r="M35" s="12">
        <f>апр.18!E30</f>
        <v>140</v>
      </c>
      <c r="N35" s="12">
        <f>'май. 18'!E30</f>
        <v>140</v>
      </c>
      <c r="O35" s="12">
        <f>'июн. 18'!E30</f>
        <v>174</v>
      </c>
      <c r="P35" s="82">
        <f t="shared" si="2"/>
        <v>522</v>
      </c>
      <c r="Q35" s="12">
        <f>июл.18!E30</f>
        <v>174</v>
      </c>
      <c r="R35" s="12">
        <f>авг.18!E30</f>
        <v>174</v>
      </c>
      <c r="S35" s="12">
        <f>сен.18!E30</f>
        <v>174</v>
      </c>
      <c r="T35" s="82">
        <f t="shared" si="3"/>
        <v>522</v>
      </c>
      <c r="U35" s="12">
        <f>окт.18!E30</f>
        <v>174</v>
      </c>
      <c r="V35" s="12">
        <f>ноя.18!E30</f>
        <v>174</v>
      </c>
      <c r="W35" s="12">
        <f>дек.18!E30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СВОД_17!F36</f>
        <v>960</v>
      </c>
      <c r="F36" s="80">
        <f t="shared" si="4"/>
        <v>-958</v>
      </c>
      <c r="G36" s="81">
        <f>янв.18!F31+фев.18!F31+мар.18!F31+апр.18!F31+'май. 18'!F31+'июн. 18'!F31+июл.18!F31+авг.18!F31+сен.18!F31+окт.18!F31+ноя.18!F31+дек.18!F31</f>
        <v>0</v>
      </c>
      <c r="H36" s="83">
        <f t="shared" si="0"/>
        <v>420</v>
      </c>
      <c r="I36" s="12">
        <f>янв.18!E31</f>
        <v>140</v>
      </c>
      <c r="J36" s="12">
        <f>фев.18!E31</f>
        <v>140</v>
      </c>
      <c r="K36" s="12">
        <f>мар.18!E31</f>
        <v>140</v>
      </c>
      <c r="L36" s="82">
        <f t="shared" si="1"/>
        <v>454</v>
      </c>
      <c r="M36" s="12">
        <f>апр.18!E31</f>
        <v>140</v>
      </c>
      <c r="N36" s="12">
        <f>'май. 18'!E31</f>
        <v>140</v>
      </c>
      <c r="O36" s="12">
        <f>'июн. 18'!E31</f>
        <v>174</v>
      </c>
      <c r="P36" s="82">
        <f t="shared" si="2"/>
        <v>522</v>
      </c>
      <c r="Q36" s="12">
        <f>июл.18!E31</f>
        <v>174</v>
      </c>
      <c r="R36" s="12">
        <f>авг.18!E31</f>
        <v>174</v>
      </c>
      <c r="S36" s="12">
        <f>сен.18!E31</f>
        <v>174</v>
      </c>
      <c r="T36" s="82">
        <f t="shared" si="3"/>
        <v>522</v>
      </c>
      <c r="U36" s="12">
        <f>окт.18!E31</f>
        <v>174</v>
      </c>
      <c r="V36" s="12">
        <f>ноя.18!E31</f>
        <v>174</v>
      </c>
      <c r="W36" s="12">
        <f>дек.18!E31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СВОД_17!F37</f>
        <v>-2520</v>
      </c>
      <c r="F37" s="80">
        <f t="shared" si="4"/>
        <v>-4438</v>
      </c>
      <c r="G37" s="81">
        <f>янв.18!F32+фев.18!F32+мар.18!F32+апр.18!F32+'май. 18'!F32+'июн. 18'!F32+июл.18!F32+авг.18!F32+сен.18!F32+окт.18!F32+ноя.18!F32+дек.18!F32</f>
        <v>0</v>
      </c>
      <c r="H37" s="83">
        <f t="shared" si="0"/>
        <v>420</v>
      </c>
      <c r="I37" s="12">
        <f>янв.18!E32</f>
        <v>140</v>
      </c>
      <c r="J37" s="12">
        <f>фев.18!E32</f>
        <v>140</v>
      </c>
      <c r="K37" s="12">
        <f>мар.18!E32</f>
        <v>140</v>
      </c>
      <c r="L37" s="82">
        <f t="shared" si="1"/>
        <v>454</v>
      </c>
      <c r="M37" s="12">
        <f>апр.18!E32</f>
        <v>140</v>
      </c>
      <c r="N37" s="12">
        <f>'май. 18'!E32</f>
        <v>140</v>
      </c>
      <c r="O37" s="12">
        <f>'июн. 18'!E32</f>
        <v>174</v>
      </c>
      <c r="P37" s="82">
        <f t="shared" si="2"/>
        <v>522</v>
      </c>
      <c r="Q37" s="12">
        <f>июл.18!E32</f>
        <v>174</v>
      </c>
      <c r="R37" s="12">
        <f>авг.18!E32</f>
        <v>174</v>
      </c>
      <c r="S37" s="12">
        <f>сен.18!E32</f>
        <v>174</v>
      </c>
      <c r="T37" s="82">
        <f t="shared" si="3"/>
        <v>522</v>
      </c>
      <c r="U37" s="12">
        <f>окт.18!E32</f>
        <v>174</v>
      </c>
      <c r="V37" s="12">
        <f>ноя.18!E32</f>
        <v>174</v>
      </c>
      <c r="W37" s="12">
        <f>дек.18!E32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СВОД_17!F38</f>
        <v>-2520</v>
      </c>
      <c r="F38" s="80">
        <f t="shared" si="4"/>
        <v>1562</v>
      </c>
      <c r="G38" s="81">
        <f>янв.18!F33+фев.18!F33+мар.18!F33+апр.18!F33+'май. 18'!F33+'июн. 18'!F33+июл.18!F33+авг.18!F33+сен.18!F33+окт.18!F33+ноя.18!F33+дек.18!F33</f>
        <v>6000</v>
      </c>
      <c r="H38" s="83">
        <f t="shared" si="0"/>
        <v>420</v>
      </c>
      <c r="I38" s="12">
        <f>янв.18!E33</f>
        <v>140</v>
      </c>
      <c r="J38" s="12">
        <f>фев.18!E33</f>
        <v>140</v>
      </c>
      <c r="K38" s="12">
        <f>мар.18!E33</f>
        <v>140</v>
      </c>
      <c r="L38" s="82">
        <f t="shared" si="1"/>
        <v>454</v>
      </c>
      <c r="M38" s="12">
        <f>апр.18!E33</f>
        <v>140</v>
      </c>
      <c r="N38" s="12">
        <f>'май. 18'!E33</f>
        <v>140</v>
      </c>
      <c r="O38" s="12">
        <f>'июн. 18'!E33</f>
        <v>174</v>
      </c>
      <c r="P38" s="82">
        <f t="shared" si="2"/>
        <v>522</v>
      </c>
      <c r="Q38" s="12">
        <f>июл.18!E33</f>
        <v>174</v>
      </c>
      <c r="R38" s="12">
        <f>авг.18!E33</f>
        <v>174</v>
      </c>
      <c r="S38" s="12">
        <f>сен.18!E33</f>
        <v>174</v>
      </c>
      <c r="T38" s="82">
        <f t="shared" si="3"/>
        <v>522</v>
      </c>
      <c r="U38" s="12">
        <f>окт.18!E33</f>
        <v>174</v>
      </c>
      <c r="V38" s="12">
        <f>ноя.18!E33</f>
        <v>174</v>
      </c>
      <c r="W38" s="12">
        <f>дек.18!E33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СВОД_17!F39</f>
        <v>1320</v>
      </c>
      <c r="F39" s="80">
        <f t="shared" si="4"/>
        <v>3242</v>
      </c>
      <c r="G39" s="81">
        <f>янв.18!F34+фев.18!F34+мар.18!F34+апр.18!F34+'май. 18'!F34+'июн. 18'!F34+июл.18!F34+авг.18!F34+сен.18!F34+окт.18!F34+ноя.18!F34+дек.18!F34</f>
        <v>3840</v>
      </c>
      <c r="H39" s="83">
        <f t="shared" si="0"/>
        <v>420</v>
      </c>
      <c r="I39" s="12">
        <f>янв.18!E34</f>
        <v>140</v>
      </c>
      <c r="J39" s="12">
        <f>фев.18!E34</f>
        <v>140</v>
      </c>
      <c r="K39" s="12">
        <f>мар.18!E34</f>
        <v>140</v>
      </c>
      <c r="L39" s="82">
        <f t="shared" si="1"/>
        <v>454</v>
      </c>
      <c r="M39" s="12">
        <f>апр.18!E34</f>
        <v>140</v>
      </c>
      <c r="N39" s="12">
        <f>'май. 18'!E34</f>
        <v>140</v>
      </c>
      <c r="O39" s="12">
        <f>'июн. 18'!E34</f>
        <v>174</v>
      </c>
      <c r="P39" s="82">
        <f t="shared" si="2"/>
        <v>522</v>
      </c>
      <c r="Q39" s="12">
        <f>июл.18!E34</f>
        <v>174</v>
      </c>
      <c r="R39" s="12">
        <f>авг.18!E34</f>
        <v>174</v>
      </c>
      <c r="S39" s="12">
        <f>сен.18!E34</f>
        <v>174</v>
      </c>
      <c r="T39" s="82">
        <f t="shared" si="3"/>
        <v>522</v>
      </c>
      <c r="U39" s="12">
        <f>окт.18!E34</f>
        <v>174</v>
      </c>
      <c r="V39" s="12">
        <f>ноя.18!E34</f>
        <v>174</v>
      </c>
      <c r="W39" s="12">
        <f>дек.18!E34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СВОД_17!F40</f>
        <v>480</v>
      </c>
      <c r="F40" s="80">
        <f t="shared" si="4"/>
        <v>-438</v>
      </c>
      <c r="G40" s="81">
        <f>янв.18!F35+фев.18!F35+мар.18!F35+апр.18!F35+'май. 18'!F35+'июн. 18'!F35+июл.18!F35+авг.18!F35+сен.18!F35+окт.18!F35+ноя.18!F35+дек.18!F35</f>
        <v>1000</v>
      </c>
      <c r="H40" s="83">
        <f t="shared" si="0"/>
        <v>420</v>
      </c>
      <c r="I40" s="12">
        <f>янв.18!E35</f>
        <v>140</v>
      </c>
      <c r="J40" s="12">
        <f>фев.18!E35</f>
        <v>140</v>
      </c>
      <c r="K40" s="12">
        <f>мар.18!E35</f>
        <v>140</v>
      </c>
      <c r="L40" s="82">
        <f t="shared" si="1"/>
        <v>454</v>
      </c>
      <c r="M40" s="12">
        <f>апр.18!E35</f>
        <v>140</v>
      </c>
      <c r="N40" s="12">
        <f>'май. 18'!E35</f>
        <v>140</v>
      </c>
      <c r="O40" s="12">
        <f>'июн. 18'!E35</f>
        <v>174</v>
      </c>
      <c r="P40" s="82">
        <f t="shared" si="2"/>
        <v>522</v>
      </c>
      <c r="Q40" s="12">
        <f>июл.18!E35</f>
        <v>174</v>
      </c>
      <c r="R40" s="12">
        <f>авг.18!E35</f>
        <v>174</v>
      </c>
      <c r="S40" s="12">
        <f>сен.18!E35</f>
        <v>174</v>
      </c>
      <c r="T40" s="82">
        <f t="shared" si="3"/>
        <v>522</v>
      </c>
      <c r="U40" s="12">
        <f>окт.18!E35</f>
        <v>174</v>
      </c>
      <c r="V40" s="12">
        <f>ноя.18!E35</f>
        <v>174</v>
      </c>
      <c r="W40" s="12">
        <f>дек.18!E35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СВОД_17!F41</f>
        <v>-420</v>
      </c>
      <c r="F41" s="80">
        <f t="shared" si="4"/>
        <v>-870</v>
      </c>
      <c r="G41" s="81">
        <f>янв.18!F36+фев.18!F36+мар.18!F36+апр.18!F36+'май. 18'!F36+'июн. 18'!F36+июл.18!F36+авг.18!F36+сен.18!F36+окт.18!F36+ноя.18!F36+дек.18!F36</f>
        <v>1468</v>
      </c>
      <c r="H41" s="83">
        <f t="shared" si="0"/>
        <v>420</v>
      </c>
      <c r="I41" s="12">
        <f>янв.18!E36</f>
        <v>140</v>
      </c>
      <c r="J41" s="12">
        <f>фев.18!E36</f>
        <v>140</v>
      </c>
      <c r="K41" s="12">
        <f>мар.18!E36</f>
        <v>140</v>
      </c>
      <c r="L41" s="82">
        <f t="shared" si="1"/>
        <v>454</v>
      </c>
      <c r="M41" s="12">
        <f>апр.18!E36</f>
        <v>140</v>
      </c>
      <c r="N41" s="12">
        <f>'май. 18'!E36</f>
        <v>140</v>
      </c>
      <c r="O41" s="12">
        <f>'июн. 18'!E36</f>
        <v>174</v>
      </c>
      <c r="P41" s="82">
        <f t="shared" si="2"/>
        <v>522</v>
      </c>
      <c r="Q41" s="12">
        <f>июл.18!E36</f>
        <v>174</v>
      </c>
      <c r="R41" s="12">
        <f>авг.18!E36</f>
        <v>174</v>
      </c>
      <c r="S41" s="12">
        <f>сен.18!E36</f>
        <v>174</v>
      </c>
      <c r="T41" s="82">
        <f t="shared" si="3"/>
        <v>522</v>
      </c>
      <c r="U41" s="12">
        <f>окт.18!E36</f>
        <v>174</v>
      </c>
      <c r="V41" s="12">
        <f>ноя.18!E36</f>
        <v>174</v>
      </c>
      <c r="W41" s="12">
        <f>дек.18!E36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СВОД_17!F42</f>
        <v>0</v>
      </c>
      <c r="F42" s="80">
        <f t="shared" si="4"/>
        <v>382</v>
      </c>
      <c r="G42" s="81">
        <f>янв.18!F37+фев.18!F37+мар.18!F37+апр.18!F37+'май. 18'!F37+'июн. 18'!F37+июл.18!F37+авг.18!F37+сен.18!F37+окт.18!F37+ноя.18!F37+дек.18!F37</f>
        <v>2300</v>
      </c>
      <c r="H42" s="83">
        <f t="shared" si="0"/>
        <v>420</v>
      </c>
      <c r="I42" s="12">
        <f>янв.18!E37</f>
        <v>140</v>
      </c>
      <c r="J42" s="12">
        <f>фев.18!E37</f>
        <v>140</v>
      </c>
      <c r="K42" s="12">
        <f>мар.18!E37</f>
        <v>140</v>
      </c>
      <c r="L42" s="82">
        <f t="shared" si="1"/>
        <v>454</v>
      </c>
      <c r="M42" s="12">
        <f>апр.18!E37</f>
        <v>140</v>
      </c>
      <c r="N42" s="12">
        <f>'май. 18'!E37</f>
        <v>140</v>
      </c>
      <c r="O42" s="12">
        <f>'июн. 18'!E37</f>
        <v>174</v>
      </c>
      <c r="P42" s="82">
        <f t="shared" si="2"/>
        <v>522</v>
      </c>
      <c r="Q42" s="12">
        <f>июл.18!E37</f>
        <v>174</v>
      </c>
      <c r="R42" s="12">
        <f>авг.18!E37</f>
        <v>174</v>
      </c>
      <c r="S42" s="12">
        <f>сен.18!E37</f>
        <v>174</v>
      </c>
      <c r="T42" s="82">
        <f t="shared" si="3"/>
        <v>522</v>
      </c>
      <c r="U42" s="12">
        <f>окт.18!E37</f>
        <v>174</v>
      </c>
      <c r="V42" s="12">
        <f>ноя.18!E37</f>
        <v>174</v>
      </c>
      <c r="W42" s="12">
        <f>дек.18!E37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СВОД_17!F43</f>
        <v>-2520</v>
      </c>
      <c r="F43" s="80">
        <f t="shared" si="4"/>
        <v>-4438</v>
      </c>
      <c r="G43" s="81">
        <f>янв.18!F38+фев.18!F38+мар.18!F38+апр.18!F38+'май. 18'!F38+'июн. 18'!F38+июл.18!F38+авг.18!F38+сен.18!F38+окт.18!F38+ноя.18!F38+дек.18!F38</f>
        <v>0</v>
      </c>
      <c r="H43" s="83">
        <f t="shared" si="0"/>
        <v>420</v>
      </c>
      <c r="I43" s="12">
        <f>янв.18!E38</f>
        <v>140</v>
      </c>
      <c r="J43" s="12">
        <f>фев.18!E38</f>
        <v>140</v>
      </c>
      <c r="K43" s="12">
        <f>мар.18!E38</f>
        <v>140</v>
      </c>
      <c r="L43" s="82">
        <f t="shared" si="1"/>
        <v>454</v>
      </c>
      <c r="M43" s="12">
        <f>апр.18!E38</f>
        <v>140</v>
      </c>
      <c r="N43" s="12">
        <f>'май. 18'!E38</f>
        <v>140</v>
      </c>
      <c r="O43" s="12">
        <f>'июн. 18'!E38</f>
        <v>174</v>
      </c>
      <c r="P43" s="82">
        <f t="shared" si="2"/>
        <v>522</v>
      </c>
      <c r="Q43" s="12">
        <f>июл.18!E38</f>
        <v>174</v>
      </c>
      <c r="R43" s="12">
        <f>авг.18!E38</f>
        <v>174</v>
      </c>
      <c r="S43" s="12">
        <f>сен.18!E38</f>
        <v>174</v>
      </c>
      <c r="T43" s="82">
        <f t="shared" si="3"/>
        <v>522</v>
      </c>
      <c r="U43" s="12">
        <f>окт.18!E38</f>
        <v>174</v>
      </c>
      <c r="V43" s="12">
        <f>ноя.18!E38</f>
        <v>174</v>
      </c>
      <c r="W43" s="12">
        <f>дек.18!E38</f>
        <v>174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f>СВОД_17!F44</f>
        <v>0</v>
      </c>
      <c r="F44" s="80">
        <f t="shared" si="4"/>
        <v>106</v>
      </c>
      <c r="G44" s="81">
        <f>янв.18!F39+фев.18!F39+мар.18!F39+апр.18!F39+'май. 18'!F39+'июн. 18'!F39+июл.18!F39+авг.18!F39+сен.18!F39+окт.18!F39+ноя.18!F39+дек.18!F39</f>
        <v>2024</v>
      </c>
      <c r="H44" s="83">
        <f t="shared" si="0"/>
        <v>420</v>
      </c>
      <c r="I44" s="12">
        <f>янв.18!E39</f>
        <v>140</v>
      </c>
      <c r="J44" s="12">
        <f>фев.18!E39</f>
        <v>140</v>
      </c>
      <c r="K44" s="12">
        <f>мар.18!E39</f>
        <v>140</v>
      </c>
      <c r="L44" s="82">
        <f t="shared" si="1"/>
        <v>454</v>
      </c>
      <c r="M44" s="12">
        <f>апр.18!E39</f>
        <v>140</v>
      </c>
      <c r="N44" s="12">
        <f>'май. 18'!E39</f>
        <v>140</v>
      </c>
      <c r="O44" s="12">
        <f>'июн. 18'!E39</f>
        <v>174</v>
      </c>
      <c r="P44" s="82">
        <f t="shared" si="2"/>
        <v>522</v>
      </c>
      <c r="Q44" s="12">
        <f>июл.18!E39</f>
        <v>174</v>
      </c>
      <c r="R44" s="12">
        <f>авг.18!E39</f>
        <v>174</v>
      </c>
      <c r="S44" s="12">
        <f>сен.18!E39</f>
        <v>174</v>
      </c>
      <c r="T44" s="82">
        <f t="shared" si="3"/>
        <v>522</v>
      </c>
      <c r="U44" s="12">
        <f>окт.18!E39</f>
        <v>174</v>
      </c>
      <c r="V44" s="12">
        <f>ноя.18!E39</f>
        <v>174</v>
      </c>
      <c r="W44" s="12">
        <f>дек.18!E39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СВОД_17!F45</f>
        <v>-2520</v>
      </c>
      <c r="F45" s="80">
        <f t="shared" si="4"/>
        <v>-4438</v>
      </c>
      <c r="G45" s="81">
        <f>янв.18!F40+фев.18!F40+мар.18!F40+апр.18!F40+'май. 18'!F40+'июн. 18'!F40+июл.18!F40+авг.18!F40+сен.18!F40+окт.18!F40+ноя.18!F40+дек.18!F40</f>
        <v>0</v>
      </c>
      <c r="H45" s="83">
        <f t="shared" si="0"/>
        <v>420</v>
      </c>
      <c r="I45" s="12">
        <f>янв.18!E40</f>
        <v>140</v>
      </c>
      <c r="J45" s="12">
        <f>фев.18!E40</f>
        <v>140</v>
      </c>
      <c r="K45" s="12">
        <f>мар.18!E40</f>
        <v>140</v>
      </c>
      <c r="L45" s="82">
        <f t="shared" si="1"/>
        <v>454</v>
      </c>
      <c r="M45" s="12">
        <f>апр.18!E40</f>
        <v>140</v>
      </c>
      <c r="N45" s="12">
        <f>'май. 18'!E40</f>
        <v>140</v>
      </c>
      <c r="O45" s="12">
        <f>'июн. 18'!E40</f>
        <v>174</v>
      </c>
      <c r="P45" s="82">
        <f t="shared" si="2"/>
        <v>522</v>
      </c>
      <c r="Q45" s="12">
        <f>июл.18!E40</f>
        <v>174</v>
      </c>
      <c r="R45" s="12">
        <f>авг.18!E40</f>
        <v>174</v>
      </c>
      <c r="S45" s="12">
        <f>сен.18!E40</f>
        <v>174</v>
      </c>
      <c r="T45" s="82">
        <f t="shared" si="3"/>
        <v>522</v>
      </c>
      <c r="U45" s="12">
        <f>окт.18!E40</f>
        <v>174</v>
      </c>
      <c r="V45" s="12">
        <f>ноя.18!E40</f>
        <v>174</v>
      </c>
      <c r="W45" s="12">
        <f>дек.18!E40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СВОД_17!F46</f>
        <v>-2520</v>
      </c>
      <c r="F46" s="80">
        <f t="shared" si="4"/>
        <v>-4438</v>
      </c>
      <c r="G46" s="81">
        <f>янв.18!F41+фев.18!F41+мар.18!F41+апр.18!F41+'май. 18'!F41+'июн. 18'!F41+июл.18!F41+авг.18!F41+сен.18!F41+окт.18!F41+ноя.18!F41+дек.18!F41</f>
        <v>0</v>
      </c>
      <c r="H46" s="83">
        <f t="shared" si="0"/>
        <v>420</v>
      </c>
      <c r="I46" s="12">
        <f>янв.18!E41</f>
        <v>140</v>
      </c>
      <c r="J46" s="12">
        <f>фев.18!E41</f>
        <v>140</v>
      </c>
      <c r="K46" s="12">
        <f>мар.18!E41</f>
        <v>140</v>
      </c>
      <c r="L46" s="82">
        <f t="shared" si="1"/>
        <v>454</v>
      </c>
      <c r="M46" s="12">
        <f>апр.18!E41</f>
        <v>140</v>
      </c>
      <c r="N46" s="12">
        <f>'май. 18'!E41</f>
        <v>140</v>
      </c>
      <c r="O46" s="12">
        <f>'июн. 18'!E41</f>
        <v>174</v>
      </c>
      <c r="P46" s="82">
        <f t="shared" si="2"/>
        <v>522</v>
      </c>
      <c r="Q46" s="12">
        <f>июл.18!E41</f>
        <v>174</v>
      </c>
      <c r="R46" s="12">
        <f>авг.18!E41</f>
        <v>174</v>
      </c>
      <c r="S46" s="12">
        <f>сен.18!E41</f>
        <v>174</v>
      </c>
      <c r="T46" s="82">
        <f t="shared" si="3"/>
        <v>522</v>
      </c>
      <c r="U46" s="12">
        <f>окт.18!E41</f>
        <v>174</v>
      </c>
      <c r="V46" s="12">
        <f>ноя.18!E41</f>
        <v>174</v>
      </c>
      <c r="W46" s="12">
        <f>дек.18!E41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СВОД_17!F47</f>
        <v>-2520</v>
      </c>
      <c r="F47" s="80">
        <f t="shared" si="4"/>
        <v>-4438</v>
      </c>
      <c r="G47" s="81">
        <f>янв.18!F42+фев.18!F42+мар.18!F42+апр.18!F42+'май. 18'!F42+'июн. 18'!F42+июл.18!F42+авг.18!F42+сен.18!F42+окт.18!F42+ноя.18!F42+дек.18!F42</f>
        <v>0</v>
      </c>
      <c r="H47" s="83">
        <f t="shared" si="0"/>
        <v>420</v>
      </c>
      <c r="I47" s="12">
        <f>янв.18!E42</f>
        <v>140</v>
      </c>
      <c r="J47" s="12">
        <f>фев.18!E42</f>
        <v>140</v>
      </c>
      <c r="K47" s="12">
        <f>мар.18!E42</f>
        <v>140</v>
      </c>
      <c r="L47" s="82">
        <f t="shared" si="1"/>
        <v>454</v>
      </c>
      <c r="M47" s="12">
        <f>апр.18!E42</f>
        <v>140</v>
      </c>
      <c r="N47" s="12">
        <f>'май. 18'!E42</f>
        <v>140</v>
      </c>
      <c r="O47" s="12">
        <f>'июн. 18'!E42</f>
        <v>174</v>
      </c>
      <c r="P47" s="82">
        <f t="shared" si="2"/>
        <v>522</v>
      </c>
      <c r="Q47" s="12">
        <f>июл.18!E42</f>
        <v>174</v>
      </c>
      <c r="R47" s="12">
        <f>авг.18!E42</f>
        <v>174</v>
      </c>
      <c r="S47" s="12">
        <f>сен.18!E42</f>
        <v>174</v>
      </c>
      <c r="T47" s="82">
        <f t="shared" si="3"/>
        <v>522</v>
      </c>
      <c r="U47" s="12">
        <f>окт.18!E42</f>
        <v>174</v>
      </c>
      <c r="V47" s="12">
        <f>ноя.18!E42</f>
        <v>174</v>
      </c>
      <c r="W47" s="12">
        <f>дек.18!E42</f>
        <v>174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f>СВОД_17!F48</f>
        <v>-980</v>
      </c>
      <c r="F48" s="80">
        <f t="shared" si="4"/>
        <v>2</v>
      </c>
      <c r="G48" s="81">
        <f>янв.18!F43+фев.18!F43+мар.18!F43+апр.18!F43+'май. 18'!F43+'июн. 18'!F43+июл.18!F43+авг.18!F43+сен.18!F43+окт.18!F43+ноя.18!F43+дек.18!F43</f>
        <v>2900</v>
      </c>
      <c r="H48" s="83">
        <f t="shared" si="0"/>
        <v>420</v>
      </c>
      <c r="I48" s="12">
        <f>янв.18!E43</f>
        <v>140</v>
      </c>
      <c r="J48" s="12">
        <f>фев.18!E43</f>
        <v>140</v>
      </c>
      <c r="K48" s="12">
        <f>мар.18!E43</f>
        <v>140</v>
      </c>
      <c r="L48" s="82">
        <f t="shared" si="1"/>
        <v>454</v>
      </c>
      <c r="M48" s="12">
        <f>апр.18!E43</f>
        <v>140</v>
      </c>
      <c r="N48" s="12">
        <f>'май. 18'!E43</f>
        <v>140</v>
      </c>
      <c r="O48" s="12">
        <f>'июн. 18'!E43</f>
        <v>174</v>
      </c>
      <c r="P48" s="82">
        <f t="shared" si="2"/>
        <v>522</v>
      </c>
      <c r="Q48" s="12">
        <f>июл.18!E43</f>
        <v>174</v>
      </c>
      <c r="R48" s="12">
        <f>авг.18!E43</f>
        <v>174</v>
      </c>
      <c r="S48" s="12">
        <f>сен.18!E43</f>
        <v>174</v>
      </c>
      <c r="T48" s="82">
        <f t="shared" si="3"/>
        <v>522</v>
      </c>
      <c r="U48" s="12">
        <f>окт.18!E43</f>
        <v>174</v>
      </c>
      <c r="V48" s="12">
        <f>ноя.18!E43</f>
        <v>174</v>
      </c>
      <c r="W48" s="12">
        <f>дек.18!E43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СВОД_17!F49</f>
        <v>-700</v>
      </c>
      <c r="F49" s="80">
        <f t="shared" si="4"/>
        <v>-2338</v>
      </c>
      <c r="G49" s="81">
        <f>янв.18!F44+фев.18!F44+мар.18!F44+апр.18!F44+'май. 18'!F44+'июн. 18'!F44+июл.18!F44+авг.18!F44+сен.18!F44+окт.18!F44+ноя.18!F44+дек.18!F44</f>
        <v>280</v>
      </c>
      <c r="H49" s="83">
        <f t="shared" si="0"/>
        <v>420</v>
      </c>
      <c r="I49" s="12">
        <f>янв.18!E44</f>
        <v>140</v>
      </c>
      <c r="J49" s="12">
        <f>фев.18!E44</f>
        <v>140</v>
      </c>
      <c r="K49" s="12">
        <f>мар.18!E44</f>
        <v>140</v>
      </c>
      <c r="L49" s="82">
        <f t="shared" si="1"/>
        <v>454</v>
      </c>
      <c r="M49" s="12">
        <f>апр.18!E44</f>
        <v>140</v>
      </c>
      <c r="N49" s="12">
        <f>'май. 18'!E44</f>
        <v>140</v>
      </c>
      <c r="O49" s="12">
        <f>'июн. 18'!E44</f>
        <v>174</v>
      </c>
      <c r="P49" s="82">
        <f t="shared" si="2"/>
        <v>522</v>
      </c>
      <c r="Q49" s="12">
        <f>июл.18!E44</f>
        <v>174</v>
      </c>
      <c r="R49" s="12">
        <f>авг.18!E44</f>
        <v>174</v>
      </c>
      <c r="S49" s="12">
        <f>сен.18!E44</f>
        <v>174</v>
      </c>
      <c r="T49" s="82">
        <f t="shared" si="3"/>
        <v>522</v>
      </c>
      <c r="U49" s="12">
        <f>окт.18!E44</f>
        <v>174</v>
      </c>
      <c r="V49" s="12">
        <f>ноя.18!E44</f>
        <v>174</v>
      </c>
      <c r="W49" s="12">
        <f>дек.18!E44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СВОД_17!F50</f>
        <v>0</v>
      </c>
      <c r="F50" s="80">
        <f t="shared" si="4"/>
        <v>140</v>
      </c>
      <c r="G50" s="81">
        <f>янв.18!F45+фев.18!F45+мар.18!F45+апр.18!F45+'май. 18'!F45+'июн. 18'!F45+июл.18!F45+авг.18!F45+сен.18!F45+окт.18!F45+ноя.18!F45+дек.18!F45</f>
        <v>2058</v>
      </c>
      <c r="H50" s="83">
        <f t="shared" si="0"/>
        <v>420</v>
      </c>
      <c r="I50" s="12">
        <f>янв.18!E45</f>
        <v>140</v>
      </c>
      <c r="J50" s="12">
        <f>фев.18!E45</f>
        <v>140</v>
      </c>
      <c r="K50" s="12">
        <f>мар.18!E45</f>
        <v>140</v>
      </c>
      <c r="L50" s="82">
        <f t="shared" si="1"/>
        <v>454</v>
      </c>
      <c r="M50" s="12">
        <f>апр.18!E45</f>
        <v>140</v>
      </c>
      <c r="N50" s="12">
        <f>'май. 18'!E45</f>
        <v>140</v>
      </c>
      <c r="O50" s="12">
        <f>'июн. 18'!E45</f>
        <v>174</v>
      </c>
      <c r="P50" s="82">
        <f t="shared" si="2"/>
        <v>522</v>
      </c>
      <c r="Q50" s="12">
        <f>июл.18!E45</f>
        <v>174</v>
      </c>
      <c r="R50" s="12">
        <f>авг.18!E45</f>
        <v>174</v>
      </c>
      <c r="S50" s="12">
        <f>сен.18!E45</f>
        <v>174</v>
      </c>
      <c r="T50" s="82">
        <f t="shared" si="3"/>
        <v>522</v>
      </c>
      <c r="U50" s="12">
        <f>окт.18!E45</f>
        <v>174</v>
      </c>
      <c r="V50" s="12">
        <f>ноя.18!E45</f>
        <v>174</v>
      </c>
      <c r="W50" s="12">
        <f>дек.18!E45</f>
        <v>174</v>
      </c>
    </row>
    <row r="51" spans="1:23" x14ac:dyDescent="0.25">
      <c r="A51" s="3">
        <v>43</v>
      </c>
      <c r="B51" s="33"/>
      <c r="C51" s="131"/>
      <c r="D51" s="131"/>
      <c r="E51" s="79">
        <f>СВОД_17!F51</f>
        <v>0</v>
      </c>
      <c r="F51" s="80">
        <f t="shared" si="4"/>
        <v>0</v>
      </c>
      <c r="G51" s="81">
        <f>янв.18!F46+фев.18!F46+мар.18!F46+апр.18!F46+'май. 18'!F46+'июн. 18'!F46+июл.18!F46+авг.18!F46+сен.18!F46+окт.18!F46+ноя.18!F46+дек.18!F46</f>
        <v>0</v>
      </c>
      <c r="H51" s="83">
        <f t="shared" si="0"/>
        <v>0</v>
      </c>
      <c r="I51" s="12">
        <f>янв.18!E46</f>
        <v>0</v>
      </c>
      <c r="J51" s="12">
        <f>фев.18!E46</f>
        <v>0</v>
      </c>
      <c r="K51" s="12">
        <f>мар.18!E46</f>
        <v>0</v>
      </c>
      <c r="L51" s="82">
        <f t="shared" si="1"/>
        <v>0</v>
      </c>
      <c r="M51" s="12">
        <f>апр.18!E46</f>
        <v>0</v>
      </c>
      <c r="N51" s="12">
        <f>'май. 18'!E46</f>
        <v>0</v>
      </c>
      <c r="O51" s="12">
        <f>'июн. 18'!E46</f>
        <v>0</v>
      </c>
      <c r="P51" s="82">
        <f t="shared" si="2"/>
        <v>0</v>
      </c>
      <c r="Q51" s="12">
        <f>июл.18!E46</f>
        <v>0</v>
      </c>
      <c r="R51" s="12">
        <f>авг.18!E46</f>
        <v>0</v>
      </c>
      <c r="S51" s="12">
        <f>сен.18!E46</f>
        <v>0</v>
      </c>
      <c r="T51" s="82">
        <f t="shared" si="3"/>
        <v>0</v>
      </c>
      <c r="U51" s="12">
        <f>окт.18!E46</f>
        <v>0</v>
      </c>
      <c r="V51" s="12">
        <f>ноя.18!E46</f>
        <v>0</v>
      </c>
      <c r="W51" s="12">
        <f>дек.18!E46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f>СВОД_17!F52</f>
        <v>-2520</v>
      </c>
      <c r="F52" s="80">
        <f t="shared" si="4"/>
        <v>-4438</v>
      </c>
      <c r="G52" s="81">
        <f>янв.18!F47+фев.18!F47+мар.18!F47+апр.18!F47+'май. 18'!F47+'июн. 18'!F47+июл.18!F47+авг.18!F47+сен.18!F47+окт.18!F47+ноя.18!F47+дек.18!F47</f>
        <v>0</v>
      </c>
      <c r="H52" s="83">
        <f t="shared" si="0"/>
        <v>420</v>
      </c>
      <c r="I52" s="12">
        <f>янв.18!E47</f>
        <v>140</v>
      </c>
      <c r="J52" s="12">
        <f>фев.18!E47</f>
        <v>140</v>
      </c>
      <c r="K52" s="12">
        <f>мар.18!E47</f>
        <v>140</v>
      </c>
      <c r="L52" s="82">
        <f t="shared" si="1"/>
        <v>454</v>
      </c>
      <c r="M52" s="12">
        <f>апр.18!E47</f>
        <v>140</v>
      </c>
      <c r="N52" s="12">
        <f>'май. 18'!E47</f>
        <v>140</v>
      </c>
      <c r="O52" s="12">
        <f>'июн. 18'!E47</f>
        <v>174</v>
      </c>
      <c r="P52" s="82">
        <f t="shared" si="2"/>
        <v>522</v>
      </c>
      <c r="Q52" s="12">
        <f>июл.18!E47</f>
        <v>174</v>
      </c>
      <c r="R52" s="12">
        <f>авг.18!E47</f>
        <v>174</v>
      </c>
      <c r="S52" s="12">
        <f>сен.18!E47</f>
        <v>174</v>
      </c>
      <c r="T52" s="82">
        <f t="shared" si="3"/>
        <v>522</v>
      </c>
      <c r="U52" s="12">
        <f>окт.18!E47</f>
        <v>174</v>
      </c>
      <c r="V52" s="12">
        <f>ноя.18!E47</f>
        <v>174</v>
      </c>
      <c r="W52" s="12">
        <f>дек.18!E47</f>
        <v>174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f>СВОД_17!F53</f>
        <v>-2520</v>
      </c>
      <c r="F53" s="80">
        <f t="shared" si="4"/>
        <v>-4438</v>
      </c>
      <c r="G53" s="81">
        <f>янв.18!F48+фев.18!F48+мар.18!F48+апр.18!F48+'май. 18'!F48+'июн. 18'!F48+июл.18!F48+авг.18!F48+сен.18!F48+окт.18!F48+ноя.18!F48+дек.18!F48</f>
        <v>0</v>
      </c>
      <c r="H53" s="83">
        <f t="shared" si="0"/>
        <v>420</v>
      </c>
      <c r="I53" s="12">
        <f>янв.18!E48</f>
        <v>140</v>
      </c>
      <c r="J53" s="12">
        <f>фев.18!E48</f>
        <v>140</v>
      </c>
      <c r="K53" s="12">
        <f>мар.18!E48</f>
        <v>140</v>
      </c>
      <c r="L53" s="82">
        <f t="shared" si="1"/>
        <v>454</v>
      </c>
      <c r="M53" s="12">
        <f>апр.18!E48</f>
        <v>140</v>
      </c>
      <c r="N53" s="12">
        <f>'май. 18'!E48</f>
        <v>140</v>
      </c>
      <c r="O53" s="12">
        <f>'июн. 18'!E48</f>
        <v>174</v>
      </c>
      <c r="P53" s="82">
        <f t="shared" si="2"/>
        <v>522</v>
      </c>
      <c r="Q53" s="12">
        <f>июл.18!E48</f>
        <v>174</v>
      </c>
      <c r="R53" s="12">
        <f>авг.18!E48</f>
        <v>174</v>
      </c>
      <c r="S53" s="12">
        <f>сен.18!E48</f>
        <v>174</v>
      </c>
      <c r="T53" s="82">
        <f t="shared" si="3"/>
        <v>522</v>
      </c>
      <c r="U53" s="12">
        <f>окт.18!E48</f>
        <v>174</v>
      </c>
      <c r="V53" s="12">
        <f>ноя.18!E48</f>
        <v>174</v>
      </c>
      <c r="W53" s="12">
        <f>дек.18!E48</f>
        <v>174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f>СВОД_17!F54</f>
        <v>-1680</v>
      </c>
      <c r="F54" s="80">
        <f t="shared" si="4"/>
        <v>-3598</v>
      </c>
      <c r="G54" s="81">
        <f>янв.18!F49+фев.18!F49+мар.18!F49+апр.18!F49+'май. 18'!F49+'июн. 18'!F49+июл.18!F49+авг.18!F49+сен.18!F49+окт.18!F49+ноя.18!F49+дек.18!F49</f>
        <v>0</v>
      </c>
      <c r="H54" s="83">
        <f t="shared" si="0"/>
        <v>420</v>
      </c>
      <c r="I54" s="12">
        <f>янв.18!E49</f>
        <v>140</v>
      </c>
      <c r="J54" s="12">
        <f>фев.18!E49</f>
        <v>140</v>
      </c>
      <c r="K54" s="12">
        <f>мар.18!E49</f>
        <v>140</v>
      </c>
      <c r="L54" s="82">
        <f t="shared" si="1"/>
        <v>454</v>
      </c>
      <c r="M54" s="12">
        <f>апр.18!E49</f>
        <v>140</v>
      </c>
      <c r="N54" s="12">
        <f>'май. 18'!E49</f>
        <v>140</v>
      </c>
      <c r="O54" s="12">
        <f>'июн. 18'!E49</f>
        <v>174</v>
      </c>
      <c r="P54" s="82">
        <f t="shared" si="2"/>
        <v>522</v>
      </c>
      <c r="Q54" s="12">
        <f>июл.18!E49</f>
        <v>174</v>
      </c>
      <c r="R54" s="12">
        <f>авг.18!E49</f>
        <v>174</v>
      </c>
      <c r="S54" s="12">
        <f>сен.18!E49</f>
        <v>174</v>
      </c>
      <c r="T54" s="82">
        <f t="shared" si="3"/>
        <v>522</v>
      </c>
      <c r="U54" s="12">
        <f>окт.18!E49</f>
        <v>174</v>
      </c>
      <c r="V54" s="12">
        <f>ноя.18!E49</f>
        <v>174</v>
      </c>
      <c r="W54" s="12">
        <f>дек.18!E49</f>
        <v>174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f>СВОД_17!F55</f>
        <v>-140</v>
      </c>
      <c r="F55" s="80">
        <f t="shared" si="4"/>
        <v>2122</v>
      </c>
      <c r="G55" s="81">
        <f>янв.18!F50+фев.18!F50+мар.18!F50+апр.18!F50+'май. 18'!F50+'июн. 18'!F50+июл.18!F50+авг.18!F50+сен.18!F50+окт.18!F50+ноя.18!F50+дек.18!F50</f>
        <v>4180</v>
      </c>
      <c r="H55" s="83">
        <f t="shared" si="0"/>
        <v>420</v>
      </c>
      <c r="I55" s="12">
        <f>янв.18!E50</f>
        <v>140</v>
      </c>
      <c r="J55" s="12">
        <f>фев.18!E50</f>
        <v>140</v>
      </c>
      <c r="K55" s="12">
        <f>мар.18!E50</f>
        <v>140</v>
      </c>
      <c r="L55" s="82">
        <f t="shared" si="1"/>
        <v>454</v>
      </c>
      <c r="M55" s="12">
        <f>апр.18!E50</f>
        <v>140</v>
      </c>
      <c r="N55" s="12">
        <f>'май. 18'!E50</f>
        <v>140</v>
      </c>
      <c r="O55" s="12">
        <f>'июн. 18'!E50</f>
        <v>174</v>
      </c>
      <c r="P55" s="82">
        <f t="shared" si="2"/>
        <v>522</v>
      </c>
      <c r="Q55" s="12">
        <f>июл.18!E50</f>
        <v>174</v>
      </c>
      <c r="R55" s="12">
        <f>авг.18!E50</f>
        <v>174</v>
      </c>
      <c r="S55" s="12">
        <f>сен.18!E50</f>
        <v>174</v>
      </c>
      <c r="T55" s="82">
        <f t="shared" si="3"/>
        <v>522</v>
      </c>
      <c r="U55" s="12">
        <f>окт.18!E50</f>
        <v>174</v>
      </c>
      <c r="V55" s="12">
        <f>ноя.18!E50</f>
        <v>174</v>
      </c>
      <c r="W55" s="12">
        <f>дек.18!E50</f>
        <v>174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f>СВОД_17!F56</f>
        <v>-2520</v>
      </c>
      <c r="F56" s="80">
        <f t="shared" si="4"/>
        <v>-1438</v>
      </c>
      <c r="G56" s="81">
        <f>янв.18!F51+фев.18!F51+мар.18!F51+апр.18!F51+'май. 18'!F51+'июн. 18'!F51+июл.18!F51+авг.18!F51+сен.18!F51+окт.18!F51+ноя.18!F51+дек.18!F51</f>
        <v>3000</v>
      </c>
      <c r="H56" s="83">
        <f t="shared" si="0"/>
        <v>420</v>
      </c>
      <c r="I56" s="12">
        <f>янв.18!E51</f>
        <v>140</v>
      </c>
      <c r="J56" s="12">
        <f>фев.18!E51</f>
        <v>140</v>
      </c>
      <c r="K56" s="12">
        <f>мар.18!E51</f>
        <v>140</v>
      </c>
      <c r="L56" s="82">
        <f t="shared" si="1"/>
        <v>454</v>
      </c>
      <c r="M56" s="12">
        <f>апр.18!E51</f>
        <v>140</v>
      </c>
      <c r="N56" s="12">
        <f>'май. 18'!E51</f>
        <v>140</v>
      </c>
      <c r="O56" s="12">
        <f>'июн. 18'!E51</f>
        <v>174</v>
      </c>
      <c r="P56" s="82">
        <f t="shared" si="2"/>
        <v>522</v>
      </c>
      <c r="Q56" s="12">
        <f>июл.18!E51</f>
        <v>174</v>
      </c>
      <c r="R56" s="12">
        <f>авг.18!E51</f>
        <v>174</v>
      </c>
      <c r="S56" s="12">
        <f>сен.18!E51</f>
        <v>174</v>
      </c>
      <c r="T56" s="82">
        <f t="shared" si="3"/>
        <v>522</v>
      </c>
      <c r="U56" s="12">
        <f>окт.18!E51</f>
        <v>174</v>
      </c>
      <c r="V56" s="12">
        <f>ноя.18!E51</f>
        <v>174</v>
      </c>
      <c r="W56" s="12">
        <f>дек.18!E51</f>
        <v>174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f>СВОД_17!F57</f>
        <v>230</v>
      </c>
      <c r="F57" s="80">
        <f t="shared" si="4"/>
        <v>-1228</v>
      </c>
      <c r="G57" s="81">
        <f>янв.18!F52+фев.18!F52+мар.18!F52+апр.18!F52+'май. 18'!F52+'июн. 18'!F52+июл.18!F52+авг.18!F52+сен.18!F52+окт.18!F52+ноя.18!F52+дек.18!F52</f>
        <v>460</v>
      </c>
      <c r="H57" s="83">
        <f t="shared" si="0"/>
        <v>420</v>
      </c>
      <c r="I57" s="12">
        <f>янв.18!E52</f>
        <v>140</v>
      </c>
      <c r="J57" s="12">
        <f>фев.18!E52</f>
        <v>140</v>
      </c>
      <c r="K57" s="12">
        <f>мар.18!E52</f>
        <v>140</v>
      </c>
      <c r="L57" s="82">
        <f t="shared" si="1"/>
        <v>454</v>
      </c>
      <c r="M57" s="12">
        <f>апр.18!E52</f>
        <v>140</v>
      </c>
      <c r="N57" s="12">
        <f>'май. 18'!E52</f>
        <v>140</v>
      </c>
      <c r="O57" s="12">
        <f>'июн. 18'!E52</f>
        <v>174</v>
      </c>
      <c r="P57" s="82">
        <f t="shared" si="2"/>
        <v>522</v>
      </c>
      <c r="Q57" s="12">
        <f>июл.18!E52</f>
        <v>174</v>
      </c>
      <c r="R57" s="12">
        <f>авг.18!E52</f>
        <v>174</v>
      </c>
      <c r="S57" s="12">
        <f>сен.18!E52</f>
        <v>174</v>
      </c>
      <c r="T57" s="82">
        <f t="shared" si="3"/>
        <v>522</v>
      </c>
      <c r="U57" s="12">
        <f>окт.18!E52</f>
        <v>174</v>
      </c>
      <c r="V57" s="12">
        <f>ноя.18!E52</f>
        <v>174</v>
      </c>
      <c r="W57" s="12">
        <f>дек.18!E52</f>
        <v>174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f>СВОД_17!F58</f>
        <v>-700</v>
      </c>
      <c r="F58" s="80">
        <f t="shared" si="4"/>
        <v>0</v>
      </c>
      <c r="G58" s="81">
        <f>янв.18!F53+фев.18!F53+мар.18!F53+апр.18!F53+'май. 18'!F53+'июн. 18'!F53+июл.18!F53+авг.18!F53+сен.18!F53+окт.18!F53+ноя.18!F53+дек.18!F53</f>
        <v>2618</v>
      </c>
      <c r="H58" s="83">
        <f t="shared" si="0"/>
        <v>420</v>
      </c>
      <c r="I58" s="12">
        <f>янв.18!E53</f>
        <v>140</v>
      </c>
      <c r="J58" s="12">
        <f>фев.18!E53</f>
        <v>140</v>
      </c>
      <c r="K58" s="12">
        <f>мар.18!E53</f>
        <v>140</v>
      </c>
      <c r="L58" s="82">
        <f t="shared" si="1"/>
        <v>454</v>
      </c>
      <c r="M58" s="12">
        <f>апр.18!E53</f>
        <v>140</v>
      </c>
      <c r="N58" s="12">
        <f>'май. 18'!E53</f>
        <v>140</v>
      </c>
      <c r="O58" s="12">
        <f>'июн. 18'!E53</f>
        <v>174</v>
      </c>
      <c r="P58" s="82">
        <f t="shared" si="2"/>
        <v>522</v>
      </c>
      <c r="Q58" s="12">
        <f>июл.18!E53</f>
        <v>174</v>
      </c>
      <c r="R58" s="12">
        <f>авг.18!E53</f>
        <v>174</v>
      </c>
      <c r="S58" s="12">
        <f>сен.18!E53</f>
        <v>174</v>
      </c>
      <c r="T58" s="82">
        <f t="shared" si="3"/>
        <v>522</v>
      </c>
      <c r="U58" s="12">
        <f>окт.18!E53</f>
        <v>174</v>
      </c>
      <c r="V58" s="12">
        <f>ноя.18!E53</f>
        <v>174</v>
      </c>
      <c r="W58" s="12">
        <f>дек.18!E53</f>
        <v>174</v>
      </c>
    </row>
    <row r="59" spans="1:23" x14ac:dyDescent="0.25">
      <c r="A59" s="3">
        <v>51</v>
      </c>
      <c r="B59" s="33" t="s">
        <v>145</v>
      </c>
      <c r="C59" s="131">
        <v>78</v>
      </c>
      <c r="D59" s="131" t="s">
        <v>19</v>
      </c>
      <c r="E59" s="79">
        <f>СВОД_17!F59</f>
        <v>1680</v>
      </c>
      <c r="F59" s="80">
        <f t="shared" si="4"/>
        <v>-33</v>
      </c>
      <c r="G59" s="81">
        <f>янв.18!F54+фев.18!F54+мар.18!F54+апр.18!F54+'май. 18'!F54+'июн. 18'!F54+июл.18!F54+авг.18!F54+сен.18!F54+окт.18!F54+ноя.18!F54+дек.18!F54</f>
        <v>205</v>
      </c>
      <c r="H59" s="83">
        <f t="shared" si="0"/>
        <v>420</v>
      </c>
      <c r="I59" s="12">
        <f>янв.18!E54</f>
        <v>140</v>
      </c>
      <c r="J59" s="12">
        <f>фев.18!E54</f>
        <v>140</v>
      </c>
      <c r="K59" s="12">
        <f>мар.18!E54</f>
        <v>140</v>
      </c>
      <c r="L59" s="82">
        <f t="shared" si="1"/>
        <v>454</v>
      </c>
      <c r="M59" s="12">
        <f>апр.18!E54</f>
        <v>140</v>
      </c>
      <c r="N59" s="12">
        <f>'май. 18'!E54</f>
        <v>140</v>
      </c>
      <c r="O59" s="12">
        <f>'июн. 18'!E54</f>
        <v>174</v>
      </c>
      <c r="P59" s="82">
        <f t="shared" si="2"/>
        <v>522</v>
      </c>
      <c r="Q59" s="12">
        <f>июл.18!E54</f>
        <v>174</v>
      </c>
      <c r="R59" s="12">
        <f>авг.18!E54</f>
        <v>174</v>
      </c>
      <c r="S59" s="12">
        <f>сен.18!E54</f>
        <v>174</v>
      </c>
      <c r="T59" s="82">
        <f t="shared" si="3"/>
        <v>522</v>
      </c>
      <c r="U59" s="12">
        <f>окт.18!E54</f>
        <v>174</v>
      </c>
      <c r="V59" s="12">
        <f>ноя.18!E54</f>
        <v>174</v>
      </c>
      <c r="W59" s="12">
        <f>дек.18!E54</f>
        <v>174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f>СВОД_17!F60</f>
        <v>-1680</v>
      </c>
      <c r="F60" s="80">
        <f t="shared" si="4"/>
        <v>-1778</v>
      </c>
      <c r="G60" s="81">
        <f>янв.18!F55+фев.18!F55+мар.18!F55+апр.18!F55+'май. 18'!F55+'июн. 18'!F55+июл.18!F55+авг.18!F55+сен.18!F55+окт.18!F55+ноя.18!F55+дек.18!F55</f>
        <v>1820</v>
      </c>
      <c r="H60" s="83">
        <f t="shared" si="0"/>
        <v>420</v>
      </c>
      <c r="I60" s="12">
        <f>янв.18!E55</f>
        <v>140</v>
      </c>
      <c r="J60" s="12">
        <f>фев.18!E55</f>
        <v>140</v>
      </c>
      <c r="K60" s="12">
        <f>мар.18!E55</f>
        <v>140</v>
      </c>
      <c r="L60" s="82">
        <f t="shared" si="1"/>
        <v>454</v>
      </c>
      <c r="M60" s="12">
        <f>апр.18!E55</f>
        <v>140</v>
      </c>
      <c r="N60" s="12">
        <f>'май. 18'!E55</f>
        <v>140</v>
      </c>
      <c r="O60" s="12">
        <f>'июн. 18'!E55</f>
        <v>174</v>
      </c>
      <c r="P60" s="82">
        <f t="shared" si="2"/>
        <v>522</v>
      </c>
      <c r="Q60" s="12">
        <f>июл.18!E55</f>
        <v>174</v>
      </c>
      <c r="R60" s="12">
        <f>авг.18!E55</f>
        <v>174</v>
      </c>
      <c r="S60" s="12">
        <f>сен.18!E55</f>
        <v>174</v>
      </c>
      <c r="T60" s="82">
        <f t="shared" si="3"/>
        <v>522</v>
      </c>
      <c r="U60" s="12">
        <f>окт.18!E55</f>
        <v>174</v>
      </c>
      <c r="V60" s="12">
        <f>ноя.18!E55</f>
        <v>174</v>
      </c>
      <c r="W60" s="12">
        <f>дек.18!E55</f>
        <v>174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f>СВОД_17!F61</f>
        <v>-2520</v>
      </c>
      <c r="F61" s="80">
        <f t="shared" si="4"/>
        <v>-4438</v>
      </c>
      <c r="G61" s="81">
        <f>янв.18!F56+фев.18!F56+мар.18!F56+апр.18!F56+'май. 18'!F56+'июн. 18'!F56+июл.18!F56+авг.18!F56+сен.18!F56+окт.18!F56+ноя.18!F56+дек.18!F56</f>
        <v>0</v>
      </c>
      <c r="H61" s="83">
        <f t="shared" si="0"/>
        <v>420</v>
      </c>
      <c r="I61" s="12">
        <f>янв.18!E56</f>
        <v>140</v>
      </c>
      <c r="J61" s="12">
        <f>фев.18!E56</f>
        <v>140</v>
      </c>
      <c r="K61" s="12">
        <f>мар.18!E56</f>
        <v>140</v>
      </c>
      <c r="L61" s="82">
        <f t="shared" si="1"/>
        <v>454</v>
      </c>
      <c r="M61" s="12">
        <f>апр.18!E56</f>
        <v>140</v>
      </c>
      <c r="N61" s="12">
        <f>'май. 18'!E56</f>
        <v>140</v>
      </c>
      <c r="O61" s="12">
        <f>'июн. 18'!E56</f>
        <v>174</v>
      </c>
      <c r="P61" s="82">
        <f t="shared" si="2"/>
        <v>522</v>
      </c>
      <c r="Q61" s="12">
        <f>июл.18!E56</f>
        <v>174</v>
      </c>
      <c r="R61" s="12">
        <f>авг.18!E56</f>
        <v>174</v>
      </c>
      <c r="S61" s="12">
        <f>сен.18!E56</f>
        <v>174</v>
      </c>
      <c r="T61" s="82">
        <f t="shared" si="3"/>
        <v>522</v>
      </c>
      <c r="U61" s="12">
        <f>окт.18!E56</f>
        <v>174</v>
      </c>
      <c r="V61" s="12">
        <f>ноя.18!E56</f>
        <v>174</v>
      </c>
      <c r="W61" s="12">
        <f>дек.18!E56</f>
        <v>174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f>СВОД_17!F62</f>
        <v>0</v>
      </c>
      <c r="F62" s="80">
        <f t="shared" si="4"/>
        <v>-238</v>
      </c>
      <c r="G62" s="81">
        <f>янв.18!F57+фев.18!F57+мар.18!F57+апр.18!F57+'май. 18'!F57+'июн. 18'!F57+июл.18!F57+авг.18!F57+сен.18!F57+окт.18!F57+ноя.18!F57+дек.18!F57</f>
        <v>1680</v>
      </c>
      <c r="H62" s="83">
        <f t="shared" si="0"/>
        <v>420</v>
      </c>
      <c r="I62" s="12">
        <f>янв.18!E57</f>
        <v>140</v>
      </c>
      <c r="J62" s="12">
        <f>фев.18!E57</f>
        <v>140</v>
      </c>
      <c r="K62" s="12">
        <f>мар.18!E57</f>
        <v>140</v>
      </c>
      <c r="L62" s="82">
        <f t="shared" si="1"/>
        <v>454</v>
      </c>
      <c r="M62" s="12">
        <f>апр.18!E57</f>
        <v>140</v>
      </c>
      <c r="N62" s="12">
        <f>'май. 18'!E57</f>
        <v>140</v>
      </c>
      <c r="O62" s="12">
        <f>'июн. 18'!E57</f>
        <v>174</v>
      </c>
      <c r="P62" s="82">
        <f t="shared" si="2"/>
        <v>522</v>
      </c>
      <c r="Q62" s="12">
        <f>июл.18!E57</f>
        <v>174</v>
      </c>
      <c r="R62" s="12">
        <f>авг.18!E57</f>
        <v>174</v>
      </c>
      <c r="S62" s="12">
        <f>сен.18!E57</f>
        <v>174</v>
      </c>
      <c r="T62" s="82">
        <f t="shared" si="3"/>
        <v>522</v>
      </c>
      <c r="U62" s="12">
        <f>окт.18!E57</f>
        <v>174</v>
      </c>
      <c r="V62" s="12">
        <f>ноя.18!E57</f>
        <v>174</v>
      </c>
      <c r="W62" s="12">
        <f>дек.18!E57</f>
        <v>174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f>СВОД_17!F63</f>
        <v>-2240</v>
      </c>
      <c r="F63" s="80">
        <f t="shared" si="4"/>
        <v>-4158</v>
      </c>
      <c r="G63" s="81">
        <f>янв.18!F58+фев.18!F58+мар.18!F58+апр.18!F58+'май. 18'!F58+'июн. 18'!F58+июл.18!F58+авг.18!F58+сен.18!F58+окт.18!F58+ноя.18!F58+дек.18!F58</f>
        <v>0</v>
      </c>
      <c r="H63" s="83">
        <f t="shared" si="0"/>
        <v>420</v>
      </c>
      <c r="I63" s="12">
        <f>янв.18!E58</f>
        <v>140</v>
      </c>
      <c r="J63" s="12">
        <f>фев.18!E58</f>
        <v>140</v>
      </c>
      <c r="K63" s="12">
        <f>мар.18!E58</f>
        <v>140</v>
      </c>
      <c r="L63" s="82">
        <f t="shared" si="1"/>
        <v>454</v>
      </c>
      <c r="M63" s="12">
        <f>апр.18!E58</f>
        <v>140</v>
      </c>
      <c r="N63" s="12">
        <f>'май. 18'!E58</f>
        <v>140</v>
      </c>
      <c r="O63" s="12">
        <f>'июн. 18'!E58</f>
        <v>174</v>
      </c>
      <c r="P63" s="82">
        <f t="shared" si="2"/>
        <v>522</v>
      </c>
      <c r="Q63" s="12">
        <f>июл.18!E58</f>
        <v>174</v>
      </c>
      <c r="R63" s="12">
        <f>авг.18!E58</f>
        <v>174</v>
      </c>
      <c r="S63" s="12">
        <f>сен.18!E58</f>
        <v>174</v>
      </c>
      <c r="T63" s="82">
        <f t="shared" si="3"/>
        <v>522</v>
      </c>
      <c r="U63" s="12">
        <f>окт.18!E58</f>
        <v>174</v>
      </c>
      <c r="V63" s="12">
        <f>ноя.18!E58</f>
        <v>174</v>
      </c>
      <c r="W63" s="12">
        <f>дек.18!E58</f>
        <v>174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f>СВОД_17!F64</f>
        <v>-2520</v>
      </c>
      <c r="F64" s="80">
        <f t="shared" si="4"/>
        <v>-4438</v>
      </c>
      <c r="G64" s="81">
        <f>янв.18!F59+фев.18!F59+мар.18!F59+апр.18!F59+'май. 18'!F59+'июн. 18'!F59+июл.18!F59+авг.18!F59+сен.18!F59+окт.18!F59+ноя.18!F59+дек.18!F59</f>
        <v>0</v>
      </c>
      <c r="H64" s="83">
        <f t="shared" si="0"/>
        <v>420</v>
      </c>
      <c r="I64" s="12">
        <f>янв.18!E59</f>
        <v>140</v>
      </c>
      <c r="J64" s="12">
        <f>фев.18!E59</f>
        <v>140</v>
      </c>
      <c r="K64" s="12">
        <f>мар.18!E59</f>
        <v>140</v>
      </c>
      <c r="L64" s="82">
        <f t="shared" si="1"/>
        <v>454</v>
      </c>
      <c r="M64" s="12">
        <f>апр.18!E59</f>
        <v>140</v>
      </c>
      <c r="N64" s="12">
        <f>'май. 18'!E59</f>
        <v>140</v>
      </c>
      <c r="O64" s="12">
        <f>'июн. 18'!E59</f>
        <v>174</v>
      </c>
      <c r="P64" s="82">
        <f t="shared" si="2"/>
        <v>522</v>
      </c>
      <c r="Q64" s="12">
        <f>июл.18!E59</f>
        <v>174</v>
      </c>
      <c r="R64" s="12">
        <f>авг.18!E59</f>
        <v>174</v>
      </c>
      <c r="S64" s="12">
        <f>сен.18!E59</f>
        <v>174</v>
      </c>
      <c r="T64" s="82">
        <f t="shared" si="3"/>
        <v>522</v>
      </c>
      <c r="U64" s="12">
        <f>окт.18!E59</f>
        <v>174</v>
      </c>
      <c r="V64" s="12">
        <f>ноя.18!E59</f>
        <v>174</v>
      </c>
      <c r="W64" s="12">
        <f>дек.18!E59</f>
        <v>174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f>СВОД_17!F65</f>
        <v>-2520</v>
      </c>
      <c r="F65" s="80">
        <f t="shared" si="4"/>
        <v>-4438</v>
      </c>
      <c r="G65" s="81">
        <f>янв.18!F60+фев.18!F60+мар.18!F60+апр.18!F60+'май. 18'!F60+'июн. 18'!F60+июл.18!F60+авг.18!F60+сен.18!F60+окт.18!F60+ноя.18!F60+дек.18!F60</f>
        <v>0</v>
      </c>
      <c r="H65" s="83">
        <f t="shared" si="0"/>
        <v>420</v>
      </c>
      <c r="I65" s="12">
        <f>янв.18!E60</f>
        <v>140</v>
      </c>
      <c r="J65" s="12">
        <f>фев.18!E60</f>
        <v>140</v>
      </c>
      <c r="K65" s="12">
        <f>мар.18!E60</f>
        <v>140</v>
      </c>
      <c r="L65" s="82">
        <f t="shared" si="1"/>
        <v>454</v>
      </c>
      <c r="M65" s="12">
        <f>апр.18!E60</f>
        <v>140</v>
      </c>
      <c r="N65" s="12">
        <f>'май. 18'!E60</f>
        <v>140</v>
      </c>
      <c r="O65" s="12">
        <f>'июн. 18'!E60</f>
        <v>174</v>
      </c>
      <c r="P65" s="82">
        <f t="shared" si="2"/>
        <v>522</v>
      </c>
      <c r="Q65" s="12">
        <f>июл.18!E60</f>
        <v>174</v>
      </c>
      <c r="R65" s="12">
        <f>авг.18!E60</f>
        <v>174</v>
      </c>
      <c r="S65" s="12">
        <f>сен.18!E60</f>
        <v>174</v>
      </c>
      <c r="T65" s="82">
        <f t="shared" si="3"/>
        <v>522</v>
      </c>
      <c r="U65" s="12">
        <f>окт.18!E60</f>
        <v>174</v>
      </c>
      <c r="V65" s="12">
        <f>ноя.18!E60</f>
        <v>174</v>
      </c>
      <c r="W65" s="12">
        <f>дек.18!E60</f>
        <v>174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f>СВОД_17!F66</f>
        <v>-2520</v>
      </c>
      <c r="F66" s="80">
        <f t="shared" si="4"/>
        <v>-4438</v>
      </c>
      <c r="G66" s="81">
        <f>янв.18!F61+фев.18!F61+мар.18!F61+апр.18!F61+'май. 18'!F61+'июн. 18'!F61+июл.18!F61+авг.18!F61+сен.18!F61+окт.18!F61+ноя.18!F61+дек.18!F61</f>
        <v>0</v>
      </c>
      <c r="H66" s="83">
        <f t="shared" si="0"/>
        <v>420</v>
      </c>
      <c r="I66" s="12">
        <f>янв.18!E61</f>
        <v>140</v>
      </c>
      <c r="J66" s="12">
        <f>фев.18!E61</f>
        <v>140</v>
      </c>
      <c r="K66" s="12">
        <f>мар.18!E61</f>
        <v>140</v>
      </c>
      <c r="L66" s="82">
        <f t="shared" si="1"/>
        <v>454</v>
      </c>
      <c r="M66" s="12">
        <f>апр.18!E61</f>
        <v>140</v>
      </c>
      <c r="N66" s="12">
        <f>'май. 18'!E61</f>
        <v>140</v>
      </c>
      <c r="O66" s="12">
        <f>'июн. 18'!E61</f>
        <v>174</v>
      </c>
      <c r="P66" s="82">
        <f t="shared" si="2"/>
        <v>522</v>
      </c>
      <c r="Q66" s="12">
        <f>июл.18!E61</f>
        <v>174</v>
      </c>
      <c r="R66" s="12">
        <f>авг.18!E61</f>
        <v>174</v>
      </c>
      <c r="S66" s="12">
        <f>сен.18!E61</f>
        <v>174</v>
      </c>
      <c r="T66" s="82">
        <f t="shared" si="3"/>
        <v>522</v>
      </c>
      <c r="U66" s="12">
        <f>окт.18!E61</f>
        <v>174</v>
      </c>
      <c r="V66" s="12">
        <f>ноя.18!E61</f>
        <v>174</v>
      </c>
      <c r="W66" s="12">
        <f>дек.18!E61</f>
        <v>174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f>СВОД_17!F67</f>
        <v>-2520</v>
      </c>
      <c r="F67" s="80">
        <f t="shared" si="4"/>
        <v>-2520</v>
      </c>
      <c r="G67" s="81">
        <f>янв.18!F62+фев.18!F62+мар.18!F62+апр.18!F62+'май. 18'!F62+'июн. 18'!F62+июл.18!F62+авг.18!F62+сен.18!F62+окт.18!F62+ноя.18!F62+дек.18!F62</f>
        <v>1918</v>
      </c>
      <c r="H67" s="83">
        <f t="shared" si="0"/>
        <v>420</v>
      </c>
      <c r="I67" s="12">
        <f>янв.18!E62</f>
        <v>140</v>
      </c>
      <c r="J67" s="12">
        <f>фев.18!E62</f>
        <v>140</v>
      </c>
      <c r="K67" s="12">
        <f>мар.18!E62</f>
        <v>140</v>
      </c>
      <c r="L67" s="82">
        <f t="shared" si="1"/>
        <v>454</v>
      </c>
      <c r="M67" s="12">
        <f>апр.18!E62</f>
        <v>140</v>
      </c>
      <c r="N67" s="12">
        <f>'май. 18'!E62</f>
        <v>140</v>
      </c>
      <c r="O67" s="12">
        <f>'июн. 18'!E62</f>
        <v>174</v>
      </c>
      <c r="P67" s="82">
        <f t="shared" si="2"/>
        <v>522</v>
      </c>
      <c r="Q67" s="12">
        <f>июл.18!E62</f>
        <v>174</v>
      </c>
      <c r="R67" s="12">
        <f>авг.18!E62</f>
        <v>174</v>
      </c>
      <c r="S67" s="12">
        <f>сен.18!E62</f>
        <v>174</v>
      </c>
      <c r="T67" s="82">
        <f t="shared" si="3"/>
        <v>522</v>
      </c>
      <c r="U67" s="12">
        <f>окт.18!E62</f>
        <v>174</v>
      </c>
      <c r="V67" s="12">
        <f>ноя.18!E62</f>
        <v>174</v>
      </c>
      <c r="W67" s="12">
        <f>дек.18!E62</f>
        <v>174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f>СВОД_17!F68</f>
        <v>-140</v>
      </c>
      <c r="F68" s="80">
        <f t="shared" si="4"/>
        <v>-314</v>
      </c>
      <c r="G68" s="81">
        <f>янв.18!F63+фев.18!F63+мар.18!F63+апр.18!F63+'май. 18'!F63+'июн. 18'!F63+июл.18!F63+авг.18!F63+сен.18!F63+окт.18!F63+ноя.18!F63+дек.18!F63</f>
        <v>1744</v>
      </c>
      <c r="H68" s="83">
        <f t="shared" si="0"/>
        <v>420</v>
      </c>
      <c r="I68" s="12">
        <f>янв.18!E63</f>
        <v>140</v>
      </c>
      <c r="J68" s="12">
        <f>фев.18!E63</f>
        <v>140</v>
      </c>
      <c r="K68" s="12">
        <f>мар.18!E63</f>
        <v>140</v>
      </c>
      <c r="L68" s="82">
        <f t="shared" si="1"/>
        <v>454</v>
      </c>
      <c r="M68" s="12">
        <f>апр.18!E63</f>
        <v>140</v>
      </c>
      <c r="N68" s="12">
        <f>'май. 18'!E63</f>
        <v>140</v>
      </c>
      <c r="O68" s="12">
        <f>'июн. 18'!E63</f>
        <v>174</v>
      </c>
      <c r="P68" s="82">
        <f t="shared" si="2"/>
        <v>522</v>
      </c>
      <c r="Q68" s="12">
        <f>июл.18!E63</f>
        <v>174</v>
      </c>
      <c r="R68" s="12">
        <f>авг.18!E63</f>
        <v>174</v>
      </c>
      <c r="S68" s="12">
        <f>сен.18!E63</f>
        <v>174</v>
      </c>
      <c r="T68" s="82">
        <f t="shared" si="3"/>
        <v>522</v>
      </c>
      <c r="U68" s="12">
        <f>окт.18!E63</f>
        <v>174</v>
      </c>
      <c r="V68" s="12">
        <f>ноя.18!E63</f>
        <v>174</v>
      </c>
      <c r="W68" s="12">
        <f>дек.18!E63</f>
        <v>174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f>СВОД_17!F69</f>
        <v>140</v>
      </c>
      <c r="F69" s="80">
        <f t="shared" si="4"/>
        <v>-98</v>
      </c>
      <c r="G69" s="81">
        <f>янв.18!F64+фев.18!F64+мар.18!F64+апр.18!F64+'май. 18'!F64+'июн. 18'!F64+июл.18!F64+авг.18!F64+сен.18!F64+окт.18!F64+ноя.18!F64+дек.18!F64</f>
        <v>1680</v>
      </c>
      <c r="H69" s="83">
        <f t="shared" si="0"/>
        <v>420</v>
      </c>
      <c r="I69" s="12">
        <f>янв.18!E64</f>
        <v>140</v>
      </c>
      <c r="J69" s="12">
        <f>фев.18!E64</f>
        <v>140</v>
      </c>
      <c r="K69" s="12">
        <f>мар.18!E64</f>
        <v>140</v>
      </c>
      <c r="L69" s="82">
        <f t="shared" si="1"/>
        <v>454</v>
      </c>
      <c r="M69" s="12">
        <f>апр.18!E64</f>
        <v>140</v>
      </c>
      <c r="N69" s="12">
        <f>'май. 18'!E64</f>
        <v>140</v>
      </c>
      <c r="O69" s="12">
        <f>'июн. 18'!E64</f>
        <v>174</v>
      </c>
      <c r="P69" s="82">
        <f t="shared" si="2"/>
        <v>522</v>
      </c>
      <c r="Q69" s="12">
        <f>июл.18!E64</f>
        <v>174</v>
      </c>
      <c r="R69" s="12">
        <f>авг.18!E64</f>
        <v>174</v>
      </c>
      <c r="S69" s="12">
        <f>сен.18!E64</f>
        <v>174</v>
      </c>
      <c r="T69" s="82">
        <f t="shared" si="3"/>
        <v>522</v>
      </c>
      <c r="U69" s="12">
        <f>окт.18!E64</f>
        <v>174</v>
      </c>
      <c r="V69" s="12">
        <f>ноя.18!E64</f>
        <v>174</v>
      </c>
      <c r="W69" s="12">
        <f>дек.18!E64</f>
        <v>174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f>СВОД_17!F70</f>
        <v>140</v>
      </c>
      <c r="F70" s="80">
        <f t="shared" si="4"/>
        <v>0</v>
      </c>
      <c r="G70" s="81">
        <f>янв.18!F65+фев.18!F65+мар.18!F65+апр.18!F65+'май. 18'!F65+'июн. 18'!F65+июл.18!F65+авг.18!F65+сен.18!F65+окт.18!F65+ноя.18!F65+дек.18!F65</f>
        <v>1778</v>
      </c>
      <c r="H70" s="83">
        <f t="shared" si="0"/>
        <v>420</v>
      </c>
      <c r="I70" s="12">
        <f>янв.18!E65</f>
        <v>140</v>
      </c>
      <c r="J70" s="12">
        <f>фев.18!E65</f>
        <v>140</v>
      </c>
      <c r="K70" s="12">
        <f>мар.18!E65</f>
        <v>140</v>
      </c>
      <c r="L70" s="82">
        <f t="shared" si="1"/>
        <v>454</v>
      </c>
      <c r="M70" s="12">
        <f>апр.18!E65</f>
        <v>140</v>
      </c>
      <c r="N70" s="12">
        <f>'май. 18'!E65</f>
        <v>140</v>
      </c>
      <c r="O70" s="12">
        <f>'июн. 18'!E65</f>
        <v>174</v>
      </c>
      <c r="P70" s="82">
        <f t="shared" si="2"/>
        <v>522</v>
      </c>
      <c r="Q70" s="12">
        <f>июл.18!E65</f>
        <v>174</v>
      </c>
      <c r="R70" s="12">
        <f>авг.18!E65</f>
        <v>174</v>
      </c>
      <c r="S70" s="12">
        <f>сен.18!E65</f>
        <v>174</v>
      </c>
      <c r="T70" s="82">
        <f t="shared" si="3"/>
        <v>522</v>
      </c>
      <c r="U70" s="12">
        <f>окт.18!E65</f>
        <v>174</v>
      </c>
      <c r="V70" s="12">
        <f>ноя.18!E65</f>
        <v>174</v>
      </c>
      <c r="W70" s="12">
        <f>дек.18!E65</f>
        <v>174</v>
      </c>
    </row>
    <row r="71" spans="1:23" x14ac:dyDescent="0.25">
      <c r="A71" s="3">
        <v>63</v>
      </c>
      <c r="B71" s="33" t="s">
        <v>80</v>
      </c>
      <c r="C71" s="131">
        <v>95</v>
      </c>
      <c r="D71" s="131" t="s">
        <v>19</v>
      </c>
      <c r="E71" s="79">
        <f>СВОД_17!F71</f>
        <v>-980</v>
      </c>
      <c r="F71" s="80">
        <f t="shared" si="4"/>
        <v>-238</v>
      </c>
      <c r="G71" s="81">
        <f>янв.18!F66+фев.18!F66+мар.18!F66+апр.18!F66+'май. 18'!F66+'июн. 18'!F66+июл.18!F66+авг.18!F66+сен.18!F66+окт.18!F66+ноя.18!F66+дек.18!F66</f>
        <v>2660</v>
      </c>
      <c r="H71" s="83">
        <f t="shared" si="0"/>
        <v>420</v>
      </c>
      <c r="I71" s="12">
        <f>янв.18!E66</f>
        <v>140</v>
      </c>
      <c r="J71" s="12">
        <f>фев.18!E66</f>
        <v>140</v>
      </c>
      <c r="K71" s="12">
        <f>мар.18!E66</f>
        <v>140</v>
      </c>
      <c r="L71" s="82">
        <f t="shared" si="1"/>
        <v>454</v>
      </c>
      <c r="M71" s="12">
        <f>апр.18!E66</f>
        <v>140</v>
      </c>
      <c r="N71" s="12">
        <f>'май. 18'!E66</f>
        <v>140</v>
      </c>
      <c r="O71" s="12">
        <f>'июн. 18'!E66</f>
        <v>174</v>
      </c>
      <c r="P71" s="82">
        <f t="shared" si="2"/>
        <v>522</v>
      </c>
      <c r="Q71" s="12">
        <f>июл.18!E66</f>
        <v>174</v>
      </c>
      <c r="R71" s="12">
        <f>авг.18!E66</f>
        <v>174</v>
      </c>
      <c r="S71" s="12">
        <f>сен.18!E66</f>
        <v>174</v>
      </c>
      <c r="T71" s="82">
        <f t="shared" si="3"/>
        <v>522</v>
      </c>
      <c r="U71" s="12">
        <f>окт.18!E66</f>
        <v>174</v>
      </c>
      <c r="V71" s="12">
        <f>ноя.18!E66</f>
        <v>174</v>
      </c>
      <c r="W71" s="12">
        <f>дек.18!E66</f>
        <v>174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f>СВОД_17!F72</f>
        <v>480</v>
      </c>
      <c r="F72" s="80">
        <f t="shared" si="4"/>
        <v>-1438</v>
      </c>
      <c r="G72" s="81">
        <f>янв.18!F67+фев.18!F67+мар.18!F67+апр.18!F67+'май. 18'!F67+'июн. 18'!F67+июл.18!F67+авг.18!F67+сен.18!F67+окт.18!F67+ноя.18!F67+дек.18!F67</f>
        <v>0</v>
      </c>
      <c r="H72" s="83">
        <f t="shared" si="0"/>
        <v>420</v>
      </c>
      <c r="I72" s="12">
        <f>янв.18!E67</f>
        <v>140</v>
      </c>
      <c r="J72" s="12">
        <f>фев.18!E67</f>
        <v>140</v>
      </c>
      <c r="K72" s="12">
        <f>мар.18!E67</f>
        <v>140</v>
      </c>
      <c r="L72" s="82">
        <f t="shared" si="1"/>
        <v>454</v>
      </c>
      <c r="M72" s="12">
        <f>апр.18!E67</f>
        <v>140</v>
      </c>
      <c r="N72" s="12">
        <f>'май. 18'!E67</f>
        <v>140</v>
      </c>
      <c r="O72" s="12">
        <f>'июн. 18'!E67</f>
        <v>174</v>
      </c>
      <c r="P72" s="82">
        <f t="shared" si="2"/>
        <v>522</v>
      </c>
      <c r="Q72" s="12">
        <f>июл.18!E67</f>
        <v>174</v>
      </c>
      <c r="R72" s="12">
        <f>авг.18!E67</f>
        <v>174</v>
      </c>
      <c r="S72" s="12">
        <f>сен.18!E67</f>
        <v>174</v>
      </c>
      <c r="T72" s="82">
        <f t="shared" si="3"/>
        <v>522</v>
      </c>
      <c r="U72" s="12">
        <f>окт.18!E67</f>
        <v>174</v>
      </c>
      <c r="V72" s="12">
        <f>ноя.18!E67</f>
        <v>174</v>
      </c>
      <c r="W72" s="12">
        <f>дек.18!E67</f>
        <v>174</v>
      </c>
    </row>
    <row r="73" spans="1:23" ht="30" x14ac:dyDescent="0.25">
      <c r="A73" s="3">
        <v>65</v>
      </c>
      <c r="B73" s="33" t="s">
        <v>338</v>
      </c>
      <c r="C73" s="131">
        <v>98</v>
      </c>
      <c r="D73" s="131"/>
      <c r="E73" s="79">
        <f>СВОД_17!F73</f>
        <v>-2520</v>
      </c>
      <c r="F73" s="80">
        <f t="shared" si="4"/>
        <v>-4438</v>
      </c>
      <c r="G73" s="81">
        <f>янв.18!F68+фев.18!F68+мар.18!F68+апр.18!F68+'май. 18'!F68+'июн. 18'!F68+июл.18!F68+авг.18!F68+сен.18!F68+окт.18!F68+ноя.18!F68+дек.18!F68</f>
        <v>0</v>
      </c>
      <c r="H73" s="83">
        <f t="shared" ref="H73:H130" si="5">I73+J73+K73</f>
        <v>420</v>
      </c>
      <c r="I73" s="12">
        <f>янв.18!E68</f>
        <v>140</v>
      </c>
      <c r="J73" s="12">
        <f>фев.18!E68</f>
        <v>140</v>
      </c>
      <c r="K73" s="12">
        <f>мар.18!E68</f>
        <v>140</v>
      </c>
      <c r="L73" s="82">
        <f t="shared" ref="L73:L130" si="6">M73+N73+O73</f>
        <v>454</v>
      </c>
      <c r="M73" s="12">
        <f>апр.18!E68</f>
        <v>140</v>
      </c>
      <c r="N73" s="12">
        <f>'май. 18'!E68</f>
        <v>140</v>
      </c>
      <c r="O73" s="12">
        <f>'июн. 18'!E68</f>
        <v>174</v>
      </c>
      <c r="P73" s="82">
        <f t="shared" ref="P73:P130" si="7">Q73+R73+S73</f>
        <v>522</v>
      </c>
      <c r="Q73" s="12">
        <f>июл.18!E68</f>
        <v>174</v>
      </c>
      <c r="R73" s="12">
        <f>авг.18!E68</f>
        <v>174</v>
      </c>
      <c r="S73" s="12">
        <f>сен.18!E68</f>
        <v>174</v>
      </c>
      <c r="T73" s="82">
        <f t="shared" ref="T73:T130" si="8">U73+V73+W73</f>
        <v>522</v>
      </c>
      <c r="U73" s="12">
        <f>окт.18!E68</f>
        <v>174</v>
      </c>
      <c r="V73" s="12">
        <f>ноя.18!E68</f>
        <v>174</v>
      </c>
      <c r="W73" s="12">
        <f>дек.18!E68</f>
        <v>174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f>СВОД_17!F74</f>
        <v>0</v>
      </c>
      <c r="F74" s="80">
        <f t="shared" ref="F74:F130" si="9">G74+E74-H74-L74-P74-T74</f>
        <v>-34</v>
      </c>
      <c r="G74" s="81">
        <f>янв.18!F69+фев.18!F69+мар.18!F69+апр.18!F69+'май. 18'!F69+'июн. 18'!F69+июл.18!F69+авг.18!F69+сен.18!F69+окт.18!F69+ноя.18!F69+дек.18!F69</f>
        <v>1884</v>
      </c>
      <c r="H74" s="83">
        <f t="shared" si="5"/>
        <v>420</v>
      </c>
      <c r="I74" s="12">
        <f>янв.18!E69</f>
        <v>140</v>
      </c>
      <c r="J74" s="12">
        <f>фев.18!E69</f>
        <v>140</v>
      </c>
      <c r="K74" s="12">
        <f>мар.18!E69</f>
        <v>140</v>
      </c>
      <c r="L74" s="82">
        <f t="shared" si="6"/>
        <v>454</v>
      </c>
      <c r="M74" s="12">
        <f>апр.18!E69</f>
        <v>140</v>
      </c>
      <c r="N74" s="12">
        <f>'май. 18'!E69</f>
        <v>140</v>
      </c>
      <c r="O74" s="12">
        <f>'июн. 18'!E69</f>
        <v>174</v>
      </c>
      <c r="P74" s="82">
        <f t="shared" si="7"/>
        <v>522</v>
      </c>
      <c r="Q74" s="12">
        <f>июл.18!E69</f>
        <v>174</v>
      </c>
      <c r="R74" s="12">
        <f>авг.18!E69</f>
        <v>174</v>
      </c>
      <c r="S74" s="12">
        <f>сен.18!E69</f>
        <v>174</v>
      </c>
      <c r="T74" s="82">
        <f t="shared" si="8"/>
        <v>522</v>
      </c>
      <c r="U74" s="12">
        <f>окт.18!E69</f>
        <v>174</v>
      </c>
      <c r="V74" s="12">
        <f>ноя.18!E69</f>
        <v>174</v>
      </c>
      <c r="W74" s="12">
        <f>дек.18!E69</f>
        <v>174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f>СВОД_17!F75</f>
        <v>-2520</v>
      </c>
      <c r="F75" s="80">
        <f t="shared" si="9"/>
        <v>-4438</v>
      </c>
      <c r="G75" s="81">
        <f>янв.18!F70+фев.18!F70+мар.18!F70+апр.18!F70+'май. 18'!F70+'июн. 18'!F70+июл.18!F70+авг.18!F70+сен.18!F70+окт.18!F70+ноя.18!F70+дек.18!F70</f>
        <v>0</v>
      </c>
      <c r="H75" s="83">
        <f t="shared" si="5"/>
        <v>420</v>
      </c>
      <c r="I75" s="12">
        <f>янв.18!E70</f>
        <v>140</v>
      </c>
      <c r="J75" s="12">
        <f>фев.18!E70</f>
        <v>140</v>
      </c>
      <c r="K75" s="12">
        <f>мар.18!E70</f>
        <v>140</v>
      </c>
      <c r="L75" s="82">
        <f t="shared" si="6"/>
        <v>454</v>
      </c>
      <c r="M75" s="12">
        <f>апр.18!E70</f>
        <v>140</v>
      </c>
      <c r="N75" s="12">
        <f>'май. 18'!E70</f>
        <v>140</v>
      </c>
      <c r="O75" s="12">
        <f>'июн. 18'!E70</f>
        <v>174</v>
      </c>
      <c r="P75" s="82">
        <f t="shared" si="7"/>
        <v>522</v>
      </c>
      <c r="Q75" s="12">
        <f>июл.18!E70</f>
        <v>174</v>
      </c>
      <c r="R75" s="12">
        <f>авг.18!E70</f>
        <v>174</v>
      </c>
      <c r="S75" s="12">
        <f>сен.18!E70</f>
        <v>174</v>
      </c>
      <c r="T75" s="82">
        <f t="shared" si="8"/>
        <v>522</v>
      </c>
      <c r="U75" s="12">
        <f>окт.18!E70</f>
        <v>174</v>
      </c>
      <c r="V75" s="12">
        <f>ноя.18!E70</f>
        <v>174</v>
      </c>
      <c r="W75" s="12">
        <f>дек.18!E70</f>
        <v>174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f>СВОД_17!F76</f>
        <v>1980</v>
      </c>
      <c r="F76" s="80">
        <f t="shared" si="9"/>
        <v>62</v>
      </c>
      <c r="G76" s="81">
        <f>янв.18!F71+фев.18!F71+мар.18!F71+апр.18!F71+'май. 18'!F71+'июн. 18'!F71+июл.18!F71+авг.18!F71+сен.18!F71+окт.18!F71+ноя.18!F71+дек.18!F71</f>
        <v>0</v>
      </c>
      <c r="H76" s="83">
        <f t="shared" si="5"/>
        <v>420</v>
      </c>
      <c r="I76" s="12">
        <f>янв.18!E71</f>
        <v>140</v>
      </c>
      <c r="J76" s="12">
        <f>фев.18!E71</f>
        <v>140</v>
      </c>
      <c r="K76" s="12">
        <f>мар.18!E71</f>
        <v>140</v>
      </c>
      <c r="L76" s="82">
        <f t="shared" si="6"/>
        <v>454</v>
      </c>
      <c r="M76" s="12">
        <f>апр.18!E71</f>
        <v>140</v>
      </c>
      <c r="N76" s="12">
        <f>'май. 18'!E71</f>
        <v>140</v>
      </c>
      <c r="O76" s="12">
        <f>'июн. 18'!E71</f>
        <v>174</v>
      </c>
      <c r="P76" s="82">
        <f t="shared" si="7"/>
        <v>522</v>
      </c>
      <c r="Q76" s="12">
        <f>июл.18!E71</f>
        <v>174</v>
      </c>
      <c r="R76" s="12">
        <f>авг.18!E71</f>
        <v>174</v>
      </c>
      <c r="S76" s="12">
        <f>сен.18!E71</f>
        <v>174</v>
      </c>
      <c r="T76" s="82">
        <f t="shared" si="8"/>
        <v>522</v>
      </c>
      <c r="U76" s="12">
        <f>окт.18!E71</f>
        <v>174</v>
      </c>
      <c r="V76" s="12">
        <f>ноя.18!E71</f>
        <v>174</v>
      </c>
      <c r="W76" s="12">
        <f>дек.18!E71</f>
        <v>174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f>СВОД_17!F77</f>
        <v>-840</v>
      </c>
      <c r="F77" s="80">
        <f t="shared" si="9"/>
        <v>-4676</v>
      </c>
      <c r="G77" s="81">
        <f>янв.18!F72+фев.18!F72+мар.18!F72+апр.18!F72+'май. 18'!F72+'июн. 18'!F72+июл.18!F72+авг.18!F72+сен.18!F72+окт.18!F72+ноя.18!F72+дек.18!F72</f>
        <v>0</v>
      </c>
      <c r="H77" s="83">
        <f t="shared" si="5"/>
        <v>840</v>
      </c>
      <c r="I77" s="12">
        <f>янв.18!E72</f>
        <v>280</v>
      </c>
      <c r="J77" s="12">
        <f>фев.18!E72</f>
        <v>280</v>
      </c>
      <c r="K77" s="12">
        <f>мар.18!E72</f>
        <v>280</v>
      </c>
      <c r="L77" s="82">
        <f t="shared" si="6"/>
        <v>908</v>
      </c>
      <c r="M77" s="12">
        <f>апр.18!E72</f>
        <v>280</v>
      </c>
      <c r="N77" s="12">
        <f>'май. 18'!E72</f>
        <v>280</v>
      </c>
      <c r="O77" s="12">
        <f>'июн. 18'!E72</f>
        <v>348</v>
      </c>
      <c r="P77" s="82">
        <f t="shared" si="7"/>
        <v>1044</v>
      </c>
      <c r="Q77" s="12">
        <f>июл.18!E72</f>
        <v>348</v>
      </c>
      <c r="R77" s="12">
        <f>авг.18!E72</f>
        <v>348</v>
      </c>
      <c r="S77" s="12">
        <f>сен.18!E72</f>
        <v>348</v>
      </c>
      <c r="T77" s="82">
        <f t="shared" si="8"/>
        <v>1044</v>
      </c>
      <c r="U77" s="12">
        <f>окт.18!E72</f>
        <v>348</v>
      </c>
      <c r="V77" s="12">
        <f>ноя.18!E72</f>
        <v>348</v>
      </c>
      <c r="W77" s="12">
        <f>дек.18!E72</f>
        <v>348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f>СВОД_17!F78</f>
        <v>-520</v>
      </c>
      <c r="F78" s="80">
        <f t="shared" si="9"/>
        <v>-938</v>
      </c>
      <c r="G78" s="81">
        <f>янв.18!F73+фев.18!F73+мар.18!F73+апр.18!F73+'май. 18'!F73+'июн. 18'!F73+июл.18!F73+авг.18!F73+сен.18!F73+окт.18!F73+ноя.18!F73+дек.18!F73</f>
        <v>1500</v>
      </c>
      <c r="H78" s="83">
        <f t="shared" si="5"/>
        <v>420</v>
      </c>
      <c r="I78" s="12">
        <f>янв.18!E73</f>
        <v>140</v>
      </c>
      <c r="J78" s="12">
        <f>фев.18!E73</f>
        <v>140</v>
      </c>
      <c r="K78" s="12">
        <f>мар.18!E73</f>
        <v>140</v>
      </c>
      <c r="L78" s="82">
        <f t="shared" si="6"/>
        <v>454</v>
      </c>
      <c r="M78" s="12">
        <f>апр.18!E73</f>
        <v>140</v>
      </c>
      <c r="N78" s="12">
        <f>'май. 18'!E73</f>
        <v>140</v>
      </c>
      <c r="O78" s="12">
        <f>'июн. 18'!E73</f>
        <v>174</v>
      </c>
      <c r="P78" s="82">
        <f t="shared" si="7"/>
        <v>522</v>
      </c>
      <c r="Q78" s="12">
        <f>июл.18!E73</f>
        <v>174</v>
      </c>
      <c r="R78" s="12">
        <f>авг.18!E73</f>
        <v>174</v>
      </c>
      <c r="S78" s="12">
        <f>сен.18!E73</f>
        <v>174</v>
      </c>
      <c r="T78" s="82">
        <f t="shared" si="8"/>
        <v>522</v>
      </c>
      <c r="U78" s="12">
        <f>окт.18!E73</f>
        <v>174</v>
      </c>
      <c r="V78" s="12">
        <f>ноя.18!E73</f>
        <v>174</v>
      </c>
      <c r="W78" s="12">
        <f>дек.18!E73</f>
        <v>174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f>СВОД_17!F79</f>
        <v>-2520</v>
      </c>
      <c r="F79" s="80">
        <f t="shared" si="9"/>
        <v>420</v>
      </c>
      <c r="G79" s="81">
        <f>янв.18!F74+фев.18!F74+мар.18!F74+апр.18!F74+'май. 18'!F74+'июн. 18'!F74+июл.18!F74+авг.18!F74+сен.18!F74+окт.18!F74+ноя.18!F74+дек.18!F74</f>
        <v>4858</v>
      </c>
      <c r="H79" s="83">
        <f t="shared" si="5"/>
        <v>420</v>
      </c>
      <c r="I79" s="12">
        <f>янв.18!E74</f>
        <v>140</v>
      </c>
      <c r="J79" s="12">
        <f>фев.18!E74</f>
        <v>140</v>
      </c>
      <c r="K79" s="12">
        <f>мар.18!E74</f>
        <v>140</v>
      </c>
      <c r="L79" s="82">
        <f t="shared" si="6"/>
        <v>454</v>
      </c>
      <c r="M79" s="12">
        <f>апр.18!E74</f>
        <v>140</v>
      </c>
      <c r="N79" s="12">
        <f>'май. 18'!E74</f>
        <v>140</v>
      </c>
      <c r="O79" s="12">
        <f>'июн. 18'!E74</f>
        <v>174</v>
      </c>
      <c r="P79" s="82">
        <f t="shared" si="7"/>
        <v>522</v>
      </c>
      <c r="Q79" s="12">
        <f>июл.18!E74</f>
        <v>174</v>
      </c>
      <c r="R79" s="12">
        <f>авг.18!E74</f>
        <v>174</v>
      </c>
      <c r="S79" s="12">
        <f>сен.18!E74</f>
        <v>174</v>
      </c>
      <c r="T79" s="82">
        <f t="shared" si="8"/>
        <v>522</v>
      </c>
      <c r="U79" s="12">
        <f>окт.18!E74</f>
        <v>174</v>
      </c>
      <c r="V79" s="12">
        <f>ноя.18!E74</f>
        <v>174</v>
      </c>
      <c r="W79" s="12">
        <f>дек.18!E74</f>
        <v>174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f>СВОД_17!F80</f>
        <v>-2520</v>
      </c>
      <c r="F80" s="80">
        <f t="shared" si="9"/>
        <v>-4438</v>
      </c>
      <c r="G80" s="81">
        <f>янв.18!F75+фев.18!F75+мар.18!F75+апр.18!F75+'май. 18'!F75+'июн. 18'!F75+июл.18!F75+авг.18!F75+сен.18!F75+окт.18!F75+ноя.18!F75+дек.18!F75</f>
        <v>0</v>
      </c>
      <c r="H80" s="83">
        <f t="shared" si="5"/>
        <v>420</v>
      </c>
      <c r="I80" s="12">
        <f>янв.18!E75</f>
        <v>140</v>
      </c>
      <c r="J80" s="12">
        <f>фев.18!E75</f>
        <v>140</v>
      </c>
      <c r="K80" s="12">
        <f>мар.18!E75</f>
        <v>140</v>
      </c>
      <c r="L80" s="82">
        <f t="shared" si="6"/>
        <v>454</v>
      </c>
      <c r="M80" s="12">
        <f>апр.18!E75</f>
        <v>140</v>
      </c>
      <c r="N80" s="12">
        <f>'май. 18'!E75</f>
        <v>140</v>
      </c>
      <c r="O80" s="12">
        <f>'июн. 18'!E75</f>
        <v>174</v>
      </c>
      <c r="P80" s="82">
        <f t="shared" si="7"/>
        <v>522</v>
      </c>
      <c r="Q80" s="12">
        <f>июл.18!E75</f>
        <v>174</v>
      </c>
      <c r="R80" s="12">
        <f>авг.18!E75</f>
        <v>174</v>
      </c>
      <c r="S80" s="12">
        <f>сен.18!E75</f>
        <v>174</v>
      </c>
      <c r="T80" s="82">
        <f t="shared" si="8"/>
        <v>522</v>
      </c>
      <c r="U80" s="12">
        <f>окт.18!E75</f>
        <v>174</v>
      </c>
      <c r="V80" s="12">
        <f>ноя.18!E75</f>
        <v>174</v>
      </c>
      <c r="W80" s="12">
        <f>дек.18!E75</f>
        <v>174</v>
      </c>
    </row>
    <row r="81" spans="1:23" ht="30" x14ac:dyDescent="0.25">
      <c r="A81" s="3">
        <v>73</v>
      </c>
      <c r="B81" s="33" t="s">
        <v>339</v>
      </c>
      <c r="C81" s="131">
        <v>108</v>
      </c>
      <c r="D81" s="131"/>
      <c r="E81" s="79">
        <f>СВОД_17!F81</f>
        <v>0</v>
      </c>
      <c r="F81" s="80">
        <f t="shared" si="9"/>
        <v>-537</v>
      </c>
      <c r="G81" s="81">
        <f>янв.18!F76+фев.18!F76+мар.18!F76+апр.18!F76+'май. 18'!F76+'июн. 18'!F76+июл.18!F76+авг.18!F76+сен.18!F76+окт.18!F76+ноя.18!F76+дек.18!F76</f>
        <v>1381</v>
      </c>
      <c r="H81" s="83">
        <f t="shared" si="5"/>
        <v>420</v>
      </c>
      <c r="I81" s="12">
        <f>янв.18!E76</f>
        <v>140</v>
      </c>
      <c r="J81" s="12">
        <f>фев.18!E76</f>
        <v>140</v>
      </c>
      <c r="K81" s="12">
        <f>мар.18!E76</f>
        <v>140</v>
      </c>
      <c r="L81" s="82">
        <f t="shared" si="6"/>
        <v>454</v>
      </c>
      <c r="M81" s="12">
        <f>апр.18!E76</f>
        <v>140</v>
      </c>
      <c r="N81" s="12">
        <f>'май. 18'!E76</f>
        <v>140</v>
      </c>
      <c r="O81" s="12">
        <f>'июн. 18'!E76</f>
        <v>174</v>
      </c>
      <c r="P81" s="82">
        <f t="shared" si="7"/>
        <v>522</v>
      </c>
      <c r="Q81" s="12">
        <f>июл.18!E76</f>
        <v>174</v>
      </c>
      <c r="R81" s="12">
        <f>авг.18!E76</f>
        <v>174</v>
      </c>
      <c r="S81" s="12">
        <f>сен.18!E76</f>
        <v>174</v>
      </c>
      <c r="T81" s="82">
        <f t="shared" si="8"/>
        <v>522</v>
      </c>
      <c r="U81" s="12">
        <f>окт.18!E76</f>
        <v>174</v>
      </c>
      <c r="V81" s="12">
        <f>ноя.18!E76</f>
        <v>174</v>
      </c>
      <c r="W81" s="12">
        <f>дек.18!E76</f>
        <v>174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f>СВОД_17!F82</f>
        <v>-1260</v>
      </c>
      <c r="F82" s="80">
        <f t="shared" si="9"/>
        <v>-20</v>
      </c>
      <c r="G82" s="81">
        <f>янв.18!F77+фев.18!F77+мар.18!F77+апр.18!F77+'май. 18'!F77+'июн. 18'!F77+июл.18!F77+авг.18!F77+сен.18!F77+окт.18!F77+ноя.18!F77+дек.18!F77</f>
        <v>3158</v>
      </c>
      <c r="H82" s="83">
        <f t="shared" si="5"/>
        <v>420</v>
      </c>
      <c r="I82" s="12">
        <f>янв.18!E77</f>
        <v>140</v>
      </c>
      <c r="J82" s="12">
        <f>фев.18!E77</f>
        <v>140</v>
      </c>
      <c r="K82" s="12">
        <f>мар.18!E77</f>
        <v>140</v>
      </c>
      <c r="L82" s="82">
        <f t="shared" si="6"/>
        <v>454</v>
      </c>
      <c r="M82" s="12">
        <f>апр.18!E77</f>
        <v>140</v>
      </c>
      <c r="N82" s="12">
        <f>'май. 18'!E77</f>
        <v>140</v>
      </c>
      <c r="O82" s="12">
        <f>'июн. 18'!E77</f>
        <v>174</v>
      </c>
      <c r="P82" s="82">
        <f t="shared" si="7"/>
        <v>522</v>
      </c>
      <c r="Q82" s="12">
        <f>июл.18!E77</f>
        <v>174</v>
      </c>
      <c r="R82" s="12">
        <f>авг.18!E77</f>
        <v>174</v>
      </c>
      <c r="S82" s="12">
        <f>сен.18!E77</f>
        <v>174</v>
      </c>
      <c r="T82" s="82">
        <f t="shared" si="8"/>
        <v>522</v>
      </c>
      <c r="U82" s="12">
        <f>окт.18!E77</f>
        <v>174</v>
      </c>
      <c r="V82" s="12">
        <f>ноя.18!E77</f>
        <v>174</v>
      </c>
      <c r="W82" s="12">
        <f>дек.18!E77</f>
        <v>174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f>СВОД_17!F83</f>
        <v>420</v>
      </c>
      <c r="F83" s="80">
        <f t="shared" si="9"/>
        <v>502</v>
      </c>
      <c r="G83" s="81">
        <f>янв.18!F78+фев.18!F78+мар.18!F78+апр.18!F78+'май. 18'!F78+'июн. 18'!F78+июл.18!F78+авг.18!F78+сен.18!F78+окт.18!F78+ноя.18!F78+дек.18!F78</f>
        <v>2000</v>
      </c>
      <c r="H83" s="83">
        <f t="shared" si="5"/>
        <v>420</v>
      </c>
      <c r="I83" s="12">
        <f>янв.18!E78</f>
        <v>140</v>
      </c>
      <c r="J83" s="12">
        <f>фев.18!E78</f>
        <v>140</v>
      </c>
      <c r="K83" s="12">
        <f>мар.18!E78</f>
        <v>140</v>
      </c>
      <c r="L83" s="82">
        <f t="shared" si="6"/>
        <v>454</v>
      </c>
      <c r="M83" s="12">
        <f>апр.18!E78</f>
        <v>140</v>
      </c>
      <c r="N83" s="12">
        <f>'май. 18'!E78</f>
        <v>140</v>
      </c>
      <c r="O83" s="12">
        <f>'июн. 18'!E78</f>
        <v>174</v>
      </c>
      <c r="P83" s="82">
        <f t="shared" si="7"/>
        <v>522</v>
      </c>
      <c r="Q83" s="12">
        <f>июл.18!E78</f>
        <v>174</v>
      </c>
      <c r="R83" s="12">
        <f>авг.18!E78</f>
        <v>174</v>
      </c>
      <c r="S83" s="12">
        <f>сен.18!E78</f>
        <v>174</v>
      </c>
      <c r="T83" s="82">
        <f t="shared" si="8"/>
        <v>522</v>
      </c>
      <c r="U83" s="12">
        <f>окт.18!E78</f>
        <v>174</v>
      </c>
      <c r="V83" s="12">
        <f>ноя.18!E78</f>
        <v>174</v>
      </c>
      <c r="W83" s="12">
        <f>дек.18!E78</f>
        <v>174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f>СВОД_17!F84</f>
        <v>280</v>
      </c>
      <c r="F84" s="80">
        <f t="shared" si="9"/>
        <v>280</v>
      </c>
      <c r="G84" s="81">
        <f>янв.18!F79+фев.18!F79+мар.18!F79+апр.18!F79+'май. 18'!F79+'июн. 18'!F79+июл.18!F79+авг.18!F79+сен.18!F79+окт.18!F79+ноя.18!F79+дек.18!F79</f>
        <v>1918</v>
      </c>
      <c r="H84" s="83">
        <f t="shared" si="5"/>
        <v>420</v>
      </c>
      <c r="I84" s="12">
        <f>янв.18!E79</f>
        <v>140</v>
      </c>
      <c r="J84" s="12">
        <f>фев.18!E79</f>
        <v>140</v>
      </c>
      <c r="K84" s="12">
        <f>мар.18!E79</f>
        <v>140</v>
      </c>
      <c r="L84" s="82">
        <f t="shared" si="6"/>
        <v>454</v>
      </c>
      <c r="M84" s="12">
        <f>апр.18!E79</f>
        <v>140</v>
      </c>
      <c r="N84" s="12">
        <f>'май. 18'!E79</f>
        <v>140</v>
      </c>
      <c r="O84" s="12">
        <f>'июн. 18'!E79</f>
        <v>174</v>
      </c>
      <c r="P84" s="82">
        <f t="shared" si="7"/>
        <v>522</v>
      </c>
      <c r="Q84" s="12">
        <f>июл.18!E79</f>
        <v>174</v>
      </c>
      <c r="R84" s="12">
        <f>авг.18!E79</f>
        <v>174</v>
      </c>
      <c r="S84" s="12">
        <f>сен.18!E79</f>
        <v>174</v>
      </c>
      <c r="T84" s="82">
        <f t="shared" si="8"/>
        <v>522</v>
      </c>
      <c r="U84" s="12">
        <f>окт.18!E79</f>
        <v>174</v>
      </c>
      <c r="V84" s="12">
        <f>ноя.18!E79</f>
        <v>174</v>
      </c>
      <c r="W84" s="12">
        <f>дек.18!E79</f>
        <v>174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f>СВОД_17!F85</f>
        <v>1540</v>
      </c>
      <c r="F85" s="80">
        <f t="shared" si="9"/>
        <v>-378</v>
      </c>
      <c r="G85" s="81">
        <f>янв.18!F80+фев.18!F80+мар.18!F80+апр.18!F80+'май. 18'!F80+'июн. 18'!F80+июл.18!F80+авг.18!F80+сен.18!F80+окт.18!F80+ноя.18!F80+дек.18!F80</f>
        <v>0</v>
      </c>
      <c r="H85" s="83">
        <f t="shared" si="5"/>
        <v>420</v>
      </c>
      <c r="I85" s="12">
        <f>янв.18!E80</f>
        <v>140</v>
      </c>
      <c r="J85" s="12">
        <f>фев.18!E80</f>
        <v>140</v>
      </c>
      <c r="K85" s="12">
        <f>мар.18!E80</f>
        <v>140</v>
      </c>
      <c r="L85" s="82">
        <f t="shared" si="6"/>
        <v>454</v>
      </c>
      <c r="M85" s="12">
        <f>апр.18!E80</f>
        <v>140</v>
      </c>
      <c r="N85" s="12">
        <f>'май. 18'!E80</f>
        <v>140</v>
      </c>
      <c r="O85" s="12">
        <f>'июн. 18'!E80</f>
        <v>174</v>
      </c>
      <c r="P85" s="82">
        <f t="shared" si="7"/>
        <v>522</v>
      </c>
      <c r="Q85" s="12">
        <f>июл.18!E80</f>
        <v>174</v>
      </c>
      <c r="R85" s="12">
        <f>авг.18!E80</f>
        <v>174</v>
      </c>
      <c r="S85" s="12">
        <f>сен.18!E80</f>
        <v>174</v>
      </c>
      <c r="T85" s="82">
        <f t="shared" si="8"/>
        <v>522</v>
      </c>
      <c r="U85" s="12">
        <f>окт.18!E80</f>
        <v>174</v>
      </c>
      <c r="V85" s="12">
        <f>ноя.18!E80</f>
        <v>174</v>
      </c>
      <c r="W85" s="12">
        <f>дек.18!E80</f>
        <v>174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f>СВОД_17!F86</f>
        <v>840</v>
      </c>
      <c r="F86" s="80">
        <f t="shared" si="9"/>
        <v>602</v>
      </c>
      <c r="G86" s="81">
        <f>янв.18!F81+фев.18!F81+мар.18!F81+апр.18!F81+'май. 18'!F81+'июн. 18'!F81+июл.18!F81+авг.18!F81+сен.18!F81+окт.18!F81+ноя.18!F81+дек.18!F81</f>
        <v>1680</v>
      </c>
      <c r="H86" s="83">
        <f t="shared" si="5"/>
        <v>420</v>
      </c>
      <c r="I86" s="12">
        <f>янв.18!E81</f>
        <v>140</v>
      </c>
      <c r="J86" s="12">
        <f>фев.18!E81</f>
        <v>140</v>
      </c>
      <c r="K86" s="12">
        <f>мар.18!E81</f>
        <v>140</v>
      </c>
      <c r="L86" s="82">
        <f t="shared" si="6"/>
        <v>454</v>
      </c>
      <c r="M86" s="12">
        <f>апр.18!E81</f>
        <v>140</v>
      </c>
      <c r="N86" s="12">
        <f>'май. 18'!E81</f>
        <v>140</v>
      </c>
      <c r="O86" s="12">
        <f>'июн. 18'!E81</f>
        <v>174</v>
      </c>
      <c r="P86" s="82">
        <f t="shared" si="7"/>
        <v>522</v>
      </c>
      <c r="Q86" s="12">
        <f>июл.18!E81</f>
        <v>174</v>
      </c>
      <c r="R86" s="12">
        <f>авг.18!E81</f>
        <v>174</v>
      </c>
      <c r="S86" s="12">
        <f>сен.18!E81</f>
        <v>174</v>
      </c>
      <c r="T86" s="82">
        <f t="shared" si="8"/>
        <v>522</v>
      </c>
      <c r="U86" s="12">
        <f>окт.18!E81</f>
        <v>174</v>
      </c>
      <c r="V86" s="12">
        <f>ноя.18!E81</f>
        <v>174</v>
      </c>
      <c r="W86" s="12">
        <f>дек.18!E81</f>
        <v>174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f>СВОД_17!F87</f>
        <v>-840</v>
      </c>
      <c r="F87" s="80">
        <f t="shared" si="9"/>
        <v>-2758</v>
      </c>
      <c r="G87" s="81">
        <f>янв.18!F82+фев.18!F82+мар.18!F82+апр.18!F82+'май. 18'!F82+'июн. 18'!F82+июл.18!F82+авг.18!F82+сен.18!F82+окт.18!F82+ноя.18!F82+дек.18!F82</f>
        <v>0</v>
      </c>
      <c r="H87" s="83">
        <f t="shared" si="5"/>
        <v>420</v>
      </c>
      <c r="I87" s="12">
        <f>янв.18!E82</f>
        <v>140</v>
      </c>
      <c r="J87" s="12">
        <f>фев.18!E82</f>
        <v>140</v>
      </c>
      <c r="K87" s="12">
        <f>мар.18!E82</f>
        <v>140</v>
      </c>
      <c r="L87" s="82">
        <f t="shared" si="6"/>
        <v>454</v>
      </c>
      <c r="M87" s="12">
        <f>апр.18!E82</f>
        <v>140</v>
      </c>
      <c r="N87" s="12">
        <f>'май. 18'!E82</f>
        <v>140</v>
      </c>
      <c r="O87" s="12">
        <f>'июн. 18'!E82</f>
        <v>174</v>
      </c>
      <c r="P87" s="82">
        <f t="shared" si="7"/>
        <v>522</v>
      </c>
      <c r="Q87" s="12">
        <f>июл.18!E82</f>
        <v>174</v>
      </c>
      <c r="R87" s="12">
        <f>авг.18!E82</f>
        <v>174</v>
      </c>
      <c r="S87" s="12">
        <f>сен.18!E82</f>
        <v>174</v>
      </c>
      <c r="T87" s="82">
        <f t="shared" si="8"/>
        <v>522</v>
      </c>
      <c r="U87" s="12">
        <f>окт.18!E82</f>
        <v>174</v>
      </c>
      <c r="V87" s="12">
        <f>ноя.18!E82</f>
        <v>174</v>
      </c>
      <c r="W87" s="12">
        <f>дек.18!E82</f>
        <v>174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f>СВОД_17!F88</f>
        <v>-2520</v>
      </c>
      <c r="F88" s="80">
        <f t="shared" si="9"/>
        <v>-4438</v>
      </c>
      <c r="G88" s="81">
        <f>янв.18!F83+фев.18!F83+мар.18!F83+апр.18!F83+'май. 18'!F83+'июн. 18'!F83+июл.18!F83+авг.18!F83+сен.18!F83+окт.18!F83+ноя.18!F83+дек.18!F83</f>
        <v>0</v>
      </c>
      <c r="H88" s="83">
        <f t="shared" si="5"/>
        <v>420</v>
      </c>
      <c r="I88" s="12">
        <f>янв.18!E83</f>
        <v>140</v>
      </c>
      <c r="J88" s="12">
        <f>фев.18!E83</f>
        <v>140</v>
      </c>
      <c r="K88" s="12">
        <f>мар.18!E83</f>
        <v>140</v>
      </c>
      <c r="L88" s="82">
        <f t="shared" si="6"/>
        <v>454</v>
      </c>
      <c r="M88" s="12">
        <f>апр.18!E83</f>
        <v>140</v>
      </c>
      <c r="N88" s="12">
        <f>'май. 18'!E83</f>
        <v>140</v>
      </c>
      <c r="O88" s="12">
        <f>'июн. 18'!E83</f>
        <v>174</v>
      </c>
      <c r="P88" s="82">
        <f t="shared" si="7"/>
        <v>522</v>
      </c>
      <c r="Q88" s="12">
        <f>июл.18!E83</f>
        <v>174</v>
      </c>
      <c r="R88" s="12">
        <f>авг.18!E83</f>
        <v>174</v>
      </c>
      <c r="S88" s="12">
        <f>сен.18!E83</f>
        <v>174</v>
      </c>
      <c r="T88" s="82">
        <f t="shared" si="8"/>
        <v>522</v>
      </c>
      <c r="U88" s="12">
        <f>окт.18!E83</f>
        <v>174</v>
      </c>
      <c r="V88" s="12">
        <f>ноя.18!E83</f>
        <v>174</v>
      </c>
      <c r="W88" s="12">
        <f>дек.18!E83</f>
        <v>174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f>СВОД_17!F89</f>
        <v>-2520</v>
      </c>
      <c r="F89" s="80">
        <f t="shared" si="9"/>
        <v>-4438</v>
      </c>
      <c r="G89" s="81">
        <f>янв.18!F84+фев.18!F84+мар.18!F84+апр.18!F84+'май. 18'!F84+'июн. 18'!F84+июл.18!F84+авг.18!F84+сен.18!F84+окт.18!F84+ноя.18!F84+дек.18!F84</f>
        <v>0</v>
      </c>
      <c r="H89" s="83">
        <f t="shared" si="5"/>
        <v>420</v>
      </c>
      <c r="I89" s="12">
        <f>янв.18!E84</f>
        <v>140</v>
      </c>
      <c r="J89" s="12">
        <f>фев.18!E84</f>
        <v>140</v>
      </c>
      <c r="K89" s="12">
        <f>мар.18!E84</f>
        <v>140</v>
      </c>
      <c r="L89" s="82">
        <f t="shared" si="6"/>
        <v>454</v>
      </c>
      <c r="M89" s="12">
        <f>апр.18!E84</f>
        <v>140</v>
      </c>
      <c r="N89" s="12">
        <f>'май. 18'!E84</f>
        <v>140</v>
      </c>
      <c r="O89" s="12">
        <f>'июн. 18'!E84</f>
        <v>174</v>
      </c>
      <c r="P89" s="82">
        <f t="shared" si="7"/>
        <v>522</v>
      </c>
      <c r="Q89" s="12">
        <f>июл.18!E84</f>
        <v>174</v>
      </c>
      <c r="R89" s="12">
        <f>авг.18!E84</f>
        <v>174</v>
      </c>
      <c r="S89" s="12">
        <f>сен.18!E84</f>
        <v>174</v>
      </c>
      <c r="T89" s="82">
        <f t="shared" si="8"/>
        <v>522</v>
      </c>
      <c r="U89" s="12">
        <f>окт.18!E84</f>
        <v>174</v>
      </c>
      <c r="V89" s="12">
        <f>ноя.18!E84</f>
        <v>174</v>
      </c>
      <c r="W89" s="12">
        <f>дек.18!E84</f>
        <v>174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f>СВОД_17!F90</f>
        <v>-2520</v>
      </c>
      <c r="F90" s="80">
        <f t="shared" si="9"/>
        <v>-4438</v>
      </c>
      <c r="G90" s="81">
        <f>янв.18!F85+фев.18!F85+мар.18!F85+апр.18!F85+'май. 18'!F85+'июн. 18'!F85+июл.18!F85+авг.18!F85+сен.18!F85+окт.18!F85+ноя.18!F85+дек.18!F85</f>
        <v>0</v>
      </c>
      <c r="H90" s="83">
        <f t="shared" si="5"/>
        <v>420</v>
      </c>
      <c r="I90" s="12">
        <f>янв.18!E85</f>
        <v>140</v>
      </c>
      <c r="J90" s="12">
        <f>фев.18!E85</f>
        <v>140</v>
      </c>
      <c r="K90" s="12">
        <f>мар.18!E85</f>
        <v>140</v>
      </c>
      <c r="L90" s="82">
        <f t="shared" si="6"/>
        <v>454</v>
      </c>
      <c r="M90" s="12">
        <f>апр.18!E85</f>
        <v>140</v>
      </c>
      <c r="N90" s="12">
        <f>'май. 18'!E85</f>
        <v>140</v>
      </c>
      <c r="O90" s="12">
        <f>'июн. 18'!E85</f>
        <v>174</v>
      </c>
      <c r="P90" s="82">
        <f t="shared" si="7"/>
        <v>522</v>
      </c>
      <c r="Q90" s="12">
        <f>июл.18!E85</f>
        <v>174</v>
      </c>
      <c r="R90" s="12">
        <f>авг.18!E85</f>
        <v>174</v>
      </c>
      <c r="S90" s="12">
        <f>сен.18!E85</f>
        <v>174</v>
      </c>
      <c r="T90" s="82">
        <f t="shared" si="8"/>
        <v>522</v>
      </c>
      <c r="U90" s="12">
        <f>окт.18!E85</f>
        <v>174</v>
      </c>
      <c r="V90" s="12">
        <f>ноя.18!E85</f>
        <v>174</v>
      </c>
      <c r="W90" s="12">
        <f>дек.18!E85</f>
        <v>174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f>СВОД_17!F91</f>
        <v>1680</v>
      </c>
      <c r="F91" s="80">
        <f t="shared" si="9"/>
        <v>0</v>
      </c>
      <c r="G91" s="81">
        <f>янв.18!F86+фев.18!F86+мар.18!F86+апр.18!F86+'май. 18'!F86+'июн. 18'!F86+июл.18!F86+авг.18!F86+сен.18!F86+окт.18!F86+ноя.18!F86+дек.18!F86</f>
        <v>238</v>
      </c>
      <c r="H91" s="83">
        <f t="shared" si="5"/>
        <v>420</v>
      </c>
      <c r="I91" s="12">
        <f>янв.18!E86</f>
        <v>140</v>
      </c>
      <c r="J91" s="12">
        <f>фев.18!E86</f>
        <v>140</v>
      </c>
      <c r="K91" s="12">
        <f>мар.18!E86</f>
        <v>140</v>
      </c>
      <c r="L91" s="82">
        <f t="shared" si="6"/>
        <v>454</v>
      </c>
      <c r="M91" s="12">
        <f>апр.18!E86</f>
        <v>140</v>
      </c>
      <c r="N91" s="12">
        <f>'май. 18'!E86</f>
        <v>140</v>
      </c>
      <c r="O91" s="12">
        <f>'июн. 18'!E86</f>
        <v>174</v>
      </c>
      <c r="P91" s="82">
        <f t="shared" si="7"/>
        <v>522</v>
      </c>
      <c r="Q91" s="12">
        <f>июл.18!E86</f>
        <v>174</v>
      </c>
      <c r="R91" s="12">
        <f>авг.18!E86</f>
        <v>174</v>
      </c>
      <c r="S91" s="12">
        <f>сен.18!E86</f>
        <v>174</v>
      </c>
      <c r="T91" s="82">
        <f t="shared" si="8"/>
        <v>522</v>
      </c>
      <c r="U91" s="12">
        <f>окт.18!E86</f>
        <v>174</v>
      </c>
      <c r="V91" s="12">
        <f>ноя.18!E86</f>
        <v>174</v>
      </c>
      <c r="W91" s="12">
        <f>дек.18!E86</f>
        <v>174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f>СВОД_17!F92</f>
        <v>-560</v>
      </c>
      <c r="F92" s="80">
        <f t="shared" si="9"/>
        <v>-1638</v>
      </c>
      <c r="G92" s="81">
        <f>янв.18!F87+фев.18!F87+мар.18!F87+апр.18!F87+'май. 18'!F87+'июн. 18'!F87+июл.18!F87+авг.18!F87+сен.18!F87+окт.18!F87+ноя.18!F87+дек.18!F87</f>
        <v>840</v>
      </c>
      <c r="H92" s="83">
        <f t="shared" si="5"/>
        <v>420</v>
      </c>
      <c r="I92" s="12">
        <f>янв.18!E87</f>
        <v>140</v>
      </c>
      <c r="J92" s="12">
        <f>фев.18!E87</f>
        <v>140</v>
      </c>
      <c r="K92" s="12">
        <f>мар.18!E87</f>
        <v>140</v>
      </c>
      <c r="L92" s="82">
        <f t="shared" si="6"/>
        <v>454</v>
      </c>
      <c r="M92" s="12">
        <f>апр.18!E87</f>
        <v>140</v>
      </c>
      <c r="N92" s="12">
        <f>'май. 18'!E87</f>
        <v>140</v>
      </c>
      <c r="O92" s="12">
        <f>'июн. 18'!E87</f>
        <v>174</v>
      </c>
      <c r="P92" s="82">
        <f t="shared" si="7"/>
        <v>522</v>
      </c>
      <c r="Q92" s="12">
        <f>июл.18!E87</f>
        <v>174</v>
      </c>
      <c r="R92" s="12">
        <f>авг.18!E87</f>
        <v>174</v>
      </c>
      <c r="S92" s="12">
        <f>сен.18!E87</f>
        <v>174</v>
      </c>
      <c r="T92" s="82">
        <f t="shared" si="8"/>
        <v>522</v>
      </c>
      <c r="U92" s="12">
        <f>окт.18!E87</f>
        <v>174</v>
      </c>
      <c r="V92" s="12">
        <f>ноя.18!E87</f>
        <v>174</v>
      </c>
      <c r="W92" s="12">
        <f>дек.18!E87</f>
        <v>174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f>СВОД_17!F93</f>
        <v>-980</v>
      </c>
      <c r="F93" s="80">
        <f t="shared" si="9"/>
        <v>-696</v>
      </c>
      <c r="G93" s="81">
        <f>янв.18!F88+фев.18!F88+мар.18!F88+апр.18!F88+'май. 18'!F88+'июн. 18'!F88+июл.18!F88+авг.18!F88+сен.18!F88+окт.18!F88+ноя.18!F88+дек.18!F88</f>
        <v>2202</v>
      </c>
      <c r="H93" s="83">
        <f t="shared" si="5"/>
        <v>420</v>
      </c>
      <c r="I93" s="12">
        <f>янв.18!E88</f>
        <v>140</v>
      </c>
      <c r="J93" s="12">
        <f>фев.18!E88</f>
        <v>140</v>
      </c>
      <c r="K93" s="12">
        <f>мар.18!E88</f>
        <v>140</v>
      </c>
      <c r="L93" s="82">
        <f t="shared" si="6"/>
        <v>454</v>
      </c>
      <c r="M93" s="12">
        <f>апр.18!E88</f>
        <v>140</v>
      </c>
      <c r="N93" s="12">
        <f>'май. 18'!E88</f>
        <v>140</v>
      </c>
      <c r="O93" s="12">
        <f>'июн. 18'!E88</f>
        <v>174</v>
      </c>
      <c r="P93" s="82">
        <f t="shared" si="7"/>
        <v>522</v>
      </c>
      <c r="Q93" s="12">
        <f>июл.18!E88</f>
        <v>174</v>
      </c>
      <c r="R93" s="12">
        <f>авг.18!E88</f>
        <v>174</v>
      </c>
      <c r="S93" s="12">
        <f>сен.18!E88</f>
        <v>174</v>
      </c>
      <c r="T93" s="82">
        <f t="shared" si="8"/>
        <v>522</v>
      </c>
      <c r="U93" s="12">
        <f>окт.18!E88</f>
        <v>174</v>
      </c>
      <c r="V93" s="12">
        <f>ноя.18!E88</f>
        <v>174</v>
      </c>
      <c r="W93" s="12">
        <f>дек.18!E88</f>
        <v>174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f>СВОД_17!F94</f>
        <v>-2520</v>
      </c>
      <c r="F94" s="80">
        <f t="shared" si="9"/>
        <v>-1018</v>
      </c>
      <c r="G94" s="81">
        <f>янв.18!F89+фев.18!F89+мар.18!F89+апр.18!F89+'май. 18'!F89+'июн. 18'!F89+июл.18!F89+авг.18!F89+сен.18!F89+окт.18!F89+ноя.18!F89+дек.18!F89</f>
        <v>3420</v>
      </c>
      <c r="H94" s="83">
        <f t="shared" si="5"/>
        <v>420</v>
      </c>
      <c r="I94" s="12">
        <f>янв.18!E89</f>
        <v>140</v>
      </c>
      <c r="J94" s="12">
        <f>фев.18!E89</f>
        <v>140</v>
      </c>
      <c r="K94" s="12">
        <f>мар.18!E89</f>
        <v>140</v>
      </c>
      <c r="L94" s="82">
        <f t="shared" si="6"/>
        <v>454</v>
      </c>
      <c r="M94" s="12">
        <f>апр.18!E89</f>
        <v>140</v>
      </c>
      <c r="N94" s="12">
        <f>'май. 18'!E89</f>
        <v>140</v>
      </c>
      <c r="O94" s="12">
        <f>'июн. 18'!E89</f>
        <v>174</v>
      </c>
      <c r="P94" s="82">
        <f t="shared" si="7"/>
        <v>522</v>
      </c>
      <c r="Q94" s="12">
        <f>июл.18!E89</f>
        <v>174</v>
      </c>
      <c r="R94" s="12">
        <f>авг.18!E89</f>
        <v>174</v>
      </c>
      <c r="S94" s="12">
        <f>сен.18!E89</f>
        <v>174</v>
      </c>
      <c r="T94" s="82">
        <f t="shared" si="8"/>
        <v>522</v>
      </c>
      <c r="U94" s="12">
        <f>окт.18!E89</f>
        <v>174</v>
      </c>
      <c r="V94" s="12">
        <f>ноя.18!E89</f>
        <v>174</v>
      </c>
      <c r="W94" s="12">
        <f>дек.18!E89</f>
        <v>174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f>СВОД_17!F95</f>
        <v>-20</v>
      </c>
      <c r="F95" s="80">
        <f t="shared" si="9"/>
        <v>-1438</v>
      </c>
      <c r="G95" s="81">
        <f>янв.18!F90+фев.18!F90+мар.18!F90+апр.18!F90+'май. 18'!F90+'июн. 18'!F90+июл.18!F90+авг.18!F90+сен.18!F90+окт.18!F90+ноя.18!F90+дек.18!F90</f>
        <v>500</v>
      </c>
      <c r="H95" s="83">
        <f t="shared" si="5"/>
        <v>420</v>
      </c>
      <c r="I95" s="12">
        <f>янв.18!E90</f>
        <v>140</v>
      </c>
      <c r="J95" s="12">
        <f>фев.18!E90</f>
        <v>140</v>
      </c>
      <c r="K95" s="12">
        <f>мар.18!E90</f>
        <v>140</v>
      </c>
      <c r="L95" s="82">
        <f t="shared" si="6"/>
        <v>454</v>
      </c>
      <c r="M95" s="12">
        <f>апр.18!E90</f>
        <v>140</v>
      </c>
      <c r="N95" s="12">
        <f>'май. 18'!E90</f>
        <v>140</v>
      </c>
      <c r="O95" s="12">
        <f>'июн. 18'!E90</f>
        <v>174</v>
      </c>
      <c r="P95" s="82">
        <f t="shared" si="7"/>
        <v>522</v>
      </c>
      <c r="Q95" s="12">
        <f>июл.18!E90</f>
        <v>174</v>
      </c>
      <c r="R95" s="12">
        <f>авг.18!E90</f>
        <v>174</v>
      </c>
      <c r="S95" s="12">
        <f>сен.18!E90</f>
        <v>174</v>
      </c>
      <c r="T95" s="82">
        <f t="shared" si="8"/>
        <v>522</v>
      </c>
      <c r="U95" s="12">
        <f>окт.18!E90</f>
        <v>174</v>
      </c>
      <c r="V95" s="12">
        <f>ноя.18!E90</f>
        <v>174</v>
      </c>
      <c r="W95" s="12">
        <f>дек.18!E90</f>
        <v>174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f>СВОД_17!F96</f>
        <v>0</v>
      </c>
      <c r="F96" s="80">
        <f t="shared" si="9"/>
        <v>-348</v>
      </c>
      <c r="G96" s="81">
        <f>янв.18!F91+фев.18!F91+мар.18!F91+апр.18!F91+'май. 18'!F91+'июн. 18'!F91+июл.18!F91+авг.18!F91+сен.18!F91+окт.18!F91+ноя.18!F91+дек.18!F91</f>
        <v>1570</v>
      </c>
      <c r="H96" s="83">
        <f t="shared" si="5"/>
        <v>420</v>
      </c>
      <c r="I96" s="12">
        <f>янв.18!E91</f>
        <v>140</v>
      </c>
      <c r="J96" s="12">
        <f>фев.18!E91</f>
        <v>140</v>
      </c>
      <c r="K96" s="12">
        <f>мар.18!E91</f>
        <v>140</v>
      </c>
      <c r="L96" s="82">
        <f t="shared" si="6"/>
        <v>454</v>
      </c>
      <c r="M96" s="12">
        <f>апр.18!E91</f>
        <v>140</v>
      </c>
      <c r="N96" s="12">
        <f>'май. 18'!E91</f>
        <v>140</v>
      </c>
      <c r="O96" s="12">
        <f>'июн. 18'!E91</f>
        <v>174</v>
      </c>
      <c r="P96" s="82">
        <f t="shared" si="7"/>
        <v>522</v>
      </c>
      <c r="Q96" s="12">
        <f>июл.18!E91</f>
        <v>174</v>
      </c>
      <c r="R96" s="12">
        <f>авг.18!E91</f>
        <v>174</v>
      </c>
      <c r="S96" s="12">
        <f>сен.18!E91</f>
        <v>174</v>
      </c>
      <c r="T96" s="82">
        <f t="shared" si="8"/>
        <v>522</v>
      </c>
      <c r="U96" s="12">
        <f>окт.18!E91</f>
        <v>174</v>
      </c>
      <c r="V96" s="12">
        <f>ноя.18!E91</f>
        <v>174</v>
      </c>
      <c r="W96" s="12">
        <f>дек.18!E91</f>
        <v>174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f>СВОД_17!F97</f>
        <v>-980</v>
      </c>
      <c r="F97" s="80">
        <f t="shared" si="9"/>
        <v>880</v>
      </c>
      <c r="G97" s="81">
        <f>янв.18!F92+фев.18!F92+мар.18!F92+апр.18!F92+'май. 18'!F92+'июн. 18'!F92+июл.18!F92+авг.18!F92+сен.18!F92+окт.18!F92+ноя.18!F92+дек.18!F92</f>
        <v>3778</v>
      </c>
      <c r="H97" s="83">
        <f t="shared" si="5"/>
        <v>420</v>
      </c>
      <c r="I97" s="12">
        <f>янв.18!E92</f>
        <v>140</v>
      </c>
      <c r="J97" s="12">
        <f>фев.18!E92</f>
        <v>140</v>
      </c>
      <c r="K97" s="12">
        <f>мар.18!E92</f>
        <v>140</v>
      </c>
      <c r="L97" s="82">
        <f t="shared" si="6"/>
        <v>454</v>
      </c>
      <c r="M97" s="12">
        <f>апр.18!E92</f>
        <v>140</v>
      </c>
      <c r="N97" s="12">
        <f>'май. 18'!E92</f>
        <v>140</v>
      </c>
      <c r="O97" s="12">
        <f>'июн. 18'!E92</f>
        <v>174</v>
      </c>
      <c r="P97" s="82">
        <f t="shared" si="7"/>
        <v>522</v>
      </c>
      <c r="Q97" s="12">
        <f>июл.18!E92</f>
        <v>174</v>
      </c>
      <c r="R97" s="12">
        <f>авг.18!E92</f>
        <v>174</v>
      </c>
      <c r="S97" s="12">
        <f>сен.18!E92</f>
        <v>174</v>
      </c>
      <c r="T97" s="82">
        <f t="shared" si="8"/>
        <v>522</v>
      </c>
      <c r="U97" s="12">
        <f>окт.18!E92</f>
        <v>174</v>
      </c>
      <c r="V97" s="12">
        <f>ноя.18!E92</f>
        <v>174</v>
      </c>
      <c r="W97" s="12">
        <f>дек.18!E92</f>
        <v>174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f>СВОД_17!F98</f>
        <v>-560</v>
      </c>
      <c r="F98" s="80">
        <f t="shared" si="9"/>
        <v>-1638</v>
      </c>
      <c r="G98" s="81">
        <f>янв.18!F93+фев.18!F93+мар.18!F93+апр.18!F93+'май. 18'!F93+'июн. 18'!F93+июл.18!F93+авг.18!F93+сен.18!F93+окт.18!F93+ноя.18!F93+дек.18!F93</f>
        <v>840</v>
      </c>
      <c r="H98" s="83">
        <f t="shared" si="5"/>
        <v>420</v>
      </c>
      <c r="I98" s="12">
        <f>янв.18!E93</f>
        <v>140</v>
      </c>
      <c r="J98" s="12">
        <f>фев.18!E93</f>
        <v>140</v>
      </c>
      <c r="K98" s="12">
        <f>мар.18!E93</f>
        <v>140</v>
      </c>
      <c r="L98" s="82">
        <f t="shared" si="6"/>
        <v>454</v>
      </c>
      <c r="M98" s="12">
        <f>апр.18!E93</f>
        <v>140</v>
      </c>
      <c r="N98" s="12">
        <f>'май. 18'!E93</f>
        <v>140</v>
      </c>
      <c r="O98" s="12">
        <f>'июн. 18'!E93</f>
        <v>174</v>
      </c>
      <c r="P98" s="82">
        <f t="shared" si="7"/>
        <v>522</v>
      </c>
      <c r="Q98" s="12">
        <f>июл.18!E93</f>
        <v>174</v>
      </c>
      <c r="R98" s="12">
        <f>авг.18!E93</f>
        <v>174</v>
      </c>
      <c r="S98" s="12">
        <f>сен.18!E93</f>
        <v>174</v>
      </c>
      <c r="T98" s="82">
        <f t="shared" si="8"/>
        <v>522</v>
      </c>
      <c r="U98" s="12">
        <f>окт.18!E93</f>
        <v>174</v>
      </c>
      <c r="V98" s="12">
        <f>ноя.18!E93</f>
        <v>174</v>
      </c>
      <c r="W98" s="12">
        <f>дек.18!E93</f>
        <v>174</v>
      </c>
    </row>
    <row r="99" spans="1:23" ht="30" x14ac:dyDescent="0.25">
      <c r="A99" s="3">
        <v>91</v>
      </c>
      <c r="B99" s="33" t="s">
        <v>339</v>
      </c>
      <c r="C99" s="131">
        <v>127</v>
      </c>
      <c r="D99" s="131"/>
      <c r="E99" s="79">
        <f>СВОД_17!F99</f>
        <v>-2520</v>
      </c>
      <c r="F99" s="80">
        <f t="shared" si="9"/>
        <v>-957</v>
      </c>
      <c r="G99" s="81">
        <f>янв.18!F94+фев.18!F94+мар.18!F94+апр.18!F94+'май. 18'!F94+'июн. 18'!F94+июл.18!F94+авг.18!F94+сен.18!F94+окт.18!F94+ноя.18!F94+дек.18!F94</f>
        <v>3481</v>
      </c>
      <c r="H99" s="83">
        <f t="shared" si="5"/>
        <v>420</v>
      </c>
      <c r="I99" s="12">
        <f>янв.18!E94</f>
        <v>140</v>
      </c>
      <c r="J99" s="12">
        <f>фев.18!E94</f>
        <v>140</v>
      </c>
      <c r="K99" s="12">
        <f>мар.18!E94</f>
        <v>140</v>
      </c>
      <c r="L99" s="82">
        <f t="shared" si="6"/>
        <v>454</v>
      </c>
      <c r="M99" s="12">
        <f>апр.18!E94</f>
        <v>140</v>
      </c>
      <c r="N99" s="12">
        <f>'май. 18'!E94</f>
        <v>140</v>
      </c>
      <c r="O99" s="12">
        <f>'июн. 18'!E94</f>
        <v>174</v>
      </c>
      <c r="P99" s="82">
        <f t="shared" si="7"/>
        <v>522</v>
      </c>
      <c r="Q99" s="12">
        <f>июл.18!E94</f>
        <v>174</v>
      </c>
      <c r="R99" s="12">
        <f>авг.18!E94</f>
        <v>174</v>
      </c>
      <c r="S99" s="12">
        <f>сен.18!E94</f>
        <v>174</v>
      </c>
      <c r="T99" s="82">
        <f t="shared" si="8"/>
        <v>522</v>
      </c>
      <c r="U99" s="12">
        <f>окт.18!E94</f>
        <v>174</v>
      </c>
      <c r="V99" s="12">
        <f>ноя.18!E94</f>
        <v>174</v>
      </c>
      <c r="W99" s="12">
        <f>дек.18!E94</f>
        <v>174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f>СВОД_17!F100</f>
        <v>-1680</v>
      </c>
      <c r="F100" s="80">
        <f t="shared" si="9"/>
        <v>-1498</v>
      </c>
      <c r="G100" s="81">
        <f>янв.18!F95+фев.18!F95+мар.18!F95+апр.18!F95+'май. 18'!F95+'июн. 18'!F95+июл.18!F95+авг.18!F95+сен.18!F95+окт.18!F95+ноя.18!F95+дек.18!F95</f>
        <v>2100</v>
      </c>
      <c r="H100" s="83">
        <f t="shared" si="5"/>
        <v>420</v>
      </c>
      <c r="I100" s="12">
        <f>янв.18!E95</f>
        <v>140</v>
      </c>
      <c r="J100" s="12">
        <f>фев.18!E95</f>
        <v>140</v>
      </c>
      <c r="K100" s="12">
        <f>мар.18!E95</f>
        <v>140</v>
      </c>
      <c r="L100" s="82">
        <f t="shared" si="6"/>
        <v>454</v>
      </c>
      <c r="M100" s="12">
        <f>апр.18!E95</f>
        <v>140</v>
      </c>
      <c r="N100" s="12">
        <f>'май. 18'!E95</f>
        <v>140</v>
      </c>
      <c r="O100" s="12">
        <f>'июн. 18'!E95</f>
        <v>174</v>
      </c>
      <c r="P100" s="82">
        <f t="shared" si="7"/>
        <v>522</v>
      </c>
      <c r="Q100" s="12">
        <f>июл.18!E95</f>
        <v>174</v>
      </c>
      <c r="R100" s="12">
        <f>авг.18!E95</f>
        <v>174</v>
      </c>
      <c r="S100" s="12">
        <f>сен.18!E95</f>
        <v>174</v>
      </c>
      <c r="T100" s="82">
        <f t="shared" si="8"/>
        <v>522</v>
      </c>
      <c r="U100" s="12">
        <f>окт.18!E95</f>
        <v>174</v>
      </c>
      <c r="V100" s="12">
        <f>ноя.18!E95</f>
        <v>174</v>
      </c>
      <c r="W100" s="12">
        <f>дек.18!E95</f>
        <v>174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f>СВОД_17!F101</f>
        <v>-840</v>
      </c>
      <c r="F101" s="80">
        <f t="shared" si="9"/>
        <v>-174</v>
      </c>
      <c r="G101" s="81">
        <f>янв.18!F96+фев.18!F96+мар.18!F96+апр.18!F96+'май. 18'!F96+'июн. 18'!F96+июл.18!F96+авг.18!F96+сен.18!F96+окт.18!F96+ноя.18!F96+дек.18!F96</f>
        <v>2584</v>
      </c>
      <c r="H101" s="83">
        <f t="shared" si="5"/>
        <v>420</v>
      </c>
      <c r="I101" s="12">
        <f>янв.18!E96</f>
        <v>140</v>
      </c>
      <c r="J101" s="12">
        <f>фев.18!E96</f>
        <v>140</v>
      </c>
      <c r="K101" s="12">
        <f>мар.18!E96</f>
        <v>140</v>
      </c>
      <c r="L101" s="82">
        <f t="shared" si="6"/>
        <v>454</v>
      </c>
      <c r="M101" s="12">
        <f>апр.18!E96</f>
        <v>140</v>
      </c>
      <c r="N101" s="12">
        <f>'май. 18'!E96</f>
        <v>140</v>
      </c>
      <c r="O101" s="12">
        <f>'июн. 18'!E96</f>
        <v>174</v>
      </c>
      <c r="P101" s="82">
        <f t="shared" si="7"/>
        <v>522</v>
      </c>
      <c r="Q101" s="12">
        <f>июл.18!E96</f>
        <v>174</v>
      </c>
      <c r="R101" s="12">
        <f>авг.18!E96</f>
        <v>174</v>
      </c>
      <c r="S101" s="12">
        <f>сен.18!E96</f>
        <v>174</v>
      </c>
      <c r="T101" s="82">
        <f t="shared" si="8"/>
        <v>522</v>
      </c>
      <c r="U101" s="12">
        <f>окт.18!E96</f>
        <v>174</v>
      </c>
      <c r="V101" s="12">
        <f>ноя.18!E96</f>
        <v>174</v>
      </c>
      <c r="W101" s="12">
        <f>дек.18!E96</f>
        <v>174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f>СВОД_17!F102</f>
        <v>-2520</v>
      </c>
      <c r="F102" s="80">
        <f t="shared" si="9"/>
        <v>-4438</v>
      </c>
      <c r="G102" s="81">
        <f>янв.18!F97+фев.18!F97+мар.18!F97+апр.18!F97+'май. 18'!F97+'июн. 18'!F97+июл.18!F97+авг.18!F97+сен.18!F97+окт.18!F97+ноя.18!F97+дек.18!F97</f>
        <v>0</v>
      </c>
      <c r="H102" s="83">
        <f t="shared" si="5"/>
        <v>420</v>
      </c>
      <c r="I102" s="12">
        <f>янв.18!E97</f>
        <v>140</v>
      </c>
      <c r="J102" s="12">
        <f>фев.18!E97</f>
        <v>140</v>
      </c>
      <c r="K102" s="12">
        <f>мар.18!E97</f>
        <v>140</v>
      </c>
      <c r="L102" s="82">
        <f t="shared" si="6"/>
        <v>454</v>
      </c>
      <c r="M102" s="12">
        <f>апр.18!E97</f>
        <v>140</v>
      </c>
      <c r="N102" s="12">
        <f>'май. 18'!E97</f>
        <v>140</v>
      </c>
      <c r="O102" s="12">
        <f>'июн. 18'!E97</f>
        <v>174</v>
      </c>
      <c r="P102" s="82">
        <f t="shared" si="7"/>
        <v>522</v>
      </c>
      <c r="Q102" s="12">
        <f>июл.18!E97</f>
        <v>174</v>
      </c>
      <c r="R102" s="12">
        <f>авг.18!E97</f>
        <v>174</v>
      </c>
      <c r="S102" s="12">
        <f>сен.18!E97</f>
        <v>174</v>
      </c>
      <c r="T102" s="82">
        <f t="shared" si="8"/>
        <v>522</v>
      </c>
      <c r="U102" s="12">
        <f>окт.18!E97</f>
        <v>174</v>
      </c>
      <c r="V102" s="12">
        <f>ноя.18!E97</f>
        <v>174</v>
      </c>
      <c r="W102" s="12">
        <f>дек.18!E97</f>
        <v>174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f>СВОД_17!F103</f>
        <v>0</v>
      </c>
      <c r="F103" s="80">
        <f t="shared" si="9"/>
        <v>-1078</v>
      </c>
      <c r="G103" s="81">
        <f>янв.18!F98+фев.18!F98+мар.18!F98+апр.18!F98+'май. 18'!F98+'июн. 18'!F98+июл.18!F98+авг.18!F98+сен.18!F98+окт.18!F98+ноя.18!F98+дек.18!F98</f>
        <v>840</v>
      </c>
      <c r="H103" s="83">
        <f t="shared" si="5"/>
        <v>420</v>
      </c>
      <c r="I103" s="12">
        <f>янв.18!E98</f>
        <v>140</v>
      </c>
      <c r="J103" s="12">
        <f>фев.18!E98</f>
        <v>140</v>
      </c>
      <c r="K103" s="12">
        <f>мар.18!E98</f>
        <v>140</v>
      </c>
      <c r="L103" s="82">
        <f t="shared" si="6"/>
        <v>454</v>
      </c>
      <c r="M103" s="12">
        <f>апр.18!E98</f>
        <v>140</v>
      </c>
      <c r="N103" s="12">
        <f>'май. 18'!E98</f>
        <v>140</v>
      </c>
      <c r="O103" s="12">
        <f>'июн. 18'!E98</f>
        <v>174</v>
      </c>
      <c r="P103" s="82">
        <f t="shared" si="7"/>
        <v>522</v>
      </c>
      <c r="Q103" s="12">
        <f>июл.18!E98</f>
        <v>174</v>
      </c>
      <c r="R103" s="12">
        <f>авг.18!E98</f>
        <v>174</v>
      </c>
      <c r="S103" s="12">
        <f>сен.18!E98</f>
        <v>174</v>
      </c>
      <c r="T103" s="82">
        <f t="shared" si="8"/>
        <v>522</v>
      </c>
      <c r="U103" s="12">
        <f>окт.18!E98</f>
        <v>174</v>
      </c>
      <c r="V103" s="12">
        <f>ноя.18!E98</f>
        <v>174</v>
      </c>
      <c r="W103" s="12">
        <f>дек.18!E98</f>
        <v>174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f>СВОД_17!F104</f>
        <v>-2520</v>
      </c>
      <c r="F104" s="80">
        <f t="shared" si="9"/>
        <v>-4438</v>
      </c>
      <c r="G104" s="81">
        <f>янв.18!F99+фев.18!F99+мар.18!F99+апр.18!F99+'май. 18'!F99+'июн. 18'!F99+июл.18!F99+авг.18!F99+сен.18!F99+окт.18!F99+ноя.18!F99+дек.18!F99</f>
        <v>0</v>
      </c>
      <c r="H104" s="83">
        <f t="shared" si="5"/>
        <v>420</v>
      </c>
      <c r="I104" s="12">
        <f>янв.18!E99</f>
        <v>140</v>
      </c>
      <c r="J104" s="12">
        <f>фев.18!E99</f>
        <v>140</v>
      </c>
      <c r="K104" s="12">
        <f>мар.18!E99</f>
        <v>140</v>
      </c>
      <c r="L104" s="82">
        <f t="shared" si="6"/>
        <v>454</v>
      </c>
      <c r="M104" s="12">
        <f>апр.18!E99</f>
        <v>140</v>
      </c>
      <c r="N104" s="12">
        <f>'май. 18'!E99</f>
        <v>140</v>
      </c>
      <c r="O104" s="12">
        <f>'июн. 18'!E99</f>
        <v>174</v>
      </c>
      <c r="P104" s="82">
        <f t="shared" si="7"/>
        <v>522</v>
      </c>
      <c r="Q104" s="12">
        <f>июл.18!E99</f>
        <v>174</v>
      </c>
      <c r="R104" s="12">
        <f>авг.18!E99</f>
        <v>174</v>
      </c>
      <c r="S104" s="12">
        <f>сен.18!E99</f>
        <v>174</v>
      </c>
      <c r="T104" s="82">
        <f t="shared" si="8"/>
        <v>522</v>
      </c>
      <c r="U104" s="12">
        <f>окт.18!E99</f>
        <v>174</v>
      </c>
      <c r="V104" s="12">
        <f>ноя.18!E99</f>
        <v>174</v>
      </c>
      <c r="W104" s="12">
        <f>дек.18!E99</f>
        <v>174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f>СВОД_17!F105</f>
        <v>0</v>
      </c>
      <c r="F105" s="80">
        <f t="shared" si="9"/>
        <v>0</v>
      </c>
      <c r="G105" s="81">
        <f>янв.18!F100+фев.18!F100+мар.18!F100+апр.18!F100+'май. 18'!F100+'июн. 18'!F100+июл.18!F100+авг.18!F100+сен.18!F100+окт.18!F100+ноя.18!F100+дек.18!F100</f>
        <v>1918</v>
      </c>
      <c r="H105" s="83">
        <f t="shared" si="5"/>
        <v>420</v>
      </c>
      <c r="I105" s="12">
        <f>янв.18!E100</f>
        <v>140</v>
      </c>
      <c r="J105" s="12">
        <f>фев.18!E100</f>
        <v>140</v>
      </c>
      <c r="K105" s="12">
        <f>мар.18!E100</f>
        <v>140</v>
      </c>
      <c r="L105" s="82">
        <f t="shared" si="6"/>
        <v>454</v>
      </c>
      <c r="M105" s="12">
        <f>апр.18!E100</f>
        <v>140</v>
      </c>
      <c r="N105" s="12">
        <f>'май. 18'!E100</f>
        <v>140</v>
      </c>
      <c r="O105" s="12">
        <f>'июн. 18'!E100</f>
        <v>174</v>
      </c>
      <c r="P105" s="82">
        <f t="shared" si="7"/>
        <v>522</v>
      </c>
      <c r="Q105" s="12">
        <f>июл.18!E100</f>
        <v>174</v>
      </c>
      <c r="R105" s="12">
        <f>авг.18!E100</f>
        <v>174</v>
      </c>
      <c r="S105" s="12">
        <f>сен.18!E100</f>
        <v>174</v>
      </c>
      <c r="T105" s="82">
        <f t="shared" si="8"/>
        <v>522</v>
      </c>
      <c r="U105" s="12">
        <f>окт.18!E100</f>
        <v>174</v>
      </c>
      <c r="V105" s="12">
        <f>ноя.18!E100</f>
        <v>174</v>
      </c>
      <c r="W105" s="12">
        <f>дек.18!E100</f>
        <v>174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f>СВОД_17!F106</f>
        <v>0</v>
      </c>
      <c r="F106" s="80">
        <f t="shared" si="9"/>
        <v>0</v>
      </c>
      <c r="G106" s="81">
        <f>янв.18!F101+фев.18!F101+мар.18!F101+апр.18!F101+'май. 18'!F101+'июн. 18'!F101+июл.18!F101+авг.18!F101+сен.18!F101+окт.18!F101+ноя.18!F101+дек.18!F101</f>
        <v>1918</v>
      </c>
      <c r="H106" s="83">
        <f t="shared" si="5"/>
        <v>420</v>
      </c>
      <c r="I106" s="12">
        <f>янв.18!E101</f>
        <v>140</v>
      </c>
      <c r="J106" s="12">
        <f>фев.18!E101</f>
        <v>140</v>
      </c>
      <c r="K106" s="12">
        <f>мар.18!E101</f>
        <v>140</v>
      </c>
      <c r="L106" s="82">
        <f t="shared" si="6"/>
        <v>454</v>
      </c>
      <c r="M106" s="12">
        <f>апр.18!E101</f>
        <v>140</v>
      </c>
      <c r="N106" s="12">
        <f>'май. 18'!E101</f>
        <v>140</v>
      </c>
      <c r="O106" s="12">
        <f>'июн. 18'!E101</f>
        <v>174</v>
      </c>
      <c r="P106" s="82">
        <f t="shared" si="7"/>
        <v>522</v>
      </c>
      <c r="Q106" s="12">
        <f>июл.18!E101</f>
        <v>174</v>
      </c>
      <c r="R106" s="12">
        <f>авг.18!E101</f>
        <v>174</v>
      </c>
      <c r="S106" s="12">
        <f>сен.18!E101</f>
        <v>174</v>
      </c>
      <c r="T106" s="82">
        <f t="shared" si="8"/>
        <v>522</v>
      </c>
      <c r="U106" s="12">
        <f>окт.18!E101</f>
        <v>174</v>
      </c>
      <c r="V106" s="12">
        <f>ноя.18!E101</f>
        <v>174</v>
      </c>
      <c r="W106" s="12">
        <f>дек.18!E101</f>
        <v>174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f>СВОД_17!F107</f>
        <v>-2520</v>
      </c>
      <c r="F107" s="80">
        <f t="shared" si="9"/>
        <v>-4438</v>
      </c>
      <c r="G107" s="81">
        <f>янв.18!F102+фев.18!F102+мар.18!F102+апр.18!F102+'май. 18'!F102+'июн. 18'!F102+июл.18!F102+авг.18!F102+сен.18!F102+окт.18!F102+ноя.18!F102+дек.18!F102</f>
        <v>0</v>
      </c>
      <c r="H107" s="83">
        <f t="shared" si="5"/>
        <v>420</v>
      </c>
      <c r="I107" s="12">
        <f>янв.18!E102</f>
        <v>140</v>
      </c>
      <c r="J107" s="12">
        <f>фев.18!E102</f>
        <v>140</v>
      </c>
      <c r="K107" s="12">
        <f>мар.18!E102</f>
        <v>140</v>
      </c>
      <c r="L107" s="82">
        <f t="shared" si="6"/>
        <v>454</v>
      </c>
      <c r="M107" s="12">
        <f>апр.18!E102</f>
        <v>140</v>
      </c>
      <c r="N107" s="12">
        <f>'май. 18'!E102</f>
        <v>140</v>
      </c>
      <c r="O107" s="12">
        <f>'июн. 18'!E102</f>
        <v>174</v>
      </c>
      <c r="P107" s="82">
        <f t="shared" si="7"/>
        <v>522</v>
      </c>
      <c r="Q107" s="12">
        <f>июл.18!E102</f>
        <v>174</v>
      </c>
      <c r="R107" s="12">
        <f>авг.18!E102</f>
        <v>174</v>
      </c>
      <c r="S107" s="12">
        <f>сен.18!E102</f>
        <v>174</v>
      </c>
      <c r="T107" s="82">
        <f t="shared" si="8"/>
        <v>522</v>
      </c>
      <c r="U107" s="12">
        <f>окт.18!E102</f>
        <v>174</v>
      </c>
      <c r="V107" s="12">
        <f>ноя.18!E102</f>
        <v>174</v>
      </c>
      <c r="W107" s="12">
        <f>дек.18!E102</f>
        <v>174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f>СВОД_17!F108</f>
        <v>-2520</v>
      </c>
      <c r="F108" s="80">
        <f t="shared" si="9"/>
        <v>-4438</v>
      </c>
      <c r="G108" s="81">
        <f>янв.18!F103+фев.18!F103+мар.18!F103+апр.18!F103+'май. 18'!F103+'июн. 18'!F103+июл.18!F103+авг.18!F103+сен.18!F103+окт.18!F103+ноя.18!F103+дек.18!F103</f>
        <v>0</v>
      </c>
      <c r="H108" s="83">
        <f t="shared" si="5"/>
        <v>420</v>
      </c>
      <c r="I108" s="12">
        <f>янв.18!E103</f>
        <v>140</v>
      </c>
      <c r="J108" s="12">
        <f>фев.18!E103</f>
        <v>140</v>
      </c>
      <c r="K108" s="12">
        <f>мар.18!E103</f>
        <v>140</v>
      </c>
      <c r="L108" s="82">
        <f t="shared" si="6"/>
        <v>454</v>
      </c>
      <c r="M108" s="12">
        <f>апр.18!E103</f>
        <v>140</v>
      </c>
      <c r="N108" s="12">
        <f>'май. 18'!E103</f>
        <v>140</v>
      </c>
      <c r="O108" s="12">
        <f>'июн. 18'!E103</f>
        <v>174</v>
      </c>
      <c r="P108" s="82">
        <f t="shared" si="7"/>
        <v>522</v>
      </c>
      <c r="Q108" s="12">
        <f>июл.18!E103</f>
        <v>174</v>
      </c>
      <c r="R108" s="12">
        <f>авг.18!E103</f>
        <v>174</v>
      </c>
      <c r="S108" s="12">
        <f>сен.18!E103</f>
        <v>174</v>
      </c>
      <c r="T108" s="82">
        <f t="shared" si="8"/>
        <v>522</v>
      </c>
      <c r="U108" s="12">
        <f>окт.18!E103</f>
        <v>174</v>
      </c>
      <c r="V108" s="12">
        <f>ноя.18!E103</f>
        <v>174</v>
      </c>
      <c r="W108" s="12">
        <f>дек.18!E103</f>
        <v>174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f>СВОД_17!F109</f>
        <v>1680</v>
      </c>
      <c r="F109" s="80">
        <f t="shared" si="9"/>
        <v>0</v>
      </c>
      <c r="G109" s="81">
        <f>янв.18!F104+фев.18!F104+мар.18!F104+апр.18!F104+'май. 18'!F104+'июн. 18'!F104+июл.18!F104+авг.18!F104+сен.18!F104+окт.18!F104+ноя.18!F104+дек.18!F104</f>
        <v>238</v>
      </c>
      <c r="H109" s="83">
        <f t="shared" si="5"/>
        <v>420</v>
      </c>
      <c r="I109" s="12">
        <f>янв.18!E104</f>
        <v>140</v>
      </c>
      <c r="J109" s="12">
        <f>фев.18!E104</f>
        <v>140</v>
      </c>
      <c r="K109" s="12">
        <f>мар.18!E104</f>
        <v>140</v>
      </c>
      <c r="L109" s="82">
        <f t="shared" si="6"/>
        <v>454</v>
      </c>
      <c r="M109" s="12">
        <f>апр.18!E104</f>
        <v>140</v>
      </c>
      <c r="N109" s="12">
        <f>'май. 18'!E104</f>
        <v>140</v>
      </c>
      <c r="O109" s="12">
        <f>'июн. 18'!E104</f>
        <v>174</v>
      </c>
      <c r="P109" s="82">
        <f t="shared" si="7"/>
        <v>522</v>
      </c>
      <c r="Q109" s="12">
        <f>июл.18!E104</f>
        <v>174</v>
      </c>
      <c r="R109" s="12">
        <f>авг.18!E104</f>
        <v>174</v>
      </c>
      <c r="S109" s="12">
        <f>сен.18!E104</f>
        <v>174</v>
      </c>
      <c r="T109" s="82">
        <f t="shared" si="8"/>
        <v>522</v>
      </c>
      <c r="U109" s="12">
        <f>окт.18!E104</f>
        <v>174</v>
      </c>
      <c r="V109" s="12">
        <f>ноя.18!E104</f>
        <v>174</v>
      </c>
      <c r="W109" s="12">
        <f>дек.18!E104</f>
        <v>174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f>СВОД_17!F110</f>
        <v>-2520</v>
      </c>
      <c r="F110" s="80">
        <f t="shared" si="9"/>
        <v>-4438</v>
      </c>
      <c r="G110" s="81">
        <f>янв.18!F105+фев.18!F105+мар.18!F105+апр.18!F105+'май. 18'!F105+'июн. 18'!F105+июл.18!F105+авг.18!F105+сен.18!F105+окт.18!F105+ноя.18!F105+дек.18!F105</f>
        <v>0</v>
      </c>
      <c r="H110" s="83">
        <f t="shared" si="5"/>
        <v>420</v>
      </c>
      <c r="I110" s="12">
        <f>янв.18!E105</f>
        <v>140</v>
      </c>
      <c r="J110" s="12">
        <f>фев.18!E105</f>
        <v>140</v>
      </c>
      <c r="K110" s="12">
        <f>мар.18!E105</f>
        <v>140</v>
      </c>
      <c r="L110" s="82">
        <f t="shared" si="6"/>
        <v>454</v>
      </c>
      <c r="M110" s="12">
        <f>апр.18!E105</f>
        <v>140</v>
      </c>
      <c r="N110" s="12">
        <f>'май. 18'!E105</f>
        <v>140</v>
      </c>
      <c r="O110" s="12">
        <f>'июн. 18'!E105</f>
        <v>174</v>
      </c>
      <c r="P110" s="82">
        <f t="shared" si="7"/>
        <v>522</v>
      </c>
      <c r="Q110" s="12">
        <f>июл.18!E105</f>
        <v>174</v>
      </c>
      <c r="R110" s="12">
        <f>авг.18!E105</f>
        <v>174</v>
      </c>
      <c r="S110" s="12">
        <f>сен.18!E105</f>
        <v>174</v>
      </c>
      <c r="T110" s="82">
        <f t="shared" si="8"/>
        <v>522</v>
      </c>
      <c r="U110" s="12">
        <f>окт.18!E105</f>
        <v>174</v>
      </c>
      <c r="V110" s="12">
        <f>ноя.18!E105</f>
        <v>174</v>
      </c>
      <c r="W110" s="12">
        <f>дек.18!E105</f>
        <v>174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f>СВОД_17!F111</f>
        <v>0</v>
      </c>
      <c r="F111" s="80">
        <f t="shared" si="9"/>
        <v>170</v>
      </c>
      <c r="G111" s="81">
        <f>янв.18!F106+фев.18!F106+мар.18!F106+апр.18!F106+'май. 18'!F106+'июн. 18'!F106+июл.18!F106+авг.18!F106+сен.18!F106+окт.18!F106+ноя.18!F106+дек.18!F106</f>
        <v>2088</v>
      </c>
      <c r="H111" s="83">
        <f t="shared" si="5"/>
        <v>420</v>
      </c>
      <c r="I111" s="12">
        <f>янв.18!E106</f>
        <v>140</v>
      </c>
      <c r="J111" s="12">
        <f>фев.18!E106</f>
        <v>140</v>
      </c>
      <c r="K111" s="12">
        <f>мар.18!E106</f>
        <v>140</v>
      </c>
      <c r="L111" s="82">
        <f t="shared" si="6"/>
        <v>454</v>
      </c>
      <c r="M111" s="12">
        <f>апр.18!E106</f>
        <v>140</v>
      </c>
      <c r="N111" s="12">
        <f>'май. 18'!E106</f>
        <v>140</v>
      </c>
      <c r="O111" s="12">
        <f>'июн. 18'!E106</f>
        <v>174</v>
      </c>
      <c r="P111" s="82">
        <f t="shared" si="7"/>
        <v>522</v>
      </c>
      <c r="Q111" s="12">
        <f>июл.18!E106</f>
        <v>174</v>
      </c>
      <c r="R111" s="12">
        <f>авг.18!E106</f>
        <v>174</v>
      </c>
      <c r="S111" s="12">
        <f>сен.18!E106</f>
        <v>174</v>
      </c>
      <c r="T111" s="82">
        <f t="shared" si="8"/>
        <v>522</v>
      </c>
      <c r="U111" s="12">
        <f>окт.18!E106</f>
        <v>174</v>
      </c>
      <c r="V111" s="12">
        <f>ноя.18!E106</f>
        <v>174</v>
      </c>
      <c r="W111" s="12">
        <f>дек.18!E106</f>
        <v>174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f>СВОД_17!F112</f>
        <v>-2520</v>
      </c>
      <c r="F112" s="80">
        <f t="shared" si="9"/>
        <v>-4438</v>
      </c>
      <c r="G112" s="81">
        <f>янв.18!F107+фев.18!F107+мар.18!F107+апр.18!F107+'май. 18'!F107+'июн. 18'!F107+июл.18!F107+авг.18!F107+сен.18!F107+окт.18!F107+ноя.18!F107+дек.18!F107</f>
        <v>0</v>
      </c>
      <c r="H112" s="83">
        <f t="shared" si="5"/>
        <v>420</v>
      </c>
      <c r="I112" s="12">
        <f>янв.18!E107</f>
        <v>140</v>
      </c>
      <c r="J112" s="12">
        <f>фев.18!E107</f>
        <v>140</v>
      </c>
      <c r="K112" s="12">
        <f>мар.18!E107</f>
        <v>140</v>
      </c>
      <c r="L112" s="82">
        <f t="shared" si="6"/>
        <v>454</v>
      </c>
      <c r="M112" s="12">
        <f>апр.18!E107</f>
        <v>140</v>
      </c>
      <c r="N112" s="12">
        <f>'май. 18'!E107</f>
        <v>140</v>
      </c>
      <c r="O112" s="12">
        <f>'июн. 18'!E107</f>
        <v>174</v>
      </c>
      <c r="P112" s="82">
        <f t="shared" si="7"/>
        <v>522</v>
      </c>
      <c r="Q112" s="12">
        <f>июл.18!E107</f>
        <v>174</v>
      </c>
      <c r="R112" s="12">
        <f>авг.18!E107</f>
        <v>174</v>
      </c>
      <c r="S112" s="12">
        <f>сен.18!E107</f>
        <v>174</v>
      </c>
      <c r="T112" s="82">
        <f t="shared" si="8"/>
        <v>522</v>
      </c>
      <c r="U112" s="12">
        <f>окт.18!E107</f>
        <v>174</v>
      </c>
      <c r="V112" s="12">
        <f>ноя.18!E107</f>
        <v>174</v>
      </c>
      <c r="W112" s="12">
        <f>дек.18!E107</f>
        <v>174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f>СВОД_17!F113</f>
        <v>4620</v>
      </c>
      <c r="F113" s="80">
        <f t="shared" si="9"/>
        <v>2702</v>
      </c>
      <c r="G113" s="81">
        <f>янв.18!F108+фев.18!F108+мар.18!F108+апр.18!F108+'май. 18'!F108+'июн. 18'!F108+июл.18!F108+авг.18!F108+сен.18!F108+окт.18!F108+ноя.18!F108+дек.18!F108</f>
        <v>0</v>
      </c>
      <c r="H113" s="83">
        <f t="shared" si="5"/>
        <v>420</v>
      </c>
      <c r="I113" s="12">
        <f>янв.18!E108</f>
        <v>140</v>
      </c>
      <c r="J113" s="12">
        <f>фев.18!E108</f>
        <v>140</v>
      </c>
      <c r="K113" s="12">
        <f>мар.18!E108</f>
        <v>140</v>
      </c>
      <c r="L113" s="82">
        <f t="shared" si="6"/>
        <v>454</v>
      </c>
      <c r="M113" s="12">
        <f>апр.18!E108</f>
        <v>140</v>
      </c>
      <c r="N113" s="12">
        <f>'май. 18'!E108</f>
        <v>140</v>
      </c>
      <c r="O113" s="12">
        <f>'июн. 18'!E108</f>
        <v>174</v>
      </c>
      <c r="P113" s="82">
        <f t="shared" si="7"/>
        <v>522</v>
      </c>
      <c r="Q113" s="12">
        <f>июл.18!E108</f>
        <v>174</v>
      </c>
      <c r="R113" s="12">
        <f>авг.18!E108</f>
        <v>174</v>
      </c>
      <c r="S113" s="12">
        <f>сен.18!E108</f>
        <v>174</v>
      </c>
      <c r="T113" s="82">
        <f t="shared" si="8"/>
        <v>522</v>
      </c>
      <c r="U113" s="12">
        <f>окт.18!E108</f>
        <v>174</v>
      </c>
      <c r="V113" s="12">
        <f>ноя.18!E108</f>
        <v>174</v>
      </c>
      <c r="W113" s="12">
        <f>дек.18!E108</f>
        <v>174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f>СВОД_17!F114</f>
        <v>-560</v>
      </c>
      <c r="F114" s="80">
        <f t="shared" si="9"/>
        <v>-764</v>
      </c>
      <c r="G114" s="81">
        <f>янв.18!F109+фев.18!F109+мар.18!F109+апр.18!F109+'май. 18'!F109+'июн. 18'!F109+июл.18!F109+авг.18!F109+сен.18!F109+окт.18!F109+ноя.18!F109+дек.18!F109</f>
        <v>1714</v>
      </c>
      <c r="H114" s="83">
        <f t="shared" si="5"/>
        <v>420</v>
      </c>
      <c r="I114" s="12">
        <f>янв.18!E109</f>
        <v>140</v>
      </c>
      <c r="J114" s="12">
        <f>фев.18!E109</f>
        <v>140</v>
      </c>
      <c r="K114" s="12">
        <f>мар.18!E109</f>
        <v>140</v>
      </c>
      <c r="L114" s="82">
        <f t="shared" si="6"/>
        <v>454</v>
      </c>
      <c r="M114" s="12">
        <f>апр.18!E109</f>
        <v>140</v>
      </c>
      <c r="N114" s="12">
        <f>'май. 18'!E109</f>
        <v>140</v>
      </c>
      <c r="O114" s="12">
        <f>'июн. 18'!E109</f>
        <v>174</v>
      </c>
      <c r="P114" s="82">
        <f t="shared" si="7"/>
        <v>522</v>
      </c>
      <c r="Q114" s="12">
        <f>июл.18!E109</f>
        <v>174</v>
      </c>
      <c r="R114" s="12">
        <f>авг.18!E109</f>
        <v>174</v>
      </c>
      <c r="S114" s="12">
        <f>сен.18!E109</f>
        <v>174</v>
      </c>
      <c r="T114" s="82">
        <f t="shared" si="8"/>
        <v>522</v>
      </c>
      <c r="U114" s="12">
        <f>окт.18!E109</f>
        <v>174</v>
      </c>
      <c r="V114" s="12">
        <f>ноя.18!E109</f>
        <v>174</v>
      </c>
      <c r="W114" s="12">
        <f>дек.18!E109</f>
        <v>174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f>СВОД_17!F115</f>
        <v>-2520</v>
      </c>
      <c r="F115" s="80">
        <f t="shared" si="9"/>
        <v>-4438</v>
      </c>
      <c r="G115" s="81">
        <f>янв.18!F110+фев.18!F110+мар.18!F110+апр.18!F110+'май. 18'!F110+'июн. 18'!F110+июл.18!F110+авг.18!F110+сен.18!F110+окт.18!F110+ноя.18!F110+дек.18!F110</f>
        <v>0</v>
      </c>
      <c r="H115" s="83">
        <f t="shared" si="5"/>
        <v>420</v>
      </c>
      <c r="I115" s="12">
        <f>янв.18!E110</f>
        <v>140</v>
      </c>
      <c r="J115" s="12">
        <f>фев.18!E110</f>
        <v>140</v>
      </c>
      <c r="K115" s="12">
        <f>мар.18!E110</f>
        <v>140</v>
      </c>
      <c r="L115" s="82">
        <f t="shared" si="6"/>
        <v>454</v>
      </c>
      <c r="M115" s="12">
        <f>апр.18!E110</f>
        <v>140</v>
      </c>
      <c r="N115" s="12">
        <f>'май. 18'!E110</f>
        <v>140</v>
      </c>
      <c r="O115" s="12">
        <f>'июн. 18'!E110</f>
        <v>174</v>
      </c>
      <c r="P115" s="82">
        <f t="shared" si="7"/>
        <v>522</v>
      </c>
      <c r="Q115" s="12">
        <f>июл.18!E110</f>
        <v>174</v>
      </c>
      <c r="R115" s="12">
        <f>авг.18!E110</f>
        <v>174</v>
      </c>
      <c r="S115" s="12">
        <f>сен.18!E110</f>
        <v>174</v>
      </c>
      <c r="T115" s="82">
        <f t="shared" si="8"/>
        <v>522</v>
      </c>
      <c r="U115" s="12">
        <f>окт.18!E110</f>
        <v>174</v>
      </c>
      <c r="V115" s="12">
        <f>ноя.18!E110</f>
        <v>174</v>
      </c>
      <c r="W115" s="12">
        <f>дек.18!E110</f>
        <v>174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f>СВОД_17!F116</f>
        <v>140</v>
      </c>
      <c r="F116" s="80">
        <f t="shared" si="9"/>
        <v>-174</v>
      </c>
      <c r="G116" s="81">
        <f>янв.18!F111+фев.18!F111+мар.18!F111+апр.18!F111+'май. 18'!F111+'июн. 18'!F111+июл.18!F111+авг.18!F111+сен.18!F111+окт.18!F111+ноя.18!F111+дек.18!F111</f>
        <v>1604</v>
      </c>
      <c r="H116" s="83">
        <f t="shared" si="5"/>
        <v>420</v>
      </c>
      <c r="I116" s="12">
        <f>янв.18!E111</f>
        <v>140</v>
      </c>
      <c r="J116" s="12">
        <f>фев.18!E111</f>
        <v>140</v>
      </c>
      <c r="K116" s="12">
        <f>мар.18!E111</f>
        <v>140</v>
      </c>
      <c r="L116" s="82">
        <f t="shared" si="6"/>
        <v>454</v>
      </c>
      <c r="M116" s="12">
        <f>апр.18!E111</f>
        <v>140</v>
      </c>
      <c r="N116" s="12">
        <f>'май. 18'!E111</f>
        <v>140</v>
      </c>
      <c r="O116" s="12">
        <f>'июн. 18'!E111</f>
        <v>174</v>
      </c>
      <c r="P116" s="82">
        <f t="shared" si="7"/>
        <v>522</v>
      </c>
      <c r="Q116" s="12">
        <f>июл.18!E111</f>
        <v>174</v>
      </c>
      <c r="R116" s="12">
        <f>авг.18!E111</f>
        <v>174</v>
      </c>
      <c r="S116" s="12">
        <f>сен.18!E111</f>
        <v>174</v>
      </c>
      <c r="T116" s="82">
        <f t="shared" si="8"/>
        <v>522</v>
      </c>
      <c r="U116" s="12">
        <f>окт.18!E111</f>
        <v>174</v>
      </c>
      <c r="V116" s="12">
        <f>ноя.18!E111</f>
        <v>174</v>
      </c>
      <c r="W116" s="12">
        <f>дек.18!E111</f>
        <v>174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f>СВОД_17!F117</f>
        <v>-700</v>
      </c>
      <c r="F117" s="80">
        <f t="shared" si="9"/>
        <v>-300</v>
      </c>
      <c r="G117" s="81">
        <f>янв.18!F112+фев.18!F112+мар.18!F112+апр.18!F112+'май. 18'!F112+'июн. 18'!F112+июл.18!F112+авг.18!F112+сен.18!F112+окт.18!F112+ноя.18!F112+дек.18!F112</f>
        <v>2318</v>
      </c>
      <c r="H117" s="83">
        <f t="shared" si="5"/>
        <v>420</v>
      </c>
      <c r="I117" s="12">
        <f>янв.18!E112</f>
        <v>140</v>
      </c>
      <c r="J117" s="12">
        <f>фев.18!E112</f>
        <v>140</v>
      </c>
      <c r="K117" s="12">
        <f>мар.18!E112</f>
        <v>140</v>
      </c>
      <c r="L117" s="82">
        <f t="shared" si="6"/>
        <v>454</v>
      </c>
      <c r="M117" s="12">
        <f>апр.18!E112</f>
        <v>140</v>
      </c>
      <c r="N117" s="12">
        <f>'май. 18'!E112</f>
        <v>140</v>
      </c>
      <c r="O117" s="12">
        <f>'июн. 18'!E112</f>
        <v>174</v>
      </c>
      <c r="P117" s="82">
        <f t="shared" si="7"/>
        <v>522</v>
      </c>
      <c r="Q117" s="12">
        <f>июл.18!E112</f>
        <v>174</v>
      </c>
      <c r="R117" s="12">
        <f>авг.18!E112</f>
        <v>174</v>
      </c>
      <c r="S117" s="12">
        <f>сен.18!E112</f>
        <v>174</v>
      </c>
      <c r="T117" s="82">
        <f t="shared" si="8"/>
        <v>522</v>
      </c>
      <c r="U117" s="12">
        <f>окт.18!E112</f>
        <v>174</v>
      </c>
      <c r="V117" s="12">
        <f>ноя.18!E112</f>
        <v>174</v>
      </c>
      <c r="W117" s="12">
        <f>дек.18!E112</f>
        <v>174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f>СВОД_17!F118</f>
        <v>-2520</v>
      </c>
      <c r="F118" s="80">
        <f t="shared" si="9"/>
        <v>-1218</v>
      </c>
      <c r="G118" s="81">
        <f>янв.18!F113+фев.18!F113+мар.18!F113+апр.18!F113+'май. 18'!F113+'июн. 18'!F113+июл.18!F113+авг.18!F113+сен.18!F113+окт.18!F113+ноя.18!F113+дек.18!F113</f>
        <v>3220</v>
      </c>
      <c r="H118" s="83">
        <f t="shared" si="5"/>
        <v>420</v>
      </c>
      <c r="I118" s="12">
        <f>янв.18!E113</f>
        <v>140</v>
      </c>
      <c r="J118" s="12">
        <f>фев.18!E113</f>
        <v>140</v>
      </c>
      <c r="K118" s="12">
        <f>мар.18!E113</f>
        <v>140</v>
      </c>
      <c r="L118" s="82">
        <f t="shared" si="6"/>
        <v>454</v>
      </c>
      <c r="M118" s="12">
        <f>апр.18!E113</f>
        <v>140</v>
      </c>
      <c r="N118" s="12">
        <f>'май. 18'!E113</f>
        <v>140</v>
      </c>
      <c r="O118" s="12">
        <f>'июн. 18'!E113</f>
        <v>174</v>
      </c>
      <c r="P118" s="82">
        <f t="shared" si="7"/>
        <v>522</v>
      </c>
      <c r="Q118" s="12">
        <f>июл.18!E113</f>
        <v>174</v>
      </c>
      <c r="R118" s="12">
        <f>авг.18!E113</f>
        <v>174</v>
      </c>
      <c r="S118" s="12">
        <f>сен.18!E113</f>
        <v>174</v>
      </c>
      <c r="T118" s="82">
        <f t="shared" si="8"/>
        <v>522</v>
      </c>
      <c r="U118" s="12">
        <f>окт.18!E113</f>
        <v>174</v>
      </c>
      <c r="V118" s="12">
        <f>ноя.18!E113</f>
        <v>174</v>
      </c>
      <c r="W118" s="12">
        <f>дек.18!E113</f>
        <v>174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f>СВОД_17!F119</f>
        <v>390</v>
      </c>
      <c r="F119" s="80">
        <f t="shared" si="9"/>
        <v>-528</v>
      </c>
      <c r="G119" s="81">
        <f>янв.18!F114+фев.18!F114+мар.18!F114+апр.18!F114+'май. 18'!F114+'июн. 18'!F114+июл.18!F114+авг.18!F114+сен.18!F114+окт.18!F114+ноя.18!F114+дек.18!F114</f>
        <v>1000</v>
      </c>
      <c r="H119" s="83">
        <f t="shared" si="5"/>
        <v>420</v>
      </c>
      <c r="I119" s="12">
        <f>янв.18!E114</f>
        <v>140</v>
      </c>
      <c r="J119" s="12">
        <f>фев.18!E114</f>
        <v>140</v>
      </c>
      <c r="K119" s="12">
        <f>мар.18!E114</f>
        <v>140</v>
      </c>
      <c r="L119" s="82">
        <f t="shared" si="6"/>
        <v>454</v>
      </c>
      <c r="M119" s="12">
        <f>апр.18!E114</f>
        <v>140</v>
      </c>
      <c r="N119" s="12">
        <f>'май. 18'!E114</f>
        <v>140</v>
      </c>
      <c r="O119" s="12">
        <f>'июн. 18'!E114</f>
        <v>174</v>
      </c>
      <c r="P119" s="82">
        <f t="shared" si="7"/>
        <v>522</v>
      </c>
      <c r="Q119" s="12">
        <f>июл.18!E114</f>
        <v>174</v>
      </c>
      <c r="R119" s="12">
        <f>авг.18!E114</f>
        <v>174</v>
      </c>
      <c r="S119" s="12">
        <f>сен.18!E114</f>
        <v>174</v>
      </c>
      <c r="T119" s="82">
        <f t="shared" si="8"/>
        <v>522</v>
      </c>
      <c r="U119" s="12">
        <f>окт.18!E114</f>
        <v>174</v>
      </c>
      <c r="V119" s="12">
        <f>ноя.18!E114</f>
        <v>174</v>
      </c>
      <c r="W119" s="12">
        <f>дек.18!E114</f>
        <v>174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f>СВОД_17!F120</f>
        <v>-2520</v>
      </c>
      <c r="F120" s="80">
        <f t="shared" si="9"/>
        <v>-4438</v>
      </c>
      <c r="G120" s="81">
        <f>янв.18!F115+фев.18!F115+мар.18!F115+апр.18!F115+'май. 18'!F115+'июн. 18'!F115+июл.18!F115+авг.18!F115+сен.18!F115+окт.18!F115+ноя.18!F115+дек.18!F115</f>
        <v>0</v>
      </c>
      <c r="H120" s="83">
        <f t="shared" si="5"/>
        <v>420</v>
      </c>
      <c r="I120" s="12">
        <f>янв.18!E115</f>
        <v>140</v>
      </c>
      <c r="J120" s="12">
        <f>фев.18!E115</f>
        <v>140</v>
      </c>
      <c r="K120" s="12">
        <f>мар.18!E115</f>
        <v>140</v>
      </c>
      <c r="L120" s="82">
        <f t="shared" si="6"/>
        <v>454</v>
      </c>
      <c r="M120" s="12">
        <f>апр.18!E115</f>
        <v>140</v>
      </c>
      <c r="N120" s="12">
        <f>'май. 18'!E115</f>
        <v>140</v>
      </c>
      <c r="O120" s="12">
        <f>'июн. 18'!E115</f>
        <v>174</v>
      </c>
      <c r="P120" s="82">
        <f t="shared" si="7"/>
        <v>522</v>
      </c>
      <c r="Q120" s="12">
        <f>июл.18!E115</f>
        <v>174</v>
      </c>
      <c r="R120" s="12">
        <f>авг.18!E115</f>
        <v>174</v>
      </c>
      <c r="S120" s="12">
        <f>сен.18!E115</f>
        <v>174</v>
      </c>
      <c r="T120" s="82">
        <f t="shared" si="8"/>
        <v>522</v>
      </c>
      <c r="U120" s="12">
        <f>окт.18!E115</f>
        <v>174</v>
      </c>
      <c r="V120" s="12">
        <f>ноя.18!E115</f>
        <v>174</v>
      </c>
      <c r="W120" s="12">
        <f>дек.18!E115</f>
        <v>174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f>СВОД_17!F121</f>
        <v>0</v>
      </c>
      <c r="F121" s="80">
        <f t="shared" si="9"/>
        <v>0</v>
      </c>
      <c r="G121" s="81">
        <f>янв.18!F116+фев.18!F116+мар.18!F116+апр.18!F116+'май. 18'!F116+'июн. 18'!F116+июл.18!F116+авг.18!F116+сен.18!F116+окт.18!F116+ноя.18!F116+дек.18!F116</f>
        <v>1918</v>
      </c>
      <c r="H121" s="83">
        <f t="shared" si="5"/>
        <v>420</v>
      </c>
      <c r="I121" s="12">
        <f>янв.18!E116</f>
        <v>140</v>
      </c>
      <c r="J121" s="12">
        <f>фев.18!E116</f>
        <v>140</v>
      </c>
      <c r="K121" s="12">
        <f>мар.18!E116</f>
        <v>140</v>
      </c>
      <c r="L121" s="82">
        <f t="shared" si="6"/>
        <v>454</v>
      </c>
      <c r="M121" s="12">
        <f>апр.18!E116</f>
        <v>140</v>
      </c>
      <c r="N121" s="12">
        <f>'май. 18'!E116</f>
        <v>140</v>
      </c>
      <c r="O121" s="12">
        <f>'июн. 18'!E116</f>
        <v>174</v>
      </c>
      <c r="P121" s="82">
        <f t="shared" si="7"/>
        <v>522</v>
      </c>
      <c r="Q121" s="12">
        <f>июл.18!E116</f>
        <v>174</v>
      </c>
      <c r="R121" s="12">
        <f>авг.18!E116</f>
        <v>174</v>
      </c>
      <c r="S121" s="12">
        <f>сен.18!E116</f>
        <v>174</v>
      </c>
      <c r="T121" s="82">
        <f t="shared" si="8"/>
        <v>522</v>
      </c>
      <c r="U121" s="12">
        <f>окт.18!E116</f>
        <v>174</v>
      </c>
      <c r="V121" s="12">
        <f>ноя.18!E116</f>
        <v>174</v>
      </c>
      <c r="W121" s="12">
        <f>дек.18!E116</f>
        <v>174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f>СВОД_17!F122</f>
        <v>-2520</v>
      </c>
      <c r="F122" s="80">
        <f t="shared" si="9"/>
        <v>-4438</v>
      </c>
      <c r="G122" s="81">
        <f>янв.18!F117+фев.18!F117+мар.18!F117+апр.18!F117+'май. 18'!F117+'июн. 18'!F117+июл.18!F117+авг.18!F117+сен.18!F117+окт.18!F117+ноя.18!F117+дек.18!F117</f>
        <v>0</v>
      </c>
      <c r="H122" s="83">
        <f t="shared" si="5"/>
        <v>420</v>
      </c>
      <c r="I122" s="12">
        <f>янв.18!E117</f>
        <v>140</v>
      </c>
      <c r="J122" s="12">
        <f>фев.18!E117</f>
        <v>140</v>
      </c>
      <c r="K122" s="12">
        <f>мар.18!E117</f>
        <v>140</v>
      </c>
      <c r="L122" s="82">
        <f t="shared" si="6"/>
        <v>454</v>
      </c>
      <c r="M122" s="12">
        <f>апр.18!E117</f>
        <v>140</v>
      </c>
      <c r="N122" s="12">
        <f>'май. 18'!E117</f>
        <v>140</v>
      </c>
      <c r="O122" s="12">
        <f>'июн. 18'!E117</f>
        <v>174</v>
      </c>
      <c r="P122" s="82">
        <f t="shared" si="7"/>
        <v>522</v>
      </c>
      <c r="Q122" s="12">
        <f>июл.18!E117</f>
        <v>174</v>
      </c>
      <c r="R122" s="12">
        <f>авг.18!E117</f>
        <v>174</v>
      </c>
      <c r="S122" s="12">
        <f>сен.18!E117</f>
        <v>174</v>
      </c>
      <c r="T122" s="82">
        <f t="shared" si="8"/>
        <v>522</v>
      </c>
      <c r="U122" s="12">
        <f>окт.18!E117</f>
        <v>174</v>
      </c>
      <c r="V122" s="12">
        <f>ноя.18!E117</f>
        <v>174</v>
      </c>
      <c r="W122" s="12">
        <f>дек.18!E117</f>
        <v>174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f>СВОД_17!F123</f>
        <v>140</v>
      </c>
      <c r="F123" s="80">
        <f t="shared" si="9"/>
        <v>-68</v>
      </c>
      <c r="G123" s="81">
        <f>янв.18!F118+фев.18!F118+мар.18!F118+апр.18!F118+'май. 18'!F118+'июн. 18'!F118+июл.18!F118+авг.18!F118+сен.18!F118+окт.18!F118+ноя.18!F118+дек.18!F118</f>
        <v>1710</v>
      </c>
      <c r="H123" s="83">
        <f t="shared" si="5"/>
        <v>420</v>
      </c>
      <c r="I123" s="12">
        <f>янв.18!E118</f>
        <v>140</v>
      </c>
      <c r="J123" s="12">
        <f>фев.18!E118</f>
        <v>140</v>
      </c>
      <c r="K123" s="12">
        <f>мар.18!E118</f>
        <v>140</v>
      </c>
      <c r="L123" s="82">
        <f t="shared" si="6"/>
        <v>454</v>
      </c>
      <c r="M123" s="12">
        <f>апр.18!E118</f>
        <v>140</v>
      </c>
      <c r="N123" s="12">
        <f>'май. 18'!E118</f>
        <v>140</v>
      </c>
      <c r="O123" s="12">
        <f>'июн. 18'!E118</f>
        <v>174</v>
      </c>
      <c r="P123" s="82">
        <f t="shared" si="7"/>
        <v>522</v>
      </c>
      <c r="Q123" s="12">
        <f>июл.18!E118</f>
        <v>174</v>
      </c>
      <c r="R123" s="12">
        <f>авг.18!E118</f>
        <v>174</v>
      </c>
      <c r="S123" s="12">
        <f>сен.18!E118</f>
        <v>174</v>
      </c>
      <c r="T123" s="82">
        <f t="shared" si="8"/>
        <v>522</v>
      </c>
      <c r="U123" s="12">
        <f>окт.18!E118</f>
        <v>174</v>
      </c>
      <c r="V123" s="12">
        <f>ноя.18!E118</f>
        <v>174</v>
      </c>
      <c r="W123" s="12">
        <f>дек.18!E118</f>
        <v>174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f>СВОД_17!F124</f>
        <v>-20</v>
      </c>
      <c r="F124" s="80">
        <f t="shared" si="9"/>
        <v>-238</v>
      </c>
      <c r="G124" s="81">
        <f>янв.18!F119+фев.18!F119+мар.18!F119+апр.18!F119+'май. 18'!F119+'июн. 18'!F119+июл.18!F119+авг.18!F119+сен.18!F119+окт.18!F119+ноя.18!F119+дек.18!F119</f>
        <v>1700</v>
      </c>
      <c r="H124" s="83">
        <f t="shared" si="5"/>
        <v>420</v>
      </c>
      <c r="I124" s="12">
        <f>янв.18!E119</f>
        <v>140</v>
      </c>
      <c r="J124" s="12">
        <f>фев.18!E119</f>
        <v>140</v>
      </c>
      <c r="K124" s="12">
        <f>мар.18!E119</f>
        <v>140</v>
      </c>
      <c r="L124" s="82">
        <f t="shared" si="6"/>
        <v>454</v>
      </c>
      <c r="M124" s="12">
        <f>апр.18!E119</f>
        <v>140</v>
      </c>
      <c r="N124" s="12">
        <f>'май. 18'!E119</f>
        <v>140</v>
      </c>
      <c r="O124" s="12">
        <f>'июн. 18'!E119</f>
        <v>174</v>
      </c>
      <c r="P124" s="82">
        <f t="shared" si="7"/>
        <v>522</v>
      </c>
      <c r="Q124" s="12">
        <f>июл.18!E119</f>
        <v>174</v>
      </c>
      <c r="R124" s="12">
        <f>авг.18!E119</f>
        <v>174</v>
      </c>
      <c r="S124" s="12">
        <f>сен.18!E119</f>
        <v>174</v>
      </c>
      <c r="T124" s="82">
        <f t="shared" si="8"/>
        <v>522</v>
      </c>
      <c r="U124" s="12">
        <f>окт.18!E119</f>
        <v>174</v>
      </c>
      <c r="V124" s="12">
        <f>ноя.18!E119</f>
        <v>174</v>
      </c>
      <c r="W124" s="12">
        <f>дек.18!E119</f>
        <v>174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f>СВОД_17!F125</f>
        <v>-520</v>
      </c>
      <c r="F125" s="80">
        <f t="shared" si="9"/>
        <v>2562</v>
      </c>
      <c r="G125" s="81">
        <f>янв.18!F120+фев.18!F120+мар.18!F120+апр.18!F120+'май. 18'!F120+'июн. 18'!F120+июл.18!F120+авг.18!F120+сен.18!F120+окт.18!F120+ноя.18!F120+дек.18!F120</f>
        <v>5000</v>
      </c>
      <c r="H125" s="83">
        <f t="shared" si="5"/>
        <v>420</v>
      </c>
      <c r="I125" s="12">
        <f>янв.18!E120</f>
        <v>140</v>
      </c>
      <c r="J125" s="12">
        <f>фев.18!E120</f>
        <v>140</v>
      </c>
      <c r="K125" s="12">
        <f>мар.18!E120</f>
        <v>140</v>
      </c>
      <c r="L125" s="82">
        <f t="shared" si="6"/>
        <v>454</v>
      </c>
      <c r="M125" s="12">
        <f>апр.18!E120</f>
        <v>140</v>
      </c>
      <c r="N125" s="12">
        <f>'май. 18'!E120</f>
        <v>140</v>
      </c>
      <c r="O125" s="12">
        <f>'июн. 18'!E120</f>
        <v>174</v>
      </c>
      <c r="P125" s="82">
        <f t="shared" si="7"/>
        <v>522</v>
      </c>
      <c r="Q125" s="12">
        <f>июл.18!E120</f>
        <v>174</v>
      </c>
      <c r="R125" s="12">
        <f>авг.18!E120</f>
        <v>174</v>
      </c>
      <c r="S125" s="12">
        <f>сен.18!E120</f>
        <v>174</v>
      </c>
      <c r="T125" s="82">
        <f t="shared" si="8"/>
        <v>522</v>
      </c>
      <c r="U125" s="12">
        <f>окт.18!E120</f>
        <v>174</v>
      </c>
      <c r="V125" s="12">
        <f>ноя.18!E120</f>
        <v>174</v>
      </c>
      <c r="W125" s="12">
        <f>дек.18!E120</f>
        <v>174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f>СВОД_17!F126</f>
        <v>0</v>
      </c>
      <c r="F126" s="80">
        <f t="shared" si="9"/>
        <v>0</v>
      </c>
      <c r="G126" s="81">
        <f>янв.18!F121+фев.18!F121+мар.18!F121+апр.18!F121+'май. 18'!F121+'июн. 18'!F121+июл.18!F121+авг.18!F121+сен.18!F121+окт.18!F121+ноя.18!F121+дек.18!F121</f>
        <v>1918</v>
      </c>
      <c r="H126" s="83">
        <f t="shared" si="5"/>
        <v>420</v>
      </c>
      <c r="I126" s="12">
        <f>янв.18!E121</f>
        <v>140</v>
      </c>
      <c r="J126" s="12">
        <f>фев.18!E121</f>
        <v>140</v>
      </c>
      <c r="K126" s="12">
        <f>мар.18!E121</f>
        <v>140</v>
      </c>
      <c r="L126" s="82">
        <f t="shared" si="6"/>
        <v>454</v>
      </c>
      <c r="M126" s="12">
        <f>апр.18!E121</f>
        <v>140</v>
      </c>
      <c r="N126" s="12">
        <f>'май. 18'!E121</f>
        <v>140</v>
      </c>
      <c r="O126" s="12">
        <f>'июн. 18'!E121</f>
        <v>174</v>
      </c>
      <c r="P126" s="82">
        <f t="shared" si="7"/>
        <v>522</v>
      </c>
      <c r="Q126" s="12">
        <f>июл.18!E121</f>
        <v>174</v>
      </c>
      <c r="R126" s="12">
        <f>авг.18!E121</f>
        <v>174</v>
      </c>
      <c r="S126" s="12">
        <f>сен.18!E121</f>
        <v>174</v>
      </c>
      <c r="T126" s="82">
        <f t="shared" si="8"/>
        <v>522</v>
      </c>
      <c r="U126" s="12">
        <f>окт.18!E121</f>
        <v>174</v>
      </c>
      <c r="V126" s="12">
        <f>ноя.18!E121</f>
        <v>174</v>
      </c>
      <c r="W126" s="12">
        <f>дек.18!E121</f>
        <v>174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f>СВОД_17!F127</f>
        <v>0</v>
      </c>
      <c r="F127" s="80">
        <f t="shared" si="9"/>
        <v>-34</v>
      </c>
      <c r="G127" s="81">
        <f>янв.18!F122+фев.18!F122+мар.18!F122+апр.18!F122+'май. 18'!F122+'июн. 18'!F122+июл.18!F122+авг.18!F122+сен.18!F122+окт.18!F122+ноя.18!F122+дек.18!F122</f>
        <v>1884</v>
      </c>
      <c r="H127" s="83">
        <f t="shared" si="5"/>
        <v>420</v>
      </c>
      <c r="I127" s="12">
        <f>янв.18!E122</f>
        <v>140</v>
      </c>
      <c r="J127" s="12">
        <f>фев.18!E122</f>
        <v>140</v>
      </c>
      <c r="K127" s="12">
        <f>мар.18!E122</f>
        <v>140</v>
      </c>
      <c r="L127" s="82">
        <f t="shared" si="6"/>
        <v>454</v>
      </c>
      <c r="M127" s="12">
        <f>апр.18!E122</f>
        <v>140</v>
      </c>
      <c r="N127" s="12">
        <f>'май. 18'!E122</f>
        <v>140</v>
      </c>
      <c r="O127" s="12">
        <f>'июн. 18'!E122</f>
        <v>174</v>
      </c>
      <c r="P127" s="82">
        <f t="shared" si="7"/>
        <v>522</v>
      </c>
      <c r="Q127" s="12">
        <f>июл.18!E122</f>
        <v>174</v>
      </c>
      <c r="R127" s="12">
        <f>авг.18!E122</f>
        <v>174</v>
      </c>
      <c r="S127" s="12">
        <f>сен.18!E122</f>
        <v>174</v>
      </c>
      <c r="T127" s="82">
        <f t="shared" si="8"/>
        <v>522</v>
      </c>
      <c r="U127" s="12">
        <f>окт.18!E122</f>
        <v>174</v>
      </c>
      <c r="V127" s="12">
        <f>ноя.18!E122</f>
        <v>174</v>
      </c>
      <c r="W127" s="12">
        <f>дек.18!E122</f>
        <v>174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f>СВОД_17!F128</f>
        <v>-840</v>
      </c>
      <c r="F128" s="80">
        <f t="shared" si="9"/>
        <v>-778</v>
      </c>
      <c r="G128" s="81">
        <f>янв.18!F123+фев.18!F123+мар.18!F123+апр.18!F123+'май. 18'!F123+'июн. 18'!F123+июл.18!F123+авг.18!F123+сен.18!F123+окт.18!F123+ноя.18!F123+дек.18!F123</f>
        <v>1980</v>
      </c>
      <c r="H128" s="83">
        <f t="shared" si="5"/>
        <v>420</v>
      </c>
      <c r="I128" s="12">
        <f>янв.18!E123</f>
        <v>140</v>
      </c>
      <c r="J128" s="12">
        <f>фев.18!E123</f>
        <v>140</v>
      </c>
      <c r="K128" s="12">
        <f>мар.18!E123</f>
        <v>140</v>
      </c>
      <c r="L128" s="82">
        <f t="shared" si="6"/>
        <v>454</v>
      </c>
      <c r="M128" s="12">
        <f>апр.18!E123</f>
        <v>140</v>
      </c>
      <c r="N128" s="12">
        <f>'май. 18'!E123</f>
        <v>140</v>
      </c>
      <c r="O128" s="12">
        <f>'июн. 18'!E123</f>
        <v>174</v>
      </c>
      <c r="P128" s="82">
        <f t="shared" si="7"/>
        <v>522</v>
      </c>
      <c r="Q128" s="12">
        <f>июл.18!E123</f>
        <v>174</v>
      </c>
      <c r="R128" s="12">
        <f>авг.18!E123</f>
        <v>174</v>
      </c>
      <c r="S128" s="12">
        <f>сен.18!E123</f>
        <v>174</v>
      </c>
      <c r="T128" s="82">
        <f t="shared" si="8"/>
        <v>522</v>
      </c>
      <c r="U128" s="12">
        <f>окт.18!E123</f>
        <v>174</v>
      </c>
      <c r="V128" s="12">
        <f>ноя.18!E123</f>
        <v>174</v>
      </c>
      <c r="W128" s="12">
        <f>дек.18!E123</f>
        <v>174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f>СВОД_17!F129</f>
        <v>-840</v>
      </c>
      <c r="F129" s="80">
        <f t="shared" si="9"/>
        <v>-938</v>
      </c>
      <c r="G129" s="81">
        <f>янв.18!F124+фев.18!F124+мар.18!F124+апр.18!F124+'май. 18'!F124+'июн. 18'!F124+июл.18!F124+авг.18!F124+сен.18!F124+окт.18!F124+ноя.18!F124+дек.18!F124</f>
        <v>1820</v>
      </c>
      <c r="H129" s="83">
        <f t="shared" si="5"/>
        <v>420</v>
      </c>
      <c r="I129" s="12">
        <f>янв.18!E124</f>
        <v>140</v>
      </c>
      <c r="J129" s="12">
        <f>фев.18!E124</f>
        <v>140</v>
      </c>
      <c r="K129" s="12">
        <f>мар.18!E124</f>
        <v>140</v>
      </c>
      <c r="L129" s="82">
        <f t="shared" si="6"/>
        <v>454</v>
      </c>
      <c r="M129" s="12">
        <f>апр.18!E124</f>
        <v>140</v>
      </c>
      <c r="N129" s="12">
        <f>'май. 18'!E124</f>
        <v>140</v>
      </c>
      <c r="O129" s="12">
        <f>'июн. 18'!E124</f>
        <v>174</v>
      </c>
      <c r="P129" s="82">
        <f t="shared" si="7"/>
        <v>522</v>
      </c>
      <c r="Q129" s="12">
        <f>июл.18!E124</f>
        <v>174</v>
      </c>
      <c r="R129" s="12">
        <f>авг.18!E124</f>
        <v>174</v>
      </c>
      <c r="S129" s="12">
        <f>сен.18!E124</f>
        <v>174</v>
      </c>
      <c r="T129" s="82">
        <f t="shared" si="8"/>
        <v>522</v>
      </c>
      <c r="U129" s="12">
        <f>окт.18!E124</f>
        <v>174</v>
      </c>
      <c r="V129" s="12">
        <f>ноя.18!E124</f>
        <v>174</v>
      </c>
      <c r="W129" s="12">
        <f>дек.18!E124</f>
        <v>174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f>СВОД_17!F130</f>
        <v>-2520</v>
      </c>
      <c r="F130" s="80">
        <f t="shared" si="9"/>
        <v>-4438</v>
      </c>
      <c r="G130" s="81">
        <f>янв.18!F125+фев.18!F125+мар.18!F125+апр.18!F125+'май. 18'!F125+'июн. 18'!F125+июл.18!F125+авг.18!F125+сен.18!F125+окт.18!F125+ноя.18!F125+дек.18!F125</f>
        <v>0</v>
      </c>
      <c r="H130" s="83">
        <f t="shared" si="5"/>
        <v>420</v>
      </c>
      <c r="I130" s="12">
        <f>янв.18!E125</f>
        <v>140</v>
      </c>
      <c r="J130" s="12">
        <f>фев.18!E125</f>
        <v>140</v>
      </c>
      <c r="K130" s="12">
        <f>мар.18!E125</f>
        <v>140</v>
      </c>
      <c r="L130" s="82">
        <f t="shared" si="6"/>
        <v>454</v>
      </c>
      <c r="M130" s="12">
        <f>апр.18!E125</f>
        <v>140</v>
      </c>
      <c r="N130" s="12">
        <f>'май. 18'!E125</f>
        <v>140</v>
      </c>
      <c r="O130" s="12">
        <f>'июн. 18'!E125</f>
        <v>174</v>
      </c>
      <c r="P130" s="82">
        <f t="shared" si="7"/>
        <v>522</v>
      </c>
      <c r="Q130" s="12">
        <f>июл.18!E125</f>
        <v>174</v>
      </c>
      <c r="R130" s="12">
        <f>авг.18!E125</f>
        <v>174</v>
      </c>
      <c r="S130" s="12">
        <f>сен.18!E125</f>
        <v>174</v>
      </c>
      <c r="T130" s="82">
        <f t="shared" si="8"/>
        <v>522</v>
      </c>
      <c r="U130" s="12">
        <f>окт.18!E125</f>
        <v>174</v>
      </c>
      <c r="V130" s="12">
        <f>ноя.18!E125</f>
        <v>174</v>
      </c>
      <c r="W130" s="12">
        <f>дек.18!E125</f>
        <v>174</v>
      </c>
    </row>
    <row r="131" spans="1:23" x14ac:dyDescent="0.25">
      <c r="B131" s="16">
        <v>0</v>
      </c>
      <c r="F131" s="86">
        <f>SUM(F9:F130)</f>
        <v>-202671</v>
      </c>
      <c r="G131" s="87">
        <f>SUM(G9:G130)</f>
        <v>149827</v>
      </c>
    </row>
  </sheetData>
  <autoFilter ref="A8:W131" xr:uid="{00000000-0009-0000-0000-00000D000000}"/>
  <mergeCells count="1">
    <mergeCell ref="B1:W1"/>
  </mergeCells>
  <conditionalFormatting sqref="E2:E65536">
    <cfRule type="cellIs" dxfId="131" priority="1" operator="lessThan">
      <formula>0</formula>
    </cfRule>
  </conditionalFormatting>
  <conditionalFormatting sqref="F9:F130">
    <cfRule type="cellIs" dxfId="130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theme="6" tint="-0.499984740745262"/>
  </sheetPr>
  <dimension ref="A1:I125"/>
  <sheetViews>
    <sheetView topLeftCell="A34" workbookViewId="0">
      <selection activeCell="E51" sqref="E51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4">
        <v>43101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5" t="s">
        <v>5</v>
      </c>
      <c r="C2" s="135"/>
      <c r="D2" s="135"/>
      <c r="E2" s="135"/>
      <c r="F2" s="136"/>
      <c r="G2" s="137"/>
      <c r="H2" s="135"/>
      <c r="I2" s="135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1"/>
      <c r="G4" s="13"/>
      <c r="H4" s="131"/>
      <c r="I4" s="29">
        <f t="shared" ref="I4:I67" si="0">F4-E4</f>
        <v>-140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1"/>
      <c r="G5" s="13"/>
      <c r="H5" s="131"/>
      <c r="I5" s="29">
        <f t="shared" si="0"/>
        <v>-140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1">
        <v>500</v>
      </c>
      <c r="G6" s="13">
        <v>189351</v>
      </c>
      <c r="H6" s="28">
        <v>43125</v>
      </c>
      <c r="I6" s="29">
        <f t="shared" si="0"/>
        <v>360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1"/>
      <c r="G7" s="13"/>
      <c r="H7" s="131"/>
      <c r="I7" s="29">
        <f t="shared" si="0"/>
        <v>-140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1"/>
      <c r="G8" s="13"/>
      <c r="H8" s="28"/>
      <c r="I8" s="29">
        <f t="shared" si="0"/>
        <v>-140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1"/>
      <c r="G9" s="13"/>
      <c r="H9" s="131"/>
      <c r="I9" s="29">
        <f t="shared" si="0"/>
        <v>-140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1"/>
      <c r="G10" s="13"/>
      <c r="H10" s="131"/>
      <c r="I10" s="29">
        <f t="shared" si="0"/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1"/>
      <c r="G11" s="13"/>
      <c r="H11" s="131"/>
      <c r="I11" s="29">
        <f t="shared" si="0"/>
        <v>-140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1"/>
      <c r="G12" s="13"/>
      <c r="H12" s="28"/>
      <c r="I12" s="29">
        <f t="shared" si="0"/>
        <v>-140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1"/>
      <c r="G13" s="13"/>
      <c r="H13" s="131"/>
      <c r="I13" s="29">
        <f t="shared" si="0"/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1"/>
      <c r="G14" s="13"/>
      <c r="H14" s="131"/>
      <c r="I14" s="29">
        <f t="shared" si="0"/>
        <v>-140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1"/>
      <c r="G15" s="13"/>
      <c r="H15" s="131"/>
      <c r="I15" s="29">
        <f t="shared" si="0"/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1"/>
      <c r="G16" s="13"/>
      <c r="H16" s="131"/>
      <c r="I16" s="29">
        <f t="shared" si="0"/>
        <v>-140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 t="shared" si="0"/>
        <v>-140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1"/>
      <c r="G18" s="13"/>
      <c r="H18" s="131"/>
      <c r="I18" s="29">
        <f t="shared" si="0"/>
        <v>-140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1"/>
      <c r="G19" s="13"/>
      <c r="H19" s="131"/>
      <c r="I19" s="29">
        <f t="shared" si="0"/>
        <v>-140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131"/>
      <c r="G20" s="13"/>
      <c r="H20" s="28"/>
      <c r="I20" s="29">
        <f t="shared" si="0"/>
        <v>-140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1"/>
      <c r="G21" s="13"/>
      <c r="H21" s="28"/>
      <c r="I21" s="29">
        <f t="shared" si="0"/>
        <v>-140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1"/>
      <c r="G22" s="13"/>
      <c r="H22" s="131"/>
      <c r="I22" s="29">
        <f t="shared" si="0"/>
        <v>-140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1"/>
      <c r="G23" s="13"/>
      <c r="H23" s="131"/>
      <c r="I23" s="29">
        <f t="shared" si="0"/>
        <v>-140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1"/>
      <c r="G25" s="13"/>
      <c r="H25" s="131"/>
      <c r="I25" s="29">
        <f t="shared" si="0"/>
        <v>-140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1">
        <v>420</v>
      </c>
      <c r="G26" s="13">
        <v>346512</v>
      </c>
      <c r="H26" s="28">
        <v>43115</v>
      </c>
      <c r="I26" s="29">
        <f t="shared" si="0"/>
        <v>280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1"/>
      <c r="G27" s="13"/>
      <c r="H27" s="131"/>
      <c r="I27" s="29">
        <f t="shared" si="0"/>
        <v>-140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1"/>
      <c r="G28" s="13"/>
      <c r="H28" s="131"/>
      <c r="I28" s="29">
        <f t="shared" si="0"/>
        <v>-140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1"/>
      <c r="G29" s="13"/>
      <c r="H29" s="131"/>
      <c r="I29" s="29">
        <f t="shared" si="0"/>
        <v>-140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1"/>
      <c r="G30" s="13"/>
      <c r="H30" s="131"/>
      <c r="I30" s="29">
        <f t="shared" si="0"/>
        <v>-140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1"/>
      <c r="G31" s="13"/>
      <c r="H31" s="131"/>
      <c r="I31" s="29">
        <f t="shared" si="0"/>
        <v>-140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1"/>
      <c r="G32" s="13"/>
      <c r="H32" s="131"/>
      <c r="I32" s="29">
        <f t="shared" si="0"/>
        <v>-140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1"/>
      <c r="G33" s="13"/>
      <c r="H33" s="131"/>
      <c r="I33" s="29">
        <f t="shared" si="0"/>
        <v>-140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1"/>
      <c r="G34" s="13"/>
      <c r="H34" s="28"/>
      <c r="I34" s="29">
        <f t="shared" si="0"/>
        <v>-140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1"/>
      <c r="G35" s="13"/>
      <c r="H35" s="131"/>
      <c r="I35" s="29">
        <f t="shared" si="0"/>
        <v>-140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131">
        <v>280</v>
      </c>
      <c r="G36" s="13">
        <v>81</v>
      </c>
      <c r="H36" s="28">
        <v>43109</v>
      </c>
      <c r="I36" s="29">
        <f t="shared" si="0"/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1"/>
      <c r="G37" s="13"/>
      <c r="H37" s="131"/>
      <c r="I37" s="29">
        <f t="shared" si="0"/>
        <v>-140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1"/>
      <c r="G38" s="13"/>
      <c r="H38" s="131"/>
      <c r="I38" s="29">
        <f t="shared" si="0"/>
        <v>-140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1">
        <f>140+140</f>
        <v>280</v>
      </c>
      <c r="G39" s="13">
        <v>671202.40029300004</v>
      </c>
      <c r="H39" s="28">
        <v>43131</v>
      </c>
      <c r="I39" s="29">
        <f t="shared" si="0"/>
        <v>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1"/>
      <c r="G40" s="13"/>
      <c r="H40" s="131"/>
      <c r="I40" s="29">
        <f t="shared" si="0"/>
        <v>-140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1"/>
      <c r="G41" s="13"/>
      <c r="H41" s="131"/>
      <c r="I41" s="29">
        <f t="shared" si="0"/>
        <v>-140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1"/>
      <c r="G42" s="13"/>
      <c r="H42" s="28"/>
      <c r="I42" s="29">
        <f t="shared" si="0"/>
        <v>-140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1"/>
      <c r="G43" s="13"/>
      <c r="H43" s="131"/>
      <c r="I43" s="29">
        <f t="shared" si="0"/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1">
        <v>280</v>
      </c>
      <c r="G44" s="13">
        <v>182109</v>
      </c>
      <c r="H44" s="28">
        <v>43126</v>
      </c>
      <c r="I44" s="29">
        <f t="shared" si="0"/>
        <v>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131"/>
      <c r="G45" s="13"/>
      <c r="H45" s="28"/>
      <c r="I45" s="29">
        <f t="shared" si="0"/>
        <v>-140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1"/>
      <c r="G47" s="13"/>
      <c r="H47" s="131"/>
      <c r="I47" s="29">
        <f t="shared" si="0"/>
        <v>-140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1"/>
      <c r="G48" s="13"/>
      <c r="H48" s="131"/>
      <c r="I48" s="29">
        <f t="shared" si="0"/>
        <v>-140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1"/>
      <c r="G49" s="13"/>
      <c r="H49" s="131"/>
      <c r="I49" s="29">
        <f t="shared" si="0"/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1">
        <v>1680</v>
      </c>
      <c r="G50" s="13">
        <v>532075</v>
      </c>
      <c r="H50" s="28">
        <v>43110</v>
      </c>
      <c r="I50" s="29">
        <f t="shared" si="0"/>
        <v>1540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1"/>
      <c r="G51" s="13"/>
      <c r="H51" s="131"/>
      <c r="I51" s="29">
        <f t="shared" si="0"/>
        <v>-140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1"/>
      <c r="G52" s="13"/>
      <c r="H52" s="131"/>
      <c r="I52" s="29">
        <f t="shared" si="0"/>
        <v>-140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1">
        <v>700</v>
      </c>
      <c r="G53" s="13">
        <v>136958</v>
      </c>
      <c r="H53" s="28">
        <v>43126</v>
      </c>
      <c r="I53" s="29">
        <f t="shared" si="0"/>
        <v>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1"/>
      <c r="G54" s="13"/>
      <c r="H54" s="131"/>
      <c r="I54" s="29">
        <f t="shared" si="0"/>
        <v>-140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1"/>
      <c r="G55" s="13"/>
      <c r="H55" s="131"/>
      <c r="I55" s="29">
        <f t="shared" si="0"/>
        <v>-140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1"/>
      <c r="G56" s="13"/>
      <c r="H56" s="131"/>
      <c r="I56" s="29">
        <f t="shared" si="0"/>
        <v>-140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v>700</v>
      </c>
      <c r="G57" s="132" t="s">
        <v>340</v>
      </c>
      <c r="H57" s="28">
        <v>43109</v>
      </c>
      <c r="I57" s="29">
        <f t="shared" si="0"/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/>
      <c r="G58" s="13"/>
      <c r="H58" s="131"/>
      <c r="I58" s="29">
        <f t="shared" si="0"/>
        <v>-140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1"/>
      <c r="G59" s="13"/>
      <c r="H59" s="131"/>
      <c r="I59" s="29">
        <f t="shared" si="0"/>
        <v>-140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1"/>
      <c r="G60" s="13"/>
      <c r="H60" s="131"/>
      <c r="I60" s="29">
        <f t="shared" si="0"/>
        <v>-140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1"/>
      <c r="G61" s="13"/>
      <c r="H61" s="131"/>
      <c r="I61" s="29">
        <f t="shared" si="0"/>
        <v>-140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1"/>
      <c r="G62" s="13"/>
      <c r="H62" s="131"/>
      <c r="I62" s="29">
        <f t="shared" si="0"/>
        <v>-140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1">
        <v>140</v>
      </c>
      <c r="G63" s="13">
        <v>39735</v>
      </c>
      <c r="H63" s="28">
        <v>43122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1">
        <v>1680</v>
      </c>
      <c r="G64" s="13">
        <v>347535</v>
      </c>
      <c r="H64" s="28">
        <v>43111</v>
      </c>
      <c r="I64" s="29">
        <f t="shared" si="0"/>
        <v>1540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1"/>
      <c r="G65" s="13"/>
      <c r="H65" s="28"/>
      <c r="I65" s="29">
        <f t="shared" si="0"/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1"/>
      <c r="G66" s="13"/>
      <c r="H66" s="28"/>
      <c r="I66" s="29">
        <f t="shared" si="0"/>
        <v>-140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1"/>
      <c r="G67" s="13"/>
      <c r="H67" s="131"/>
      <c r="I67" s="29">
        <f t="shared" si="0"/>
        <v>-140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1"/>
      <c r="G68" s="13"/>
      <c r="H68" s="131"/>
      <c r="I68" s="29">
        <f t="shared" ref="I68:I125" si="1">F68-E68</f>
        <v>-140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1">
        <v>140</v>
      </c>
      <c r="G69" s="13">
        <v>394648</v>
      </c>
      <c r="H69" s="28">
        <v>43109</v>
      </c>
      <c r="I69" s="29">
        <f t="shared" si="1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1"/>
      <c r="G70" s="13"/>
      <c r="H70" s="131"/>
      <c r="I70" s="29">
        <f t="shared" si="1"/>
        <v>-140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1"/>
      <c r="G71" s="13"/>
      <c r="H71" s="131"/>
      <c r="I71" s="29">
        <f t="shared" si="1"/>
        <v>-140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1"/>
      <c r="G72" s="13"/>
      <c r="H72" s="131"/>
      <c r="I72" s="29">
        <f t="shared" si="1"/>
        <v>-280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1"/>
      <c r="G73" s="13"/>
      <c r="H73" s="131"/>
      <c r="I73" s="29">
        <f t="shared" si="1"/>
        <v>-140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1"/>
      <c r="G74" s="13"/>
      <c r="H74" s="131"/>
      <c r="I74" s="29">
        <f t="shared" si="1"/>
        <v>-140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1"/>
      <c r="G75" s="13"/>
      <c r="H75" s="131"/>
      <c r="I75" s="29">
        <f t="shared" si="1"/>
        <v>-140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1"/>
      <c r="G76" s="13"/>
      <c r="H76" s="131"/>
      <c r="I76" s="29">
        <f t="shared" si="1"/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28"/>
      <c r="I77" s="29">
        <f t="shared" si="1"/>
        <v>-140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1"/>
      <c r="G78" s="13"/>
      <c r="H78" s="131"/>
      <c r="I78" s="29">
        <f t="shared" si="1"/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1"/>
      <c r="G79" s="13"/>
      <c r="H79" s="131"/>
      <c r="I79" s="29">
        <f t="shared" si="1"/>
        <v>-140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1"/>
      <c r="G80" s="13"/>
      <c r="H80" s="28"/>
      <c r="I80" s="29">
        <f t="shared" si="1"/>
        <v>-140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1"/>
      <c r="G81" s="13"/>
      <c r="H81" s="28"/>
      <c r="I81" s="29">
        <f t="shared" si="1"/>
        <v>-140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1"/>
      <c r="G82" s="13"/>
      <c r="H82" s="131"/>
      <c r="I82" s="29">
        <f t="shared" si="1"/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1"/>
      <c r="G83" s="13"/>
      <c r="H83" s="131"/>
      <c r="I83" s="29">
        <f t="shared" si="1"/>
        <v>-140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1"/>
      <c r="G84" s="13"/>
      <c r="H84" s="131"/>
      <c r="I84" s="29">
        <f t="shared" si="1"/>
        <v>-140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1"/>
      <c r="G85" s="13"/>
      <c r="H85" s="131"/>
      <c r="I85" s="29">
        <f t="shared" si="1"/>
        <v>-140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1"/>
      <c r="G86" s="13"/>
      <c r="H86" s="131"/>
      <c r="I86" s="29">
        <f t="shared" si="1"/>
        <v>-140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1"/>
      <c r="G87" s="13"/>
      <c r="H87" s="131"/>
      <c r="I87" s="29">
        <f t="shared" si="1"/>
        <v>-140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1"/>
      <c r="G88" s="13"/>
      <c r="H88" s="131"/>
      <c r="I88" s="29">
        <f t="shared" si="1"/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1"/>
      <c r="G89" s="13"/>
      <c r="H89" s="131"/>
      <c r="I89" s="29">
        <f t="shared" si="1"/>
        <v>-140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1"/>
      <c r="G90" s="13"/>
      <c r="H90" s="131"/>
      <c r="I90" s="29">
        <f t="shared" si="1"/>
        <v>-140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1">
        <v>280</v>
      </c>
      <c r="G91" s="13">
        <v>981988</v>
      </c>
      <c r="H91" s="28">
        <v>43126</v>
      </c>
      <c r="I91" s="29">
        <f t="shared" si="1"/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1"/>
      <c r="G92" s="13"/>
      <c r="H92" s="131"/>
      <c r="I92" s="29">
        <f t="shared" si="1"/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1"/>
      <c r="G93" s="13"/>
      <c r="H93" s="131"/>
      <c r="I93" s="29">
        <f t="shared" si="1"/>
        <v>-140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1"/>
      <c r="G94" s="13"/>
      <c r="H94" s="131"/>
      <c r="I94" s="29">
        <f t="shared" si="1"/>
        <v>-140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1"/>
      <c r="G95" s="13"/>
      <c r="H95" s="131"/>
      <c r="I95" s="29">
        <f t="shared" si="1"/>
        <v>-140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1"/>
      <c r="G96" s="13"/>
      <c r="H96" s="131"/>
      <c r="I96" s="29">
        <f t="shared" si="1"/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1"/>
      <c r="G97" s="13"/>
      <c r="H97" s="131"/>
      <c r="I97" s="29">
        <f t="shared" si="1"/>
        <v>-140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1"/>
      <c r="G98" s="13"/>
      <c r="H98" s="131"/>
      <c r="I98" s="29">
        <f t="shared" si="1"/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1"/>
      <c r="G99" s="13"/>
      <c r="H99" s="131"/>
      <c r="I99" s="29">
        <f t="shared" si="1"/>
        <v>-140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1">
        <v>140</v>
      </c>
      <c r="G100" s="13">
        <v>210884</v>
      </c>
      <c r="H100" s="28">
        <v>43115</v>
      </c>
      <c r="I100" s="29">
        <f t="shared" si="1"/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1">
        <v>1680</v>
      </c>
      <c r="G101" s="13">
        <v>2</v>
      </c>
      <c r="H101" s="28">
        <v>43109</v>
      </c>
      <c r="I101" s="29">
        <f t="shared" si="1"/>
        <v>1540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1"/>
      <c r="G102" s="13"/>
      <c r="H102" s="131"/>
      <c r="I102" s="29">
        <f t="shared" si="1"/>
        <v>-140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1"/>
      <c r="G103" s="13"/>
      <c r="H103" s="131"/>
      <c r="I103" s="29">
        <f t="shared" si="1"/>
        <v>-140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1"/>
      <c r="G104" s="13"/>
      <c r="H104" s="131"/>
      <c r="I104" s="29">
        <f t="shared" si="1"/>
        <v>-140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1"/>
      <c r="G105" s="13"/>
      <c r="H105" s="131"/>
      <c r="I105" s="29">
        <f t="shared" si="1"/>
        <v>-140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1"/>
      <c r="G106" s="13"/>
      <c r="H106" s="131"/>
      <c r="I106" s="29">
        <f t="shared" si="1"/>
        <v>-140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1"/>
      <c r="G107" s="13"/>
      <c r="H107" s="131"/>
      <c r="I107" s="29">
        <f t="shared" si="1"/>
        <v>-140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1"/>
      <c r="G108" s="13"/>
      <c r="H108" s="131"/>
      <c r="I108" s="29">
        <f t="shared" si="1"/>
        <v>-140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1"/>
      <c r="G109" s="13"/>
      <c r="H109" s="131"/>
      <c r="I109" s="29">
        <f t="shared" si="1"/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1"/>
      <c r="G110" s="13"/>
      <c r="H110" s="131"/>
      <c r="I110" s="29">
        <f t="shared" si="1"/>
        <v>-140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1">
        <v>140</v>
      </c>
      <c r="G111" s="13">
        <v>985349</v>
      </c>
      <c r="H111" s="28">
        <v>43123</v>
      </c>
      <c r="I111" s="29">
        <f t="shared" si="1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1"/>
      <c r="G112" s="13"/>
      <c r="H112" s="131"/>
      <c r="I112" s="29">
        <f t="shared" si="1"/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1"/>
      <c r="G113" s="13"/>
      <c r="H113" s="131"/>
      <c r="I113" s="29">
        <f t="shared" si="1"/>
        <v>-140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1"/>
      <c r="G114" s="13"/>
      <c r="H114" s="131"/>
      <c r="I114" s="29">
        <f t="shared" si="1"/>
        <v>-140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1"/>
      <c r="G115" s="13"/>
      <c r="H115" s="131"/>
      <c r="I115" s="29">
        <f t="shared" si="1"/>
        <v>-140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1">
        <v>840</v>
      </c>
      <c r="G116" s="13">
        <v>615493</v>
      </c>
      <c r="H116" s="28">
        <v>43129</v>
      </c>
      <c r="I116" s="29">
        <f t="shared" si="1"/>
        <v>700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1"/>
      <c r="G117" s="13"/>
      <c r="H117" s="131"/>
      <c r="I117" s="29">
        <f t="shared" si="1"/>
        <v>-140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1">
        <v>140</v>
      </c>
      <c r="G118" s="13">
        <v>258055</v>
      </c>
      <c r="H118" s="28">
        <v>43110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1"/>
      <c r="G119" s="13"/>
      <c r="H119" s="131"/>
      <c r="I119" s="29">
        <f t="shared" si="1"/>
        <v>-140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1"/>
      <c r="G120" s="13"/>
      <c r="H120" s="131"/>
      <c r="I120" s="29">
        <f t="shared" si="1"/>
        <v>-140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1">
        <v>840</v>
      </c>
      <c r="G121" s="13">
        <v>988772</v>
      </c>
      <c r="H121" s="28">
        <v>43109</v>
      </c>
      <c r="I121" s="29">
        <f t="shared" si="1"/>
        <v>700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1">
        <v>840</v>
      </c>
      <c r="G122" s="13">
        <v>588203</v>
      </c>
      <c r="H122" s="28">
        <v>43129</v>
      </c>
      <c r="I122" s="29">
        <f t="shared" si="1"/>
        <v>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1">
        <v>980</v>
      </c>
      <c r="G123" s="13">
        <v>815288</v>
      </c>
      <c r="H123" s="28">
        <v>43126</v>
      </c>
      <c r="I123" s="29">
        <f t="shared" si="1"/>
        <v>840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v>1820</v>
      </c>
      <c r="G124" s="132" t="s">
        <v>341</v>
      </c>
      <c r="H124" s="28">
        <v>43118</v>
      </c>
      <c r="I124" s="29">
        <f t="shared" si="1"/>
        <v>1680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1"/>
      <c r="G125" s="13"/>
      <c r="H125" s="131"/>
      <c r="I125" s="29">
        <f t="shared" si="1"/>
        <v>-140</v>
      </c>
    </row>
  </sheetData>
  <autoFilter ref="A3:I125" xr:uid="{00000000-0009-0000-0000-00000E000000}"/>
  <mergeCells count="1">
    <mergeCell ref="C1:I2"/>
  </mergeCells>
  <conditionalFormatting sqref="I1:I1048576">
    <cfRule type="cellIs" dxfId="12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38">
        <v>43132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v>1360</v>
      </c>
      <c r="G4" s="132" t="s">
        <v>342</v>
      </c>
      <c r="H4" s="28">
        <v>43132</v>
      </c>
      <c r="I4" s="11">
        <f>янв.18!I4+фев.18!F4-фев.18!E4</f>
        <v>1080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янв.18!I5+фев.18!F5-фев.18!E5</f>
        <v>-280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343</v>
      </c>
      <c r="H6" s="28">
        <v>43158</v>
      </c>
      <c r="I6" s="11">
        <f>янв.18!I6+фев.18!F6-фев.18!E6</f>
        <v>420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янв.18!I7+фев.18!F7-фев.18!E7</f>
        <v>-280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янв.18!I8+фев.18!F8-фев.18!E8</f>
        <v>-280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янв.18!I9+фев.18!F9-фев.18!E9</f>
        <v>-280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>
        <v>280</v>
      </c>
      <c r="G10" s="132" t="s">
        <v>344</v>
      </c>
      <c r="H10" s="28">
        <v>43152</v>
      </c>
      <c r="I10" s="11">
        <f>янв.18!I10+фев.18!F10-фев.18!E10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янв.18!I11+фев.18!F11-фев.18!E11</f>
        <v>-280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янв.18!I12+фев.18!F12-фев.18!E12</f>
        <v>-280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янв.18!I13+фев.18!F13-фев.18!E13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700</v>
      </c>
      <c r="G14" s="132"/>
      <c r="H14" s="131"/>
      <c r="I14" s="11">
        <f>янв.18!I14+фев.18!F14-фев.18!E14</f>
        <v>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янв.18!I15+фев.18!F15-фев.18!E15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11">
        <f>янв.18!I16+фев.18!F16-фев.18!E16</f>
        <v>-280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11">
        <f>янв.18!I17+фев.18!F17-фев.18!E17</f>
        <v>-280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янв.18!I18+фев.18!F18-фев.18!E18</f>
        <v>-280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янв.18!I19+фев.18!F19-фев.18!E19</f>
        <v>-280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янв.18!I20+фев.18!F20-фев.18!E20</f>
        <v>-280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янв.18!I21+фев.18!F21-фев.18!E21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янв.18!I22+фев.18!F22-фев.18!E22</f>
        <v>-280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янв.18!I23+фев.18!F23-фев.18!E23</f>
        <v>-280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янв.18!I24+фев.18!F24-фев.18!E24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янв.18!I25+фев.18!F25-фев.18!E25</f>
        <v>-280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янв.18!I26+фев.18!F26-фев.18!E26</f>
        <v>140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янв.18!I27+фев.18!F27-фев.18!E27</f>
        <v>-280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янв.18!I28+фев.18!F28-фев.18!E28</f>
        <v>-280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янв.18!I29+фев.18!F29-фев.18!E29</f>
        <v>-280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янв.18!I30+фев.18!F30-фев.18!E30</f>
        <v>-280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11">
        <f>янв.18!I31+фев.18!F31-фев.18!E31</f>
        <v>-280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янв.18!I32+фев.18!F32-фев.18!E32</f>
        <v>-280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янв.18!I33+фев.18!F33-фев.18!E33</f>
        <v>-280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янв.18!I34+фев.18!F34-фев.18!E34</f>
        <v>-280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янв.18!I35+фев.18!F35-фев.18!E35</f>
        <v>-280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янв.18!I36+фев.18!F36-фев.18!E36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янв.18!I37+фев.18!F37-фев.18!E37</f>
        <v>-280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янв.18!I38+фев.18!F38-фев.18!E38</f>
        <v>-280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/>
      <c r="G39" s="132"/>
      <c r="H39" s="28"/>
      <c r="I39" s="11">
        <f>янв.18!I39+фев.18!F39-фев.18!E39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янв.18!I40+фев.18!F40-фев.18!E40</f>
        <v>-280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янв.18!I41+фев.18!F41-фев.18!E41</f>
        <v>-280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янв.18!I42+фев.18!F42-фев.18!E42</f>
        <v>-280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янв.18!I43+фев.18!F43-фев.18!E43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11">
        <f>янв.18!I44+фев.18!F44-фев.18!E44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1400</v>
      </c>
      <c r="G45" s="132" t="s">
        <v>345</v>
      </c>
      <c r="H45" s="28">
        <v>43158</v>
      </c>
      <c r="I45" s="11">
        <f>янв.18!I45+фев.18!F45-фев.18!E45</f>
        <v>1120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янв.18!I46+фев.18!F46-фев.18!E46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янв.18!I47+фев.18!F47-фев.18!E47</f>
        <v>-280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янв.18!I48+фев.18!F48-фев.18!E48</f>
        <v>-280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28"/>
      <c r="I49" s="11">
        <f>янв.18!I49+фев.18!F49-фев.18!E49</f>
        <v>-280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янв.18!I50+фев.18!F50-фев.18!E50</f>
        <v>1400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янв.18!I51+фев.18!F51-фев.18!E51</f>
        <v>-280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янв.18!I52+фев.18!F52-фев.18!E52</f>
        <v>-280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11">
        <f>янв.18!I53+фев.18!F53-фев.18!E53</f>
        <v>420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янв.18!I54+фев.18!F54-фев.18!E54</f>
        <v>-280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11">
        <f>янв.18!I55+фев.18!F55-фев.18!E55</f>
        <v>-280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янв.18!I56+фев.18!F56-фев.18!E56</f>
        <v>-280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28"/>
      <c r="I57" s="11">
        <f>янв.18!I57+фев.18!F57-фев.18!E57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янв.18!I58+фев.18!F58-фев.18!E58</f>
        <v>-280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янв.18!I59+фев.18!F59-фев.18!E59</f>
        <v>-280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янв.18!I60+фев.18!F60-фев.18!E60</f>
        <v>-280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янв.18!I61+фев.18!F61-фев.18!E61</f>
        <v>-280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янв.18!I62+фев.18!F62-фев.18!E62</f>
        <v>-280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346</v>
      </c>
      <c r="H63" s="28">
        <v>43157</v>
      </c>
      <c r="I63" s="11">
        <f>янв.18!I63+фев.18!F63-фев.18!E63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28"/>
      <c r="I64" s="11">
        <f>янв.18!I64+фев.18!F64-фев.18!E64</f>
        <v>1400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347</v>
      </c>
      <c r="H65" s="28">
        <v>43136</v>
      </c>
      <c r="I65" s="11">
        <f>янв.18!I65+фев.18!F65-фев.18!E65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>
        <v>2660</v>
      </c>
      <c r="G66" s="132" t="s">
        <v>348</v>
      </c>
      <c r="H66" s="28">
        <v>43136</v>
      </c>
      <c r="I66" s="11">
        <f>янв.18!I66+фев.18!F66-фев.18!E66</f>
        <v>2380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янв.18!I67+фев.18!F67-фев.18!E67</f>
        <v>-280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янв.18!I68+фев.18!F68-фев.18!E68</f>
        <v>-280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349</v>
      </c>
      <c r="H69" s="28">
        <v>43136</v>
      </c>
      <c r="I69" s="11">
        <f>янв.18!I69+фев.18!F69-фев.18!E69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янв.18!I70+фев.18!F70-фев.18!E70</f>
        <v>-280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янв.18!I71+фев.18!F71-фев.18!E71</f>
        <v>-280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11">
        <f>янв.18!I72+фев.18!F72-фев.18!E72</f>
        <v>-560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янв.18!I73+фев.18!F73-фев.18!E73</f>
        <v>-280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>
        <v>2800</v>
      </c>
      <c r="G74" s="132" t="s">
        <v>350</v>
      </c>
      <c r="H74" s="131"/>
      <c r="I74" s="11">
        <f>янв.18!I74+фев.18!F74-фев.18!E74</f>
        <v>2520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янв.18!I75+фев.18!F75-фев.18!E75</f>
        <v>-280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280</v>
      </c>
      <c r="G76" s="132" t="s">
        <v>351</v>
      </c>
      <c r="H76" s="28">
        <v>43144</v>
      </c>
      <c r="I76" s="11">
        <f>янв.18!I76+фев.18!F76-фев.18!E76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28"/>
      <c r="I77" s="11">
        <f>янв.18!I77+фев.18!F77-фев.18!E77</f>
        <v>-280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янв.18!I78+фев.18!F78-фев.18!E78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янв.18!I79+фев.18!F79-фев.18!E79</f>
        <v>-280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11">
        <f>янв.18!I80+фев.18!F80-фев.18!E80</f>
        <v>-280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11">
        <f>янв.18!I81+фев.18!F81-фев.18!E81</f>
        <v>-280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28"/>
      <c r="I82" s="11">
        <f>янв.18!I82+фев.18!F82-фев.18!E82</f>
        <v>-280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янв.18!I83+фев.18!F83-фев.18!E83</f>
        <v>-280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янв.18!I84+фев.18!F84-фев.18!E84</f>
        <v>-280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янв.18!I85+фев.18!F85-фев.18!E85</f>
        <v>-280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янв.18!I86+фев.18!F86-фев.18!E86</f>
        <v>-280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>
        <v>840</v>
      </c>
      <c r="G87" s="132" t="s">
        <v>352</v>
      </c>
      <c r="H87" s="28">
        <v>43140</v>
      </c>
      <c r="I87" s="11">
        <f>янв.18!I87+фев.18!F87-фев.18!E87</f>
        <v>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28"/>
      <c r="I88" s="11">
        <f>янв.18!I88+фев.18!F88-фев.18!E88</f>
        <v>-280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янв.18!I89+фев.18!F89-фев.18!E89</f>
        <v>-280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11">
        <f>янв.18!I90+фев.18!F90-фев.18!E90</f>
        <v>-280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28"/>
      <c r="I91" s="11">
        <f>янв.18!I91+фев.18!F91-фев.18!E91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2000</v>
      </c>
      <c r="G92" s="132" t="s">
        <v>353</v>
      </c>
      <c r="H92" s="28">
        <v>43139</v>
      </c>
      <c r="I92" s="11">
        <f>янв.18!I92+фев.18!F92-фев.18!E92</f>
        <v>1720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янв.18!I93+фев.18!F93-фев.18!E93</f>
        <v>-280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янв.18!I94+фев.18!F94-фев.18!E94</f>
        <v>-280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янв.18!I95+фев.18!F95-фев.18!E95</f>
        <v>-280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980</v>
      </c>
      <c r="G96" s="132" t="s">
        <v>354</v>
      </c>
      <c r="H96" s="28">
        <v>43144</v>
      </c>
      <c r="I96" s="11">
        <f>янв.18!I96+фев.18!F96-фев.18!E96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янв.18!I97+фев.18!F97-фев.18!E97</f>
        <v>-280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>
        <v>840</v>
      </c>
      <c r="G98" s="132" t="s">
        <v>287</v>
      </c>
      <c r="H98" s="28">
        <v>43143</v>
      </c>
      <c r="I98" s="11">
        <f>янв.18!I98+фев.18!F98-фев.18!E98</f>
        <v>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янв.18!I99+фев.18!F99-фев.18!E99</f>
        <v>-280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355</v>
      </c>
      <c r="H100" s="28">
        <v>43144</v>
      </c>
      <c r="I100" s="11">
        <f>янв.18!I100+фев.18!F100-фев.18!E100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янв.18!I101+фев.18!F101-фев.18!E101</f>
        <v>1400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янв.18!I102+фев.18!F102-фев.18!E102</f>
        <v>-280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янв.18!I103+фев.18!F103-фев.18!E103</f>
        <v>-280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28"/>
      <c r="I104" s="11">
        <f>янв.18!I104+фев.18!F104-фев.18!E104</f>
        <v>-280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янв.18!I105+фев.18!F105-фев.18!E105</f>
        <v>-280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янв.18!I106+фев.18!F106-фев.18!E106</f>
        <v>-280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янв.18!I107+фев.18!F107-фев.18!E107</f>
        <v>-280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янв.18!I108+фев.18!F108-фев.18!E108</f>
        <v>-280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>
        <v>840</v>
      </c>
      <c r="G109" s="132" t="s">
        <v>356</v>
      </c>
      <c r="H109" s="28">
        <v>43138</v>
      </c>
      <c r="I109" s="11">
        <f>янв.18!I109+фев.18!F109-фев.18!E109</f>
        <v>560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янв.18!I110+фев.18!F110-фев.18!E110</f>
        <v>-280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357</v>
      </c>
      <c r="H111" s="28">
        <v>43153</v>
      </c>
      <c r="I111" s="11">
        <f>янв.18!I111+фев.18!F111-фев.18!E111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янв.18!I112+фев.18!F112-фев.18!E112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янв.18!I113+фев.18!F113-фев.18!E113</f>
        <v>-280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11">
        <f>янв.18!I114+фев.18!F114-фев.18!E114</f>
        <v>-280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янв.18!I115+фев.18!F115-фев.18!E115</f>
        <v>-280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янв.18!I116+фев.18!F116-фев.18!E116</f>
        <v>560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янв.18!I117+фев.18!F117-фев.18!E117</f>
        <v>-280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358</v>
      </c>
      <c r="H118" s="28">
        <v>43138</v>
      </c>
      <c r="I118" s="11">
        <f>янв.18!I118+фев.18!F118-фев.18!E118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янв.18!I119+фев.18!F119-фев.18!E119</f>
        <v>-280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янв.18!I120+фев.18!F120-фев.18!E120</f>
        <v>-280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янв.18!I121+фев.18!F121-фев.18!E121</f>
        <v>560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янв.18!I122+фев.18!F122-фев.18!E122</f>
        <v>560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янв.18!I123+фев.18!F123-фев.18!E123</f>
        <v>700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28"/>
      <c r="I124" s="11">
        <f>янв.18!I124+фев.18!F124-фев.18!E124</f>
        <v>1540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янв.18!I125+фев.18!F125-фев.18!E125</f>
        <v>-280</v>
      </c>
    </row>
  </sheetData>
  <autoFilter ref="A3:I125" xr:uid="{00000000-0009-0000-0000-00000F000000}"/>
  <mergeCells count="1">
    <mergeCell ref="C1:I2"/>
  </mergeCells>
  <conditionalFormatting sqref="I1:I1048576">
    <cfRule type="cellIs" dxfId="12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2">
        <v>43160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11">
        <f>фев.18!I4+мар.18!F4-мар.18!E4</f>
        <v>940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11">
        <f>фев.18!I5+мар.18!F5-мар.18!E5</f>
        <v>-420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11">
        <f>фев.18!I6+мар.18!F6-мар.18!E6</f>
        <v>280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11">
        <f>фев.18!I7+мар.18!F7-мар.18!E7</f>
        <v>-420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11">
        <f>фев.18!I8+мар.18!F8-мар.18!E8</f>
        <v>-420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>
        <v>200</v>
      </c>
      <c r="G9" s="13">
        <v>265237</v>
      </c>
      <c r="H9" s="28">
        <v>43182</v>
      </c>
      <c r="I9" s="11">
        <f>фев.18!I9+мар.18!F9-мар.18!E9</f>
        <v>-220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11">
        <f>фев.18!I10+мар.18!F10-мар.18!E10</f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11">
        <f>фев.18!I11+мар.18!F11-мар.18!E11</f>
        <v>-420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11">
        <f>фев.18!I12+мар.18!F12-мар.18!E12</f>
        <v>-420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>
        <v>420</v>
      </c>
      <c r="G13" s="13">
        <v>346367</v>
      </c>
      <c r="H13" s="28">
        <v>43216</v>
      </c>
      <c r="I13" s="11">
        <f>фев.18!I13+мар.18!F13-мар.18!E13</f>
        <v>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"/>
      <c r="H14" s="131"/>
      <c r="I14" s="11">
        <f>фев.18!I14+мар.18!F14-мар.18!E14</f>
        <v>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"/>
      <c r="H15" s="131"/>
      <c r="I15" s="11">
        <f>фев.18!I15+мар.18!F15-мар.18!E15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11">
        <f>фев.18!I16+мар.18!F16-мар.18!E16</f>
        <v>-420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11">
        <f>фев.18!I17+мар.18!F17-мар.18!E17</f>
        <v>-420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11">
        <f>фев.18!I18+мар.18!F18-мар.18!E18</f>
        <v>-420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11">
        <f>фев.18!I19+мар.18!F19-мар.18!E19</f>
        <v>-420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11">
        <f>фев.18!I20+мар.18!F20-мар.18!E20</f>
        <v>-420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11">
        <f>фев.18!I21+мар.18!F21-мар.18!E21</f>
        <v>-420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11">
        <f>фев.18!I22+мар.18!F22-мар.18!E22</f>
        <v>-420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11">
        <f>фев.18!I23+мар.18!F23-мар.18!E23</f>
        <v>-420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11">
        <f>фев.18!I24+мар.18!F24-мар.18!E24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11">
        <f>фев.18!I25+мар.18!F25-мар.18!E25</f>
        <v>-420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"/>
      <c r="H26" s="28"/>
      <c r="I26" s="11">
        <f>фев.18!I26+мар.18!F26-мар.18!E26</f>
        <v>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11">
        <f>фев.18!I27+мар.18!F27-мар.18!E27</f>
        <v>-420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11">
        <f>фев.18!I28+мар.18!F28-мар.18!E28</f>
        <v>-420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11">
        <f>фев.18!I29+мар.18!F29-мар.18!E29</f>
        <v>-420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"/>
      <c r="H30" s="131"/>
      <c r="I30" s="11">
        <f>фев.18!I30+мар.18!F30-мар.18!E30</f>
        <v>-420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11">
        <f>фев.18!I31+мар.18!F31-мар.18!E31</f>
        <v>-420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11">
        <f>фев.18!I32+мар.18!F32-мар.18!E32</f>
        <v>-420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11">
        <f>фев.18!I33+мар.18!F33-мар.18!E33</f>
        <v>-420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>
        <v>2000</v>
      </c>
      <c r="G34" s="13">
        <v>1</v>
      </c>
      <c r="H34" s="28">
        <v>43174</v>
      </c>
      <c r="I34" s="11">
        <f>фев.18!I34+мар.18!F34-мар.18!E34</f>
        <v>1580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"/>
      <c r="H35" s="28"/>
      <c r="I35" s="11">
        <f>фев.18!I35+мар.18!F35-мар.18!E35</f>
        <v>-420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f>280+140</f>
        <v>420</v>
      </c>
      <c r="G36" s="13">
        <v>126</v>
      </c>
      <c r="H36" s="28">
        <v>43160</v>
      </c>
      <c r="I36" s="11">
        <f>фев.18!I36+мар.18!F36-мар.18!E36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11">
        <f>фев.18!I37+мар.18!F37-мар.18!E37</f>
        <v>-420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11">
        <f>фев.18!I38+мар.18!F38-мар.18!E38</f>
        <v>-420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>
        <v>391850</v>
      </c>
      <c r="H39" s="28">
        <v>43166</v>
      </c>
      <c r="I39" s="11">
        <f>фев.18!I39+мар.18!F39-мар.18!E39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11">
        <f>фев.18!I40+мар.18!F40-мар.18!E40</f>
        <v>-420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11">
        <f>фев.18!I41+мар.18!F41-мар.18!E41</f>
        <v>-420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11">
        <f>фев.18!I42+мар.18!F42-мар.18!E42</f>
        <v>-420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"/>
      <c r="H43" s="28"/>
      <c r="I43" s="11">
        <f>фев.18!I43+мар.18!F43-мар.18!E43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11">
        <f>фев.18!I44+мар.18!F44-мар.18!E44</f>
        <v>-140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"/>
      <c r="H45" s="28"/>
      <c r="I45" s="11">
        <f>фев.18!I45+мар.18!F45-мар.18!E45</f>
        <v>980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"/>
      <c r="H46" s="131"/>
      <c r="I46" s="11">
        <f>фев.18!I46+мар.18!F46-мар.18!E46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11">
        <f>фев.18!I47+мар.18!F47-мар.18!E47</f>
        <v>-420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11">
        <f>фев.18!I48+мар.18!F48-мар.18!E48</f>
        <v>-420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11">
        <f>фев.18!I49+мар.18!F49-мар.18!E49</f>
        <v>-420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11">
        <f>фев.18!I50+мар.18!F50-мар.18!E50</f>
        <v>1260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>
        <v>3000</v>
      </c>
      <c r="G51" s="13">
        <v>392825</v>
      </c>
      <c r="H51" s="28">
        <v>43179</v>
      </c>
      <c r="I51" s="11">
        <f>фев.18!I51+мар.18!F51-мар.18!E51</f>
        <v>2580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11">
        <f>фев.18!I52+мар.18!F52-мар.18!E52</f>
        <v>-420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11">
        <f>фев.18!I53+мар.18!F53-мар.18!E53</f>
        <v>280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11">
        <f>фев.18!I54+мар.18!F54-мар.18!E54</f>
        <v>-420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11">
        <f>фев.18!I55+мар.18!F55-мар.18!E55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11">
        <f>фев.18!I56+мар.18!F56-мар.18!E56</f>
        <v>-420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"/>
      <c r="H57" s="28"/>
      <c r="I57" s="11">
        <f>фев.18!I57+мар.18!F57-мар.18!E57</f>
        <v>280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11">
        <f>фев.18!I58+мар.18!F58-мар.18!E58</f>
        <v>-420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11">
        <f>фев.18!I59+мар.18!F59-мар.18!E59</f>
        <v>-420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11">
        <f>фев.18!I60+мар.18!F60-мар.18!E60</f>
        <v>-420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11">
        <f>фев.18!I61+мар.18!F61-мар.18!E61</f>
        <v>-420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11">
        <f>фев.18!I62+мар.18!F62-мар.18!E62</f>
        <v>-420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>
        <v>516283</v>
      </c>
      <c r="H63" s="28">
        <v>43181</v>
      </c>
      <c r="I63" s="11">
        <f>фев.18!I63+мар.18!F63-мар.18!E63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11">
        <f>фев.18!I64+мар.18!F64-мар.18!E64</f>
        <v>1260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">
        <v>385115</v>
      </c>
      <c r="H65" s="28">
        <v>43171</v>
      </c>
      <c r="I65" s="11">
        <f>фев.18!I65+мар.18!F65-мар.18!E65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11">
        <f>фев.18!I66+мар.18!F66-мар.18!E66</f>
        <v>2240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11">
        <f>фев.18!I67+мар.18!F67-мар.18!E67</f>
        <v>-420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11">
        <f>фев.18!I68+мар.18!F68-мар.18!E68</f>
        <v>-420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>
        <v>25415</v>
      </c>
      <c r="H69" s="28">
        <v>43164</v>
      </c>
      <c r="I69" s="11">
        <f>фев.18!I69+мар.18!F69-мар.18!E69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11">
        <f>фев.18!I70+мар.18!F70-мар.18!E70</f>
        <v>-420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11">
        <f>фев.18!I71+мар.18!F71-мар.18!E71</f>
        <v>-420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11">
        <f>фев.18!I72+мар.18!F72-мар.18!E72</f>
        <v>-840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"/>
      <c r="H73" s="131"/>
      <c r="I73" s="11">
        <f>фев.18!I73+мар.18!F73-мар.18!E73</f>
        <v>-420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11">
        <f>фев.18!I74+мар.18!F74-мар.18!E74</f>
        <v>2380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11">
        <f>фев.18!I75+мар.18!F75-мар.18!E75</f>
        <v>-420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">
        <v>939458</v>
      </c>
      <c r="H76" s="28">
        <v>43171</v>
      </c>
      <c r="I76" s="11">
        <f>фев.18!I76+мар.18!F76-мар.18!E76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"/>
      <c r="H77" s="28"/>
      <c r="I77" s="11">
        <f>фев.18!I77+мар.18!F77-мар.18!E77</f>
        <v>-420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11">
        <f>фев.18!I78+мар.18!F78-мар.18!E78</f>
        <v>-420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>
        <v>700</v>
      </c>
      <c r="G79" s="13">
        <v>357292</v>
      </c>
      <c r="H79" s="28">
        <v>43179</v>
      </c>
      <c r="I79" s="11">
        <f>фев.18!I79+мар.18!F79-мар.18!E79</f>
        <v>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"/>
      <c r="H80" s="28"/>
      <c r="I80" s="11">
        <f>фев.18!I80+мар.18!F80-мар.18!E80</f>
        <v>-420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1680</v>
      </c>
      <c r="G81" s="13">
        <v>443629</v>
      </c>
      <c r="H81" s="28">
        <v>43179</v>
      </c>
      <c r="I81" s="11">
        <f>фев.18!I81+мар.18!F81-мар.18!E81</f>
        <v>1260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11">
        <f>фев.18!I82+мар.18!F82-мар.18!E82</f>
        <v>-420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11">
        <f>фев.18!I83+мар.18!F83-мар.18!E83</f>
        <v>-420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11">
        <f>фев.18!I84+мар.18!F84-мар.18!E84</f>
        <v>-420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11">
        <f>фев.18!I85+мар.18!F85-мар.18!E85</f>
        <v>-420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11">
        <f>фев.18!I86+мар.18!F86-мар.18!E86</f>
        <v>-420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11">
        <f>фев.18!I87+мар.18!F87-мар.18!E87</f>
        <v>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"/>
      <c r="H88" s="28"/>
      <c r="I88" s="11">
        <f>фев.18!I88+мар.18!F88-мар.18!E88</f>
        <v>-420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11">
        <f>фев.18!I89+мар.18!F89-мар.18!E89</f>
        <v>-420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11">
        <f>фев.18!I90+мар.18!F90-мар.18!E90</f>
        <v>-420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">
        <v>585356</v>
      </c>
      <c r="H91" s="28">
        <v>43172</v>
      </c>
      <c r="I91" s="11">
        <f>фев.18!I91+мар.18!F91-мар.18!E91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11">
        <f>фев.18!I92+мар.18!F92-мар.18!E92</f>
        <v>1580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>
        <v>840</v>
      </c>
      <c r="G93" s="13">
        <v>267509</v>
      </c>
      <c r="H93" s="28">
        <v>43164</v>
      </c>
      <c r="I93" s="11">
        <f>фев.18!I93+мар.18!F93-мар.18!E93</f>
        <v>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11">
        <f>фев.18!I94+мар.18!F94-мар.18!E94</f>
        <v>-420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>
        <v>2100</v>
      </c>
      <c r="G95" s="13">
        <v>44877</v>
      </c>
      <c r="H95" s="28">
        <v>43172</v>
      </c>
      <c r="I95" s="11">
        <f>фев.18!I95+мар.18!F95-мар.18!E95</f>
        <v>1680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>
        <v>711936</v>
      </c>
      <c r="H96" s="28">
        <v>43164</v>
      </c>
      <c r="I96" s="11">
        <f>фев.18!I96+мар.18!F96-мар.18!E96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11">
        <f>фев.18!I97+мар.18!F97-мар.18!E97</f>
        <v>-420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11">
        <f>фев.18!I98+мар.18!F98-мар.18!E98</f>
        <v>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11">
        <f>фев.18!I99+мар.18!F99-мар.18!E99</f>
        <v>-420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">
        <v>703310</v>
      </c>
      <c r="H100" s="28">
        <v>43160</v>
      </c>
      <c r="I100" s="11">
        <f>фев.18!I100+мар.18!F100-мар.18!E100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11">
        <f>фев.18!I101+мар.18!F101-мар.18!E101</f>
        <v>1260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11">
        <f>фев.18!I102+мар.18!F102-мар.18!E102</f>
        <v>-420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11">
        <f>фев.18!I103+мар.18!F103-мар.18!E103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"/>
      <c r="H104" s="131"/>
      <c r="I104" s="11">
        <f>фев.18!I104+мар.18!F104-мар.18!E104</f>
        <v>-420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11">
        <f>фев.18!I105+мар.18!F105-мар.18!E105</f>
        <v>-420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11">
        <f>фев.18!I106+мар.18!F106-мар.18!E106</f>
        <v>-420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11">
        <f>фев.18!I107+мар.18!F107-мар.18!E107</f>
        <v>-420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"/>
      <c r="H108" s="28"/>
      <c r="I108" s="11">
        <f>фев.18!I108+мар.18!F108-мар.18!E108</f>
        <v>-420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11">
        <f>фев.18!I109+мар.18!F109-мар.18!E109</f>
        <v>420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11">
        <f>фев.18!I110+мар.18!F110-мар.18!E110</f>
        <v>-420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140+140</f>
        <v>280</v>
      </c>
      <c r="G111" s="13">
        <v>315429.61103500001</v>
      </c>
      <c r="H111" s="28">
        <v>43182</v>
      </c>
      <c r="I111" s="11">
        <f>фев.18!I111+мар.18!F111-мар.18!E111</f>
        <v>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11">
        <f>фев.18!I112+мар.18!F112-мар.18!E112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11">
        <f>фев.18!I113+мар.18!F113-мар.18!E113</f>
        <v>-420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11">
        <f>фев.18!I114+мар.18!F114-мар.18!E114</f>
        <v>-420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11">
        <f>фев.18!I115+мар.18!F115-мар.18!E115</f>
        <v>-420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"/>
      <c r="H116" s="28"/>
      <c r="I116" s="11">
        <f>фев.18!I116+мар.18!F116-мар.18!E116</f>
        <v>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11">
        <f>фев.18!I117+мар.18!F117-мар.18!E117</f>
        <v>-420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">
        <v>42750</v>
      </c>
      <c r="H118" s="28">
        <v>43172</v>
      </c>
      <c r="I118" s="11">
        <f>фев.18!I118+мар.18!F118-мар.18!E118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v>1700</v>
      </c>
      <c r="G119" s="13">
        <v>214087</v>
      </c>
      <c r="H119" s="28">
        <v>43180</v>
      </c>
      <c r="I119" s="11">
        <f>фев.18!I119+мар.18!F119-мар.18!E119</f>
        <v>1280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11">
        <f>фев.18!I120+мар.18!F120-мар.18!E120</f>
        <v>-420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"/>
      <c r="H121" s="131"/>
      <c r="I121" s="11">
        <f>фев.18!I121+мар.18!F121-мар.18!E121</f>
        <v>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"/>
      <c r="H122" s="131"/>
      <c r="I122" s="11">
        <f>фев.18!I122+мар.18!F122-мар.18!E122</f>
        <v>420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11">
        <f>фев.18!I123+мар.18!F123-мар.18!E123</f>
        <v>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11">
        <f>фев.18!I124+мар.18!F124-мар.18!E124</f>
        <v>1400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11">
        <f>фев.18!I125+мар.18!F125-мар.18!E125</f>
        <v>-420</v>
      </c>
    </row>
  </sheetData>
  <autoFilter ref="A3:I125" xr:uid="{00000000-0009-0000-0000-000010000000}"/>
  <mergeCells count="1">
    <mergeCell ref="C1:I2"/>
  </mergeCells>
  <conditionalFormatting sqref="I1:I1048576">
    <cfRule type="cellIs" dxfId="12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6">
        <v>43191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мар.18!I4+апр.18!F4-апр.18!E4</f>
        <v>800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мар.18!I5+апр.18!F5-апр.18!E5</f>
        <v>-560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мар.18!I6+апр.18!F6-апр.18!E6</f>
        <v>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мар.18!I7+апр.18!F7-апр.18!E7</f>
        <v>-560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мар.18!I8+апр.18!F8-апр.18!E8</f>
        <v>-560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мар.18!I9+апр.18!F9-апр.18!E9</f>
        <v>-360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92">
        <v>420</v>
      </c>
      <c r="G10" s="93" t="s">
        <v>359</v>
      </c>
      <c r="H10" s="94">
        <v>43215</v>
      </c>
      <c r="I10" s="29">
        <f>мар.18!I10+апр.18!F10-апр.18!E10</f>
        <v>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мар.18!I11+апр.18!F11-апр.18!E11</f>
        <v>-560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мар.18!I12+апр.18!F12-апр.18!E12</f>
        <v>-560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мар.18!I13+апр.18!F13-апр.18!E13</f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мар.18!I14+апр.18!F14-апр.18!E14</f>
        <v>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мар.18!I15+апр.18!F15-апр.18!E15</f>
        <v>-560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мар.18!I16+апр.18!F16-апр.18!E16</f>
        <v>-560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мар.18!I17+апр.18!F17-апр.18!E17</f>
        <v>-560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мар.18!I18+апр.18!F18-апр.18!E18</f>
        <v>-560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мар.18!I19+апр.18!F19-апр.18!E19</f>
        <v>-560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мар.18!I20+апр.18!F20-апр.18!E20</f>
        <v>-560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29">
        <f>мар.18!I21+апр.18!F21-апр.18!E21</f>
        <v>-560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мар.18!I22+апр.18!F22-апр.18!E22</f>
        <v>-560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мар.18!I23+апр.18!F23-апр.18!E23</f>
        <v>-560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мар.18!I24+апр.18!F24-апр.18!E24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мар.18!I25+апр.18!F25-апр.18!E25</f>
        <v>-560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мар.18!I26+апр.18!F26-апр.18!E26</f>
        <v>-140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мар.18!I27+апр.18!F27-апр.18!E27</f>
        <v>-560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мар.18!I28+апр.18!F28-апр.18!E28</f>
        <v>-560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мар.18!I29+апр.18!F29-апр.18!E29</f>
        <v>-560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мар.18!I30+апр.18!F30-апр.18!E30</f>
        <v>-560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мар.18!I31+апр.18!F31-апр.18!E31</f>
        <v>-560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мар.18!I32+апр.18!F32-апр.18!E32</f>
        <v>-560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>
        <v>6000</v>
      </c>
      <c r="G33" s="132" t="s">
        <v>360</v>
      </c>
      <c r="H33" s="28">
        <v>43193</v>
      </c>
      <c r="I33" s="29">
        <f>мар.18!I33+апр.18!F33-апр.18!E33</f>
        <v>5440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мар.18!I34+апр.18!F34-апр.18!E34</f>
        <v>1440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мар.18!I35+апр.18!F35-апр.18!E35</f>
        <v>-560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f>280+140</f>
        <v>420</v>
      </c>
      <c r="G36" s="131">
        <v>85.57</v>
      </c>
      <c r="H36" s="28">
        <v>43193</v>
      </c>
      <c r="I36" s="29">
        <f>мар.18!I36+апр.18!F36-апр.18!E36</f>
        <v>560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мар.18!I37+апр.18!F37-апр.18!E37</f>
        <v>-560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мар.18!I38+апр.18!F38-апр.18!E38</f>
        <v>-560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361</v>
      </c>
      <c r="H39" s="28">
        <v>43195</v>
      </c>
      <c r="I39" s="29">
        <f>мар.18!I39+апр.18!F39-апр.18!E39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мар.18!I40+апр.18!F40-апр.18!E40</f>
        <v>-560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мар.18!I41+апр.18!F41-апр.18!E41</f>
        <v>-560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мар.18!I42+апр.18!F42-апр.18!E42</f>
        <v>-560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мар.18!I43+апр.18!F43-апр.18!E43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мар.18!I44+апр.18!F44-апр.18!E44</f>
        <v>-280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420</v>
      </c>
      <c r="G45" s="132" t="s">
        <v>362</v>
      </c>
      <c r="H45" s="28">
        <v>43200</v>
      </c>
      <c r="I45" s="29">
        <f>мар.18!I45+апр.18!F45-апр.18!E45</f>
        <v>1260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мар.18!I46+апр.18!F46-апр.18!E46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мар.18!I47+апр.18!F47-апр.18!E47</f>
        <v>-560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мар.18!I48+апр.18!F48-апр.18!E48</f>
        <v>-560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мар.18!I49+апр.18!F49-апр.18!E49</f>
        <v>-560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мар.18!I50+апр.18!F50-апр.18!E50</f>
        <v>1120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мар.18!I51+апр.18!F51-апр.18!E51</f>
        <v>2440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мар.18!I52+апр.18!F52-апр.18!E52</f>
        <v>-560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мар.18!I53+апр.18!F53-апр.18!E53</f>
        <v>140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мар.18!I54+апр.18!F54-апр.18!E54</f>
        <v>-560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мар.18!I55+апр.18!F55-апр.18!E55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мар.18!I56+апр.18!F56-апр.18!E56</f>
        <v>-560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мар.18!I57+апр.18!F57-апр.18!E57</f>
        <v>140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мар.18!I58+апр.18!F58-апр.18!E58</f>
        <v>-560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мар.18!I59+апр.18!F59-апр.18!E59</f>
        <v>-560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мар.18!I60+апр.18!F60-апр.18!E60</f>
        <v>-560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мар.18!I61+апр.18!F61-апр.18!E61</f>
        <v>-560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мар.18!I62+апр.18!F62-апр.18!E62</f>
        <v>-560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363</v>
      </c>
      <c r="H63" s="28">
        <v>43210</v>
      </c>
      <c r="I63" s="29">
        <f>мар.18!I63+апр.18!F63-апр.18!E63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мар.18!I64+апр.18!F64-апр.18!E64</f>
        <v>1120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364</v>
      </c>
      <c r="H65" s="132" t="s">
        <v>365</v>
      </c>
      <c r="I65" s="29">
        <f>мар.18!I65+апр.18!F65-апр.18!E65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мар.18!I66+апр.18!F66-апр.18!E66</f>
        <v>2100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мар.18!I67+апр.18!F67-апр.18!E67</f>
        <v>-560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мар.18!I68+апр.18!F68-апр.18!E68</f>
        <v>-560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366</v>
      </c>
      <c r="H69" s="28">
        <v>43196</v>
      </c>
      <c r="I69" s="29">
        <f>мар.18!I69+апр.18!F69-апр.18!E69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мар.18!I70+апр.18!F70-апр.18!E70</f>
        <v>-560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28"/>
      <c r="I71" s="29">
        <f>мар.18!I71+апр.18!F71-апр.18!E71</f>
        <v>-560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мар.18!I72+апр.18!F72-апр.18!E72</f>
        <v>-1120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мар.18!I73+апр.18!F73-апр.18!E73</f>
        <v>-560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мар.18!I74+апр.18!F74-апр.18!E74</f>
        <v>2240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мар.18!I75+апр.18!F75-апр.18!E75</f>
        <v>-560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367</v>
      </c>
      <c r="H76" s="28">
        <v>43203</v>
      </c>
      <c r="I76" s="29">
        <f>мар.18!I76+апр.18!F76-апр.18!E76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1820</v>
      </c>
      <c r="G77" s="132" t="s">
        <v>368</v>
      </c>
      <c r="H77" s="28">
        <v>43206</v>
      </c>
      <c r="I77" s="29">
        <f>мар.18!I77+апр.18!F77-апр.18!E77</f>
        <v>1260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мар.18!I78+апр.18!F78-апр.18!E78</f>
        <v>-560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мар.18!I79+апр.18!F79-апр.18!E79</f>
        <v>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29">
        <f>мар.18!I80+апр.18!F80-апр.18!E80</f>
        <v>-560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мар.18!I81+апр.18!F81-апр.18!E81</f>
        <v>1120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28"/>
      <c r="I82" s="29">
        <f>мар.18!I82+апр.18!F82-апр.18!E82</f>
        <v>-560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мар.18!I83+апр.18!F83-апр.18!E83</f>
        <v>-560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мар.18!I84+апр.18!F84-апр.18!E84</f>
        <v>-560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мар.18!I85+апр.18!F85-апр.18!E85</f>
        <v>-560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мар.18!I86+апр.18!F86-апр.18!E86</f>
        <v>-560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мар.18!I87+апр.18!F87-апр.18!E87</f>
        <v>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28"/>
      <c r="I88" s="29">
        <f>мар.18!I88+апр.18!F88-апр.18!E88</f>
        <v>-560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мар.18!I89+апр.18!F89-апр.18!E89</f>
        <v>-560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мар.18!I90+апр.18!F90-апр.18!E90</f>
        <v>-560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28"/>
      <c r="I91" s="29">
        <f>мар.18!I91+апр.18!F91-апр.18!E91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мар.18!I92+апр.18!F92-апр.18!E92</f>
        <v>1440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мар.18!I93+апр.18!F93-апр.18!E93</f>
        <v>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мар.18!I94+апр.18!F94-апр.18!E94</f>
        <v>-560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мар.18!I95+апр.18!F95-апр.18!E95</f>
        <v>1540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369</v>
      </c>
      <c r="H96" s="28">
        <v>43199</v>
      </c>
      <c r="I96" s="29">
        <f>мар.18!I96+апр.18!F96-апр.18!E96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мар.18!I97+апр.18!F97-апр.18!E97</f>
        <v>-560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мар.18!I98+апр.18!F98-апр.18!E98</f>
        <v>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мар.18!I99+апр.18!F99-апр.18!E99</f>
        <v>-560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370</v>
      </c>
      <c r="H100" s="28">
        <v>43196</v>
      </c>
      <c r="I100" s="29">
        <f>мар.18!I100+апр.18!F100-апр.18!E100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мар.18!I101+апр.18!F101-апр.18!E101</f>
        <v>1120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мар.18!I102+апр.18!F102-апр.18!E102</f>
        <v>-560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мар.18!I103+апр.18!F103-апр.18!E103</f>
        <v>-560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мар.18!I104+апр.18!F104-апр.18!E104</f>
        <v>-560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мар.18!I105+апр.18!F105-апр.18!E105</f>
        <v>-560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мар.18!I106+апр.18!F106-апр.18!E106</f>
        <v>-560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мар.18!I107+апр.18!F107-апр.18!E107</f>
        <v>-560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мар.18!I108+апр.18!F108-апр.18!E108</f>
        <v>-560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мар.18!I109+апр.18!F109-апр.18!E109</f>
        <v>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мар.18!I110+апр.18!F110-апр.18!E110</f>
        <v>-560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/>
      <c r="G111" s="132"/>
      <c r="H111" s="28"/>
      <c r="I111" s="29">
        <f>мар.18!I111+апр.18!F111-апр.18!E111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28"/>
      <c r="I112" s="29">
        <f>мар.18!I112+апр.18!F112-апр.18!E112</f>
        <v>-560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мар.18!I113+апр.18!F113-апр.18!E113</f>
        <v>-560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мар.18!I114+апр.18!F114-апр.18!E114</f>
        <v>-560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мар.18!I115+апр.18!F115-апр.18!E115</f>
        <v>-560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мар.18!I116+апр.18!F116-апр.18!E116</f>
        <v>280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мар.18!I117+апр.18!F117-апр.18!E117</f>
        <v>-560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371</v>
      </c>
      <c r="H118" s="28">
        <v>43199</v>
      </c>
      <c r="I118" s="29">
        <f>мар.18!I118+апр.18!F118-апр.18!E118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мар.18!I119+апр.18!F119-апр.18!E119</f>
        <v>1140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мар.18!I120+апр.18!F120-апр.18!E120</f>
        <v>-560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28"/>
      <c r="I121" s="29">
        <f>мар.18!I121+апр.18!F121-апр.18!E121</f>
        <v>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мар.18!I122+апр.18!F122-апр.18!E122</f>
        <v>280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29">
        <f>мар.18!I123+апр.18!F123-апр.18!E123</f>
        <v>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мар.18!I124+апр.18!F124-апр.18!E124</f>
        <v>1260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мар.18!I125+апр.18!F125-апр.18!E125</f>
        <v>-560</v>
      </c>
    </row>
  </sheetData>
  <autoFilter ref="A3:I125" xr:uid="{00000000-0009-0000-0000-000011000000}"/>
  <mergeCells count="1">
    <mergeCell ref="C1:I2"/>
  </mergeCells>
  <conditionalFormatting sqref="I1:I125">
    <cfRule type="cellIs" dxfId="12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2">
        <v>43221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апр.18!I4+'май. 18'!F4-'май. 18'!E4</f>
        <v>660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апр.18!I5+'май. 18'!F5-'май. 18'!E5</f>
        <v>-700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372</v>
      </c>
      <c r="H6" s="28">
        <v>43248</v>
      </c>
      <c r="I6" s="29">
        <f>апр.18!I6+'май. 18'!F6-'май. 18'!E6</f>
        <v>200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>
        <v>3500</v>
      </c>
      <c r="G7" s="132" t="s">
        <v>373</v>
      </c>
      <c r="H7" s="28">
        <v>43234</v>
      </c>
      <c r="I7" s="29">
        <f>апр.18!I7+'май. 18'!F7-'май. 18'!E7</f>
        <v>2800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апр.18!I8+'май. 18'!F8-'май. 18'!E8</f>
        <v>-700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апр.18!I9+'май. 18'!F9-'май. 18'!E9</f>
        <v>-500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апр.18!I10+'май. 18'!F10-'май. 18'!E10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апр.18!I11+'май. 18'!F11-'май. 18'!E11</f>
        <v>-700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апр.18!I12+'май. 18'!F12-'май. 18'!E12</f>
        <v>-700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апр.18!I13+'май. 18'!F13-'май. 18'!E13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апр.18!I14+'май. 18'!F14-'май. 18'!E14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v>1000</v>
      </c>
      <c r="G15" s="132" t="s">
        <v>374</v>
      </c>
      <c r="H15" s="28">
        <v>43223</v>
      </c>
      <c r="I15" s="29">
        <f>апр.18!I15+'май. 18'!F15-'май. 18'!E15</f>
        <v>300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1000</v>
      </c>
      <c r="G16" s="132" t="s">
        <v>375</v>
      </c>
      <c r="H16" s="28">
        <v>43227</v>
      </c>
      <c r="I16" s="29">
        <f>апр.18!I16+'май. 18'!F16-'май. 18'!E16</f>
        <v>300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апр.18!I17+'май. 18'!F17-'май. 18'!E17</f>
        <v>-700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апр.18!I18+'май. 18'!F18-'май. 18'!E18</f>
        <v>-700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апр.18!I19+'май. 18'!F19-'май. 18'!E19</f>
        <v>-700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апр.18!I20+'май. 18'!F20-'май. 18'!E20</f>
        <v>-700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420</v>
      </c>
      <c r="G21" s="132" t="s">
        <v>376</v>
      </c>
      <c r="H21" s="28">
        <v>43237</v>
      </c>
      <c r="I21" s="29">
        <f>апр.18!I21+'май. 18'!F21-'май. 18'!E21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апр.18!I22+'май. 18'!F22-'май. 18'!E22</f>
        <v>-700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апр.18!I23+'май. 18'!F23-'май. 18'!E23</f>
        <v>-700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апр.18!I24+'май. 18'!F24-'май. 18'!E24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апр.18!I25+'май. 18'!F25-'май. 18'!E25</f>
        <v>-700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апр.18!I26+'май. 18'!F26-'май. 18'!E26</f>
        <v>-280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апр.18!I27+'май. 18'!F27-'май. 18'!E27</f>
        <v>-700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апр.18!I28+'май. 18'!F28-'май. 18'!E28</f>
        <v>-700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апр.18!I29+'май. 18'!F29-'май. 18'!E29</f>
        <v>-700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апр.18!I30+'май. 18'!F30-'май. 18'!E30</f>
        <v>-700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апр.18!I31+'май. 18'!F31-'май. 18'!E31</f>
        <v>-700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апр.18!I32+'май. 18'!F32-'май. 18'!E32</f>
        <v>-700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апр.18!I33+'май. 18'!F33-'май. 18'!E33</f>
        <v>5300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апр.18!I34+'май. 18'!F34-'май. 18'!E34</f>
        <v>1300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апр.18!I35+'май. 18'!F35-'май. 18'!E35</f>
        <v>-700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апр.18!I36+'май. 18'!F36-'май. 18'!E36</f>
        <v>420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апр.18!I37+'май. 18'!F37-'май. 18'!E37</f>
        <v>-700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апр.18!I38+'май. 18'!F38-'май. 18'!E38</f>
        <v>-700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377</v>
      </c>
      <c r="H39" s="28">
        <v>43227</v>
      </c>
      <c r="I39" s="29">
        <f>апр.18!I39+'май. 18'!F39-'май. 18'!E39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апр.18!I40+'май. 18'!F40-'май. 18'!E40</f>
        <v>-700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апр.18!I41+'май. 18'!F41-'май. 18'!E41</f>
        <v>-700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апр.18!I42+'май. 18'!F42-'май. 18'!E42</f>
        <v>-700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апр.18!I43+'май. 18'!F43-'май. 18'!E43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апр.18!I44+'май. 18'!F44-'май. 18'!E44</f>
        <v>-420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29">
        <f>апр.18!I45+'май. 18'!F45-'май. 18'!E45</f>
        <v>1120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апр.18!I46+'май. 18'!F46-'май. 18'!E46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апр.18!I47+'май. 18'!F47-'май. 18'!E47</f>
        <v>-700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апр.18!I48+'май. 18'!F48-'май. 18'!E48</f>
        <v>-700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апр.18!I49+'май. 18'!F49-'май. 18'!E49</f>
        <v>-700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апр.18!I50+'май. 18'!F50-'май. 18'!E50</f>
        <v>980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апр.18!I51+'май. 18'!F51-'май. 18'!E51</f>
        <v>2300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апр.18!I52+'май. 18'!F52-'май. 18'!E52</f>
        <v>-700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апр.18!I53+'май. 18'!F53-'май. 18'!E53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апр.18!I54+'май. 18'!F54-'май. 18'!E54</f>
        <v>-700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700</v>
      </c>
      <c r="G55" s="132" t="s">
        <v>378</v>
      </c>
      <c r="H55" s="28">
        <v>43230</v>
      </c>
      <c r="I55" s="29">
        <f>апр.18!I55+'май. 18'!F55-'май. 18'!E55</f>
        <v>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апр.18!I56+'май. 18'!F56-'май. 18'!E56</f>
        <v>-700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апр.18!I57+'май. 18'!F57-'май. 18'!E57</f>
        <v>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апр.18!I58+'май. 18'!F58-'май. 18'!E58</f>
        <v>-700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апр.18!I59+'май. 18'!F59-'май. 18'!E59</f>
        <v>-700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апр.18!I60+'май. 18'!F60-'май. 18'!E60</f>
        <v>-700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апр.18!I61+'май. 18'!F61-'май. 18'!E61</f>
        <v>-700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апр.18!I62+'май. 18'!F62-'май. 18'!E62</f>
        <v>-700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379</v>
      </c>
      <c r="H63" s="28" t="s">
        <v>380</v>
      </c>
      <c r="I63" s="29">
        <f>апр.18!I63+'май. 18'!F63-'май. 18'!E63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апр.18!I64+'май. 18'!F64-'май. 18'!E64</f>
        <v>980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/>
      <c r="G65" s="132"/>
      <c r="H65" s="28"/>
      <c r="I65" s="29">
        <f>апр.18!I65+'май. 18'!F65-'май. 18'!E65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апр.18!I66+'май. 18'!F66-'май. 18'!E66</f>
        <v>1960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28"/>
      <c r="I67" s="29">
        <f>апр.18!I67+'май. 18'!F67-'май. 18'!E67</f>
        <v>-700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апр.18!I68+'май. 18'!F68-'май. 18'!E68</f>
        <v>-700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381</v>
      </c>
      <c r="H69" s="28">
        <v>43227</v>
      </c>
      <c r="I69" s="29">
        <f>апр.18!I69+'май. 18'!F69-'май. 18'!E69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апр.18!I70+'май. 18'!F70-'май. 18'!E70</f>
        <v>-700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апр.18!I71+'май. 18'!F71-'май. 18'!E71</f>
        <v>-700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апр.18!I72+'май. 18'!F72-'май. 18'!E72</f>
        <v>-1400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апр.18!I73+'май. 18'!F73-'май. 18'!E73</f>
        <v>-700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>
        <v>700</v>
      </c>
      <c r="G74" s="132" t="s">
        <v>382</v>
      </c>
      <c r="H74" s="28">
        <v>43243</v>
      </c>
      <c r="I74" s="29">
        <f>апр.18!I74+'май. 18'!F74-'май. 18'!E74</f>
        <v>2800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апр.18!I75+'май. 18'!F75-'май. 18'!E75</f>
        <v>-700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383</v>
      </c>
      <c r="H76" s="28">
        <v>43234</v>
      </c>
      <c r="I76" s="29">
        <f>апр.18!I76+'май. 18'!F76-'май. 18'!E76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384</v>
      </c>
      <c r="H77" s="28">
        <v>43236</v>
      </c>
      <c r="I77" s="29">
        <f>апр.18!I77+'май. 18'!F77-'май. 18'!E77</f>
        <v>1260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>
        <v>2000</v>
      </c>
      <c r="G78" s="132" t="s">
        <v>385</v>
      </c>
      <c r="H78" s="28">
        <v>43227</v>
      </c>
      <c r="I78" s="29">
        <f>апр.18!I78+'май. 18'!F78-'май. 18'!E78</f>
        <v>1300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апр.18!I79+'май. 18'!F79-'май. 18'!E79</f>
        <v>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29">
        <f>апр.18!I80+'май. 18'!F80-'май. 18'!E80</f>
        <v>-700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апр.18!I81+'май. 18'!F81-'май. 18'!E81</f>
        <v>980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апр.18!I82+'май. 18'!F82-'май. 18'!E82</f>
        <v>-700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апр.18!I83+'май. 18'!F83-'май. 18'!E83</f>
        <v>-700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апр.18!I84+'май. 18'!F84-'май. 18'!E84</f>
        <v>-700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апр.18!I85+'май. 18'!F85-'май. 18'!E85</f>
        <v>-700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апр.18!I86+'май. 18'!F86-'май. 18'!E86</f>
        <v>-700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апр.18!I87+'май. 18'!F87-'май. 18'!E87</f>
        <v>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f>560+1540</f>
        <v>2100</v>
      </c>
      <c r="G88" s="132" t="s">
        <v>386</v>
      </c>
      <c r="H88" s="28">
        <v>43224</v>
      </c>
      <c r="I88" s="29">
        <f>апр.18!I88+'май. 18'!F88-'май. 18'!E88</f>
        <v>1400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апр.18!I89+'май. 18'!F89-'май. 18'!E89</f>
        <v>-700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апр.18!I90+'май. 18'!F90-'май. 18'!E90</f>
        <v>-700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387</v>
      </c>
      <c r="H91" s="28">
        <v>43227</v>
      </c>
      <c r="I91" s="29">
        <f>апр.18!I91+'май. 18'!F91-'май. 18'!E91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28"/>
      <c r="I92" s="29">
        <f>апр.18!I92+'май. 18'!F92-'май. 18'!E92</f>
        <v>1300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апр.18!I93+'май. 18'!F93-'май. 18'!E93</f>
        <v>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>
        <v>3220</v>
      </c>
      <c r="G94" s="132" t="s">
        <v>388</v>
      </c>
      <c r="H94" s="28">
        <v>43234</v>
      </c>
      <c r="I94" s="29">
        <f>апр.18!I94+'май. 18'!F94-'май. 18'!E94</f>
        <v>2520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апр.18!I95+'май. 18'!F95-'май. 18'!E95</f>
        <v>1400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389</v>
      </c>
      <c r="H96" s="28">
        <v>43223</v>
      </c>
      <c r="I96" s="29">
        <f>апр.18!I96+'май. 18'!F96-'май. 18'!E96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апр.18!I97+'май. 18'!F97-'май. 18'!E97</f>
        <v>-700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апр.18!I98+'май. 18'!F98-'май. 18'!E98</f>
        <v>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апр.18!I99+'май. 18'!F99-'май. 18'!E99</f>
        <v>-700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390</v>
      </c>
      <c r="H100" s="28">
        <v>43223</v>
      </c>
      <c r="I100" s="29">
        <f>апр.18!I100+'май. 18'!F100-'май. 18'!E100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апр.18!I101+'май. 18'!F101-'май. 18'!E101</f>
        <v>980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апр.18!I102+'май. 18'!F102-'май. 18'!E102</f>
        <v>-700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апр.18!I103+'май. 18'!F103-'май. 18'!E103</f>
        <v>-700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апр.18!I104+'май. 18'!F104-'май. 18'!E104</f>
        <v>-700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апр.18!I105+'май. 18'!F105-'май. 18'!E105</f>
        <v>-700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28"/>
      <c r="I106" s="29">
        <f>апр.18!I106+'май. 18'!F106-'май. 18'!E106</f>
        <v>-700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апр.18!I107+'май. 18'!F107-'май. 18'!E107</f>
        <v>-700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апр.18!I108+'май. 18'!F108-'май. 18'!E108</f>
        <v>-700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апр.18!I109+'май. 18'!F109-'май. 18'!E109</f>
        <v>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апр.18!I110+'май. 18'!F110-'май. 18'!E110</f>
        <v>-700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391</v>
      </c>
      <c r="H111" s="28">
        <v>43238</v>
      </c>
      <c r="I111" s="29">
        <f>апр.18!I111+'май. 18'!F111-'май. 18'!E111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840</v>
      </c>
      <c r="G112" s="132" t="s">
        <v>392</v>
      </c>
      <c r="H112" s="28">
        <v>43235</v>
      </c>
      <c r="I112" s="29">
        <f>апр.18!I112+'май. 18'!F112-'май. 18'!E112</f>
        <v>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апр.18!I113+'май. 18'!F113-'май. 18'!E113</f>
        <v>-700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28"/>
      <c r="I114" s="29">
        <f>апр.18!I114+'май. 18'!F114-'май. 18'!E114</f>
        <v>-700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апр.18!I115+'май. 18'!F115-'май. 18'!E115</f>
        <v>-700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апр.18!I116+'май. 18'!F116-'май. 18'!E116</f>
        <v>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апр.18!I117+'май. 18'!F117-'май. 18'!E117</f>
        <v>-700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393</v>
      </c>
      <c r="H118" s="28">
        <v>43230</v>
      </c>
      <c r="I118" s="29">
        <f>апр.18!I118+'май. 18'!F118-'май. 18'!E118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апр.18!I119+'май. 18'!F119-'май. 18'!E119</f>
        <v>1000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апр.18!I120+'май. 18'!F120-'май. 18'!E120</f>
        <v>-700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28"/>
      <c r="I121" s="29">
        <f>апр.18!I121+'май. 18'!F121-'май. 18'!E121</f>
        <v>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апр.18!I122+'май. 18'!F122-'май. 18'!E122</f>
        <v>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28"/>
      <c r="I123" s="29">
        <f>апр.18!I123+'май. 18'!F123-'май. 18'!E123</f>
        <v>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апр.18!I124+'май. 18'!F124-'май. 18'!E124</f>
        <v>1120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апр.18!I125+'май. 18'!F125-'май. 18'!E125</f>
        <v>-700</v>
      </c>
    </row>
  </sheetData>
  <autoFilter ref="A3:I125" xr:uid="{00000000-0009-0000-0000-000012000000}"/>
  <mergeCells count="1">
    <mergeCell ref="C1:I2"/>
  </mergeCells>
  <conditionalFormatting sqref="I1:I125">
    <cfRule type="cellIs" dxfId="125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6" tint="-0.499984740745262"/>
  </sheetPr>
  <dimension ref="A1:I125"/>
  <sheetViews>
    <sheetView topLeftCell="A31" workbookViewId="0">
      <selection activeCell="D52" sqref="D52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4">
        <v>42736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5" t="s">
        <v>5</v>
      </c>
      <c r="C2" s="135"/>
      <c r="D2" s="135"/>
      <c r="E2" s="135"/>
      <c r="F2" s="136"/>
      <c r="G2" s="137"/>
      <c r="H2" s="135"/>
      <c r="I2" s="135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1"/>
      <c r="G4" s="13"/>
      <c r="H4" s="131"/>
      <c r="I4" s="29">
        <f t="shared" ref="I4:I35" si="0">F4-E4</f>
        <v>-140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1"/>
      <c r="G5" s="13"/>
      <c r="H5" s="131"/>
      <c r="I5" s="29">
        <f t="shared" si="0"/>
        <v>-140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1"/>
      <c r="G6" s="13"/>
      <c r="H6" s="131"/>
      <c r="I6" s="29">
        <f t="shared" si="0"/>
        <v>-140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1"/>
      <c r="G7" s="13"/>
      <c r="H7" s="131"/>
      <c r="I7" s="29">
        <f t="shared" si="0"/>
        <v>-140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1"/>
      <c r="G8" s="13"/>
      <c r="H8" s="28"/>
      <c r="I8" s="29">
        <f t="shared" si="0"/>
        <v>-140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1"/>
      <c r="G9" s="13"/>
      <c r="H9" s="131"/>
      <c r="I9" s="29">
        <f t="shared" si="0"/>
        <v>-140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1"/>
      <c r="G10" s="13"/>
      <c r="H10" s="131"/>
      <c r="I10" s="29">
        <f t="shared" si="0"/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1"/>
      <c r="G11" s="13"/>
      <c r="H11" s="131"/>
      <c r="I11" s="29">
        <f t="shared" si="0"/>
        <v>-140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1"/>
      <c r="G12" s="13"/>
      <c r="H12" s="28"/>
      <c r="I12" s="29">
        <f t="shared" si="0"/>
        <v>-140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1"/>
      <c r="G13" s="13"/>
      <c r="H13" s="131"/>
      <c r="I13" s="29">
        <f t="shared" si="0"/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1"/>
      <c r="G14" s="13"/>
      <c r="H14" s="131"/>
      <c r="I14" s="29">
        <f t="shared" si="0"/>
        <v>-140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1"/>
      <c r="G15" s="13"/>
      <c r="H15" s="131"/>
      <c r="I15" s="29">
        <f t="shared" si="0"/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1"/>
      <c r="G16" s="13"/>
      <c r="H16" s="131"/>
      <c r="I16" s="29">
        <f t="shared" si="0"/>
        <v>-140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840</v>
      </c>
      <c r="G17" s="132" t="s">
        <v>144</v>
      </c>
      <c r="H17" s="28">
        <v>42753</v>
      </c>
      <c r="I17" s="29">
        <f t="shared" si="0"/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1"/>
      <c r="G18" s="13"/>
      <c r="H18" s="131"/>
      <c r="I18" s="29">
        <f t="shared" si="0"/>
        <v>-140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1"/>
      <c r="G19" s="13"/>
      <c r="H19" s="131"/>
      <c r="I19" s="29">
        <f t="shared" si="0"/>
        <v>-140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131"/>
      <c r="G20" s="13"/>
      <c r="H20" s="28"/>
      <c r="I20" s="29">
        <f t="shared" si="0"/>
        <v>-140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1">
        <f>140+420</f>
        <v>560</v>
      </c>
      <c r="G21" s="13">
        <v>409519</v>
      </c>
      <c r="H21" s="28">
        <v>42744</v>
      </c>
      <c r="I21" s="29">
        <f t="shared" si="0"/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1"/>
      <c r="G22" s="13"/>
      <c r="H22" s="131"/>
      <c r="I22" s="29">
        <f t="shared" si="0"/>
        <v>-140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1"/>
      <c r="G23" s="13"/>
      <c r="H23" s="131"/>
      <c r="I23" s="29">
        <f t="shared" si="0"/>
        <v>-140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1"/>
      <c r="G25" s="13"/>
      <c r="H25" s="131"/>
      <c r="I25" s="29">
        <f t="shared" si="0"/>
        <v>-140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1">
        <f>280+840</f>
        <v>1120</v>
      </c>
      <c r="G26" s="13">
        <v>81</v>
      </c>
      <c r="H26" s="28">
        <v>42759</v>
      </c>
      <c r="I26" s="29">
        <f t="shared" si="0"/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1"/>
      <c r="G27" s="13"/>
      <c r="H27" s="131"/>
      <c r="I27" s="29">
        <f t="shared" si="0"/>
        <v>-140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1"/>
      <c r="G28" s="13"/>
      <c r="H28" s="131"/>
      <c r="I28" s="29">
        <f t="shared" si="0"/>
        <v>-140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1"/>
      <c r="G29" s="13"/>
      <c r="H29" s="131"/>
      <c r="I29" s="29">
        <f t="shared" si="0"/>
        <v>-140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1"/>
      <c r="G30" s="13"/>
      <c r="H30" s="131"/>
      <c r="I30" s="29">
        <f t="shared" si="0"/>
        <v>-140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1"/>
      <c r="G31" s="13"/>
      <c r="H31" s="131"/>
      <c r="I31" s="29">
        <f t="shared" si="0"/>
        <v>-140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1"/>
      <c r="G32" s="13"/>
      <c r="H32" s="131"/>
      <c r="I32" s="29">
        <f t="shared" si="0"/>
        <v>-140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1"/>
      <c r="G33" s="13"/>
      <c r="H33" s="131"/>
      <c r="I33" s="29">
        <f t="shared" si="0"/>
        <v>-140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1">
        <f>2160+840</f>
        <v>3000</v>
      </c>
      <c r="G34" s="13">
        <v>1</v>
      </c>
      <c r="H34" s="28">
        <v>42747</v>
      </c>
      <c r="I34" s="29">
        <f t="shared" si="0"/>
        <v>2860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1"/>
      <c r="G35" s="13"/>
      <c r="H35" s="131"/>
      <c r="I35" s="29">
        <f t="shared" si="0"/>
        <v>-140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131">
        <v>280</v>
      </c>
      <c r="G36" s="13">
        <v>349</v>
      </c>
      <c r="H36" s="28">
        <v>42744</v>
      </c>
      <c r="I36" s="29">
        <f t="shared" ref="I36:I45" si="1">F36-E36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1"/>
      <c r="G37" s="13"/>
      <c r="H37" s="131"/>
      <c r="I37" s="29">
        <f t="shared" si="1"/>
        <v>-140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1"/>
      <c r="G38" s="13"/>
      <c r="H38" s="131"/>
      <c r="I38" s="29">
        <f t="shared" si="1"/>
        <v>-140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1"/>
      <c r="G39" s="13"/>
      <c r="H39" s="131"/>
      <c r="I39" s="29">
        <f t="shared" si="1"/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1"/>
      <c r="G40" s="13"/>
      <c r="H40" s="131"/>
      <c r="I40" s="29">
        <f t="shared" si="1"/>
        <v>-140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1"/>
      <c r="G41" s="13"/>
      <c r="H41" s="131"/>
      <c r="I41" s="29">
        <f t="shared" si="1"/>
        <v>-140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1"/>
      <c r="G42" s="13"/>
      <c r="H42" s="28"/>
      <c r="I42" s="29">
        <f t="shared" si="1"/>
        <v>-140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1"/>
      <c r="G43" s="13"/>
      <c r="H43" s="131"/>
      <c r="I43" s="29">
        <f t="shared" si="1"/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1"/>
      <c r="G44" s="13"/>
      <c r="H44" s="131"/>
      <c r="I44" s="29">
        <f t="shared" si="1"/>
        <v>-140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131"/>
      <c r="G45" s="13"/>
      <c r="H45" s="28"/>
      <c r="I45" s="29">
        <f t="shared" si="1"/>
        <v>-140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ref="I46:I87" si="2">F46-E46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1"/>
      <c r="G47" s="13"/>
      <c r="H47" s="131"/>
      <c r="I47" s="29">
        <f t="shared" si="2"/>
        <v>-140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1"/>
      <c r="G48" s="13"/>
      <c r="H48" s="131"/>
      <c r="I48" s="29">
        <f t="shared" si="2"/>
        <v>-140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1"/>
      <c r="G49" s="13"/>
      <c r="H49" s="131"/>
      <c r="I49" s="29">
        <f t="shared" si="2"/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1"/>
      <c r="G50" s="13"/>
      <c r="H50" s="131"/>
      <c r="I50" s="29">
        <f t="shared" si="2"/>
        <v>-140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1"/>
      <c r="G51" s="13"/>
      <c r="H51" s="131"/>
      <c r="I51" s="29">
        <f t="shared" si="2"/>
        <v>-140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1"/>
      <c r="G52" s="13"/>
      <c r="H52" s="131"/>
      <c r="I52" s="29">
        <f t="shared" si="2"/>
        <v>-140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1"/>
      <c r="G53" s="13"/>
      <c r="H53" s="131"/>
      <c r="I53" s="29">
        <f t="shared" si="2"/>
        <v>-140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1"/>
      <c r="G54" s="13"/>
      <c r="H54" s="131"/>
      <c r="I54" s="29">
        <f t="shared" si="2"/>
        <v>-140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1"/>
      <c r="G55" s="13"/>
      <c r="H55" s="131"/>
      <c r="I55" s="29">
        <f t="shared" si="2"/>
        <v>-140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1"/>
      <c r="G56" s="13"/>
      <c r="H56" s="131"/>
      <c r="I56" s="29">
        <f t="shared" si="2"/>
        <v>-140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v>700</v>
      </c>
      <c r="G57" s="132" t="s">
        <v>146</v>
      </c>
      <c r="H57" s="28">
        <v>42751</v>
      </c>
      <c r="I57" s="29">
        <f t="shared" si="2"/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/>
      <c r="G58" s="13"/>
      <c r="H58" s="131"/>
      <c r="I58" s="29">
        <f t="shared" si="2"/>
        <v>-140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1"/>
      <c r="G59" s="13"/>
      <c r="H59" s="131"/>
      <c r="I59" s="29">
        <f t="shared" si="2"/>
        <v>-140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1"/>
      <c r="G60" s="13"/>
      <c r="H60" s="131"/>
      <c r="I60" s="29">
        <f t="shared" si="2"/>
        <v>-140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1"/>
      <c r="G61" s="13"/>
      <c r="H61" s="131"/>
      <c r="I61" s="29">
        <f t="shared" si="2"/>
        <v>-140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1"/>
      <c r="G62" s="13"/>
      <c r="H62" s="131"/>
      <c r="I62" s="29">
        <f t="shared" si="2"/>
        <v>-140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1">
        <v>140</v>
      </c>
      <c r="G63" s="13">
        <v>516110</v>
      </c>
      <c r="H63" s="28">
        <v>42745</v>
      </c>
      <c r="I63" s="29">
        <f t="shared" si="2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1"/>
      <c r="G64" s="13"/>
      <c r="H64" s="131"/>
      <c r="I64" s="29">
        <f t="shared" si="2"/>
        <v>-140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1">
        <v>140</v>
      </c>
      <c r="G65" s="13">
        <v>708232</v>
      </c>
      <c r="H65" s="28">
        <v>42738</v>
      </c>
      <c r="I65" s="29">
        <f t="shared" si="2"/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1">
        <f>700+700</f>
        <v>1400</v>
      </c>
      <c r="G66" s="13">
        <v>996891</v>
      </c>
      <c r="H66" s="28">
        <v>42765</v>
      </c>
      <c r="I66" s="29">
        <f t="shared" si="2"/>
        <v>1260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1"/>
      <c r="G67" s="13"/>
      <c r="H67" s="131"/>
      <c r="I67" s="29">
        <f t="shared" si="2"/>
        <v>-140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1"/>
      <c r="G68" s="13"/>
      <c r="H68" s="131"/>
      <c r="I68" s="29">
        <f t="shared" si="2"/>
        <v>-140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1">
        <v>140</v>
      </c>
      <c r="G69" s="13">
        <v>280791</v>
      </c>
      <c r="H69" s="28">
        <v>42741</v>
      </c>
      <c r="I69" s="29">
        <f t="shared" si="2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1"/>
      <c r="G70" s="13"/>
      <c r="H70" s="131"/>
      <c r="I70" s="29">
        <f t="shared" si="2"/>
        <v>-140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1"/>
      <c r="G71" s="13"/>
      <c r="H71" s="131"/>
      <c r="I71" s="29">
        <f t="shared" si="2"/>
        <v>-140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1"/>
      <c r="G72" s="13"/>
      <c r="H72" s="131"/>
      <c r="I72" s="29">
        <f t="shared" si="2"/>
        <v>-280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1"/>
      <c r="G73" s="13"/>
      <c r="H73" s="131"/>
      <c r="I73" s="29">
        <f t="shared" si="2"/>
        <v>-140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1"/>
      <c r="G74" s="13"/>
      <c r="H74" s="131"/>
      <c r="I74" s="29">
        <f t="shared" si="2"/>
        <v>-140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1"/>
      <c r="G75" s="13"/>
      <c r="H75" s="131"/>
      <c r="I75" s="29">
        <f t="shared" si="2"/>
        <v>-140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1"/>
      <c r="G76" s="13"/>
      <c r="H76" s="131"/>
      <c r="I76" s="29">
        <f t="shared" si="2"/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147</v>
      </c>
      <c r="H77" s="28">
        <v>42754</v>
      </c>
      <c r="I77" s="29">
        <f t="shared" si="2"/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1"/>
      <c r="G78" s="13"/>
      <c r="H78" s="131"/>
      <c r="I78" s="29">
        <f t="shared" si="2"/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1"/>
      <c r="G79" s="13"/>
      <c r="H79" s="131"/>
      <c r="I79" s="29">
        <f t="shared" si="2"/>
        <v>-140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1">
        <f>2100+140</f>
        <v>2240</v>
      </c>
      <c r="G80" s="13">
        <v>72285.721250000002</v>
      </c>
      <c r="H80" s="28">
        <v>42744</v>
      </c>
      <c r="I80" s="29">
        <f t="shared" si="2"/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1">
        <f>140+140</f>
        <v>280</v>
      </c>
      <c r="G81" s="13">
        <v>406718</v>
      </c>
      <c r="H81" s="28">
        <v>42762</v>
      </c>
      <c r="I81" s="29">
        <f t="shared" si="2"/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1"/>
      <c r="G82" s="13"/>
      <c r="H82" s="131"/>
      <c r="I82" s="29">
        <f t="shared" si="2"/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1"/>
      <c r="G83" s="13"/>
      <c r="H83" s="131"/>
      <c r="I83" s="29">
        <f t="shared" si="2"/>
        <v>-140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1"/>
      <c r="G84" s="13"/>
      <c r="H84" s="131"/>
      <c r="I84" s="29">
        <f t="shared" si="2"/>
        <v>-140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1"/>
      <c r="G85" s="13"/>
      <c r="H85" s="131"/>
      <c r="I85" s="29">
        <f t="shared" si="2"/>
        <v>-140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1"/>
      <c r="G86" s="13"/>
      <c r="H86" s="131"/>
      <c r="I86" s="29">
        <f t="shared" si="2"/>
        <v>-140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1"/>
      <c r="G87" s="13"/>
      <c r="H87" s="131"/>
      <c r="I87" s="29">
        <f t="shared" si="2"/>
        <v>-140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1"/>
      <c r="G88" s="13"/>
      <c r="H88" s="131"/>
      <c r="I88" s="29">
        <f t="shared" ref="I88:I125" si="3">F88-E88</f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1"/>
      <c r="G89" s="13"/>
      <c r="H89" s="131"/>
      <c r="I89" s="29">
        <f t="shared" si="3"/>
        <v>-140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1"/>
      <c r="G90" s="13"/>
      <c r="H90" s="131"/>
      <c r="I90" s="29">
        <f t="shared" si="3"/>
        <v>-140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1"/>
      <c r="G91" s="13"/>
      <c r="H91" s="131"/>
      <c r="I91" s="29">
        <f t="shared" si="3"/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1"/>
      <c r="G92" s="13"/>
      <c r="H92" s="131"/>
      <c r="I92" s="29">
        <f t="shared" si="3"/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1"/>
      <c r="G93" s="13"/>
      <c r="H93" s="131"/>
      <c r="I93" s="29">
        <f t="shared" si="3"/>
        <v>-140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1"/>
      <c r="G94" s="13"/>
      <c r="H94" s="131"/>
      <c r="I94" s="29">
        <f t="shared" si="3"/>
        <v>-140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1"/>
      <c r="G95" s="13"/>
      <c r="H95" s="131"/>
      <c r="I95" s="29">
        <f t="shared" si="3"/>
        <v>-140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1"/>
      <c r="G96" s="13"/>
      <c r="H96" s="131"/>
      <c r="I96" s="29">
        <f t="shared" si="3"/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1"/>
      <c r="G97" s="13"/>
      <c r="H97" s="131"/>
      <c r="I97" s="29">
        <f t="shared" si="3"/>
        <v>-140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1"/>
      <c r="G98" s="13"/>
      <c r="H98" s="131"/>
      <c r="I98" s="29">
        <f t="shared" si="3"/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1"/>
      <c r="G99" s="13"/>
      <c r="H99" s="131"/>
      <c r="I99" s="29">
        <f t="shared" si="3"/>
        <v>-140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1"/>
      <c r="G100" s="13"/>
      <c r="H100" s="131"/>
      <c r="I100" s="29">
        <f t="shared" si="3"/>
        <v>-140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1">
        <f>1400+280</f>
        <v>1680</v>
      </c>
      <c r="G101" s="13">
        <v>2</v>
      </c>
      <c r="H101" s="28">
        <v>42744</v>
      </c>
      <c r="I101" s="29">
        <f t="shared" si="3"/>
        <v>1540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1"/>
      <c r="G102" s="13"/>
      <c r="H102" s="131"/>
      <c r="I102" s="29">
        <f t="shared" si="3"/>
        <v>-140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1"/>
      <c r="G103" s="13"/>
      <c r="H103" s="131"/>
      <c r="I103" s="29">
        <f t="shared" si="3"/>
        <v>-140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1"/>
      <c r="G104" s="13"/>
      <c r="H104" s="131"/>
      <c r="I104" s="29">
        <f t="shared" si="3"/>
        <v>-140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1"/>
      <c r="G105" s="13"/>
      <c r="H105" s="131"/>
      <c r="I105" s="29">
        <f t="shared" si="3"/>
        <v>-140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1"/>
      <c r="G106" s="13"/>
      <c r="H106" s="131"/>
      <c r="I106" s="29">
        <f t="shared" si="3"/>
        <v>-140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1"/>
      <c r="G107" s="13"/>
      <c r="H107" s="131"/>
      <c r="I107" s="29">
        <f t="shared" si="3"/>
        <v>-140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1"/>
      <c r="G108" s="13"/>
      <c r="H108" s="131"/>
      <c r="I108" s="29">
        <f t="shared" si="3"/>
        <v>-140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1"/>
      <c r="G109" s="13"/>
      <c r="H109" s="131"/>
      <c r="I109" s="29">
        <f t="shared" si="3"/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1"/>
      <c r="G110" s="13"/>
      <c r="H110" s="131"/>
      <c r="I110" s="29">
        <f t="shared" si="3"/>
        <v>-140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1">
        <v>140</v>
      </c>
      <c r="G111" s="13">
        <v>17750</v>
      </c>
      <c r="H111" s="28">
        <v>42758</v>
      </c>
      <c r="I111" s="29">
        <f t="shared" si="3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1"/>
      <c r="G112" s="13"/>
      <c r="H112" s="131"/>
      <c r="I112" s="29">
        <f t="shared" si="3"/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1"/>
      <c r="G113" s="13"/>
      <c r="H113" s="131"/>
      <c r="I113" s="29">
        <f t="shared" si="3"/>
        <v>-140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1"/>
      <c r="G114" s="13"/>
      <c r="H114" s="131"/>
      <c r="I114" s="29">
        <f t="shared" si="3"/>
        <v>-140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1"/>
      <c r="G115" s="13"/>
      <c r="H115" s="131"/>
      <c r="I115" s="29">
        <f t="shared" si="3"/>
        <v>-140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1"/>
      <c r="G116" s="13"/>
      <c r="H116" s="131"/>
      <c r="I116" s="29">
        <f t="shared" si="3"/>
        <v>-140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1"/>
      <c r="G117" s="13"/>
      <c r="H117" s="131"/>
      <c r="I117" s="29">
        <f t="shared" si="3"/>
        <v>-140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1"/>
      <c r="G118" s="13"/>
      <c r="H118" s="131"/>
      <c r="I118" s="29">
        <f t="shared" si="3"/>
        <v>-140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1"/>
      <c r="G119" s="13"/>
      <c r="H119" s="131"/>
      <c r="I119" s="29">
        <f t="shared" si="3"/>
        <v>-140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1"/>
      <c r="G120" s="13"/>
      <c r="H120" s="131"/>
      <c r="I120" s="29">
        <f t="shared" si="3"/>
        <v>-140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1"/>
      <c r="G121" s="13"/>
      <c r="H121" s="131"/>
      <c r="I121" s="29">
        <f t="shared" si="3"/>
        <v>-140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1"/>
      <c r="G122" s="13"/>
      <c r="H122" s="131"/>
      <c r="I122" s="29">
        <f t="shared" si="3"/>
        <v>-140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1"/>
      <c r="G123" s="13"/>
      <c r="H123" s="131"/>
      <c r="I123" s="29">
        <f t="shared" si="3"/>
        <v>-140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f>700+140</f>
        <v>840</v>
      </c>
      <c r="G124" s="132" t="s">
        <v>148</v>
      </c>
      <c r="H124" s="28">
        <v>42751</v>
      </c>
      <c r="I124" s="29">
        <f t="shared" si="3"/>
        <v>700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1"/>
      <c r="G125" s="13"/>
      <c r="H125" s="131"/>
      <c r="I125" s="29">
        <f t="shared" si="3"/>
        <v>-140</v>
      </c>
    </row>
  </sheetData>
  <autoFilter ref="A3:I125" xr:uid="{00000000-0009-0000-0000-000001000000}"/>
  <mergeCells count="1">
    <mergeCell ref="C1:I2"/>
  </mergeCells>
  <conditionalFormatting sqref="I1:I1048576">
    <cfRule type="cellIs" dxfId="143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6">
        <v>43252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"/>
      <c r="H4" s="28"/>
      <c r="I4" s="29">
        <f>'май. 18'!I4+'июн. 18'!F4-'июн. 18'!E4</f>
        <v>486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"/>
      <c r="H5" s="131"/>
      <c r="I5" s="29">
        <f>'май. 18'!I5+'июн. 18'!F5-'июн. 18'!E5</f>
        <v>-874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"/>
      <c r="H6" s="28"/>
      <c r="I6" s="29">
        <f>'май. 18'!I6+'июн. 18'!F6-'июн. 18'!E6</f>
        <v>26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"/>
      <c r="H7" s="28"/>
      <c r="I7" s="29">
        <f>'май. 18'!I7+'июн. 18'!F7-'июн. 18'!E7</f>
        <v>2626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1000</v>
      </c>
      <c r="G8" s="13">
        <v>123994</v>
      </c>
      <c r="H8" s="28">
        <v>43280</v>
      </c>
      <c r="I8" s="29">
        <f>'май. 18'!I8+'июн. 18'!F8-'июн. 18'!E8</f>
        <v>126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"/>
      <c r="H9" s="131"/>
      <c r="I9" s="29">
        <f>'май. 18'!I9+'июн. 18'!F9-'июн. 18'!E9</f>
        <v>-674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"/>
      <c r="H10" s="131"/>
      <c r="I10" s="29">
        <f>'май. 18'!I10+'июн. 18'!F10-'июн. 18'!E10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"/>
      <c r="H11" s="28"/>
      <c r="I11" s="29">
        <f>'май. 18'!I11+'июн. 18'!F11-'июн. 18'!E11</f>
        <v>-874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"/>
      <c r="H12" s="131"/>
      <c r="I12" s="29">
        <f>'май. 18'!I12+'июн. 18'!F12-'июн. 18'!E12</f>
        <v>-874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"/>
      <c r="H13" s="131"/>
      <c r="I13" s="29">
        <f>'май. 18'!I13+'июн. 18'!F13-'июн. 18'!E13</f>
        <v>-454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"/>
      <c r="H14" s="28"/>
      <c r="I14" s="29">
        <f>'май. 18'!I14+'июн. 18'!F14-'июн. 18'!E14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"/>
      <c r="H15" s="28"/>
      <c r="I15" s="29">
        <f>'май. 18'!I15+'июн. 18'!F15-'июн. 18'!E15</f>
        <v>126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"/>
      <c r="H16" s="131"/>
      <c r="I16" s="29">
        <f>'май. 18'!I16+'июн. 18'!F16-'июн. 18'!E16</f>
        <v>126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"/>
      <c r="H17" s="28"/>
      <c r="I17" s="29">
        <f>'май. 18'!I17+'июн. 18'!F17-'июн. 18'!E17</f>
        <v>-874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"/>
      <c r="H18" s="131"/>
      <c r="I18" s="29">
        <f>'май. 18'!I18+'июн. 18'!F18-'июн. 18'!E18</f>
        <v>-874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"/>
      <c r="H19" s="28"/>
      <c r="I19" s="29">
        <f>'май. 18'!I19+'июн. 18'!F19-'июн. 18'!E19</f>
        <v>-874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"/>
      <c r="H20" s="28"/>
      <c r="I20" s="29">
        <f>'май. 18'!I20+'июн. 18'!F20-'июн. 18'!E20</f>
        <v>-874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"/>
      <c r="H21" s="28"/>
      <c r="I21" s="29">
        <f>'май. 18'!I21+'июн. 18'!F21-'июн. 18'!E21</f>
        <v>-454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"/>
      <c r="H22" s="131"/>
      <c r="I22" s="29">
        <f>'май. 18'!I22+'июн. 18'!F22-'июн. 18'!E22</f>
        <v>-874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"/>
      <c r="H23" s="131"/>
      <c r="I23" s="29">
        <f>'май. 18'!I23+'июн. 18'!F23-'июн. 18'!E23</f>
        <v>-874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29">
        <f>'май. 18'!I24+'июн. 18'!F24-'июн. 18'!E24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"/>
      <c r="H25" s="131"/>
      <c r="I25" s="29">
        <f>'май. 18'!I25+'июн. 18'!F25-'июн. 18'!E25</f>
        <v>-874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"/>
      <c r="H26" s="28"/>
      <c r="I26" s="29">
        <f>'май. 18'!I26+'июн. 18'!F26-'июн. 18'!E26</f>
        <v>-454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"/>
      <c r="H27" s="131"/>
      <c r="I27" s="29">
        <f>'май. 18'!I27+'июн. 18'!F27-'июн. 18'!E27</f>
        <v>-874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"/>
      <c r="H28" s="131"/>
      <c r="I28" s="29">
        <f>'май. 18'!I28+'июн. 18'!F28-'июн. 18'!E28</f>
        <v>-874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"/>
      <c r="H29" s="131"/>
      <c r="I29" s="29">
        <f>'май. 18'!I29+'июн. 18'!F29-'июн. 18'!E29</f>
        <v>-874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"/>
      <c r="H30" s="28"/>
      <c r="I30" s="29">
        <f>'май. 18'!I30+'июн. 18'!F30-'июн. 18'!E30</f>
        <v>-874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"/>
      <c r="H31" s="131"/>
      <c r="I31" s="29">
        <f>'май. 18'!I31+'июн. 18'!F31-'июн. 18'!E31</f>
        <v>-874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"/>
      <c r="H32" s="131"/>
      <c r="I32" s="29">
        <f>'май. 18'!I32+'июн. 18'!F32-'июн. 18'!E32</f>
        <v>-874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"/>
      <c r="H33" s="131"/>
      <c r="I33" s="29">
        <f>'май. 18'!I33+'июн. 18'!F33-'июн. 18'!E33</f>
        <v>5126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"/>
      <c r="H34" s="131"/>
      <c r="I34" s="29">
        <f>'май. 18'!I34+'июн. 18'!F34-'июн. 18'!E34</f>
        <v>1126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"/>
      <c r="H35" s="28"/>
      <c r="I35" s="29">
        <f>'май. 18'!I35+'июн. 18'!F35-'июн. 18'!E35</f>
        <v>-874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"/>
      <c r="H36" s="28"/>
      <c r="I36" s="29">
        <f>'май. 18'!I36+'июн. 18'!F36-'июн. 18'!E36</f>
        <v>246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2300</v>
      </c>
      <c r="G37" s="13">
        <v>670878</v>
      </c>
      <c r="H37" s="28">
        <v>43266</v>
      </c>
      <c r="I37" s="29">
        <f>'май. 18'!I37+'июн. 18'!F37-'июн. 18'!E37</f>
        <v>1426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"/>
      <c r="H38" s="131"/>
      <c r="I38" s="29">
        <f>'май. 18'!I38+'июн. 18'!F38-'июн. 18'!E38</f>
        <v>-874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140</v>
      </c>
      <c r="G39" s="13">
        <v>193435</v>
      </c>
      <c r="H39" s="28">
        <v>43256</v>
      </c>
      <c r="I39" s="29">
        <f>'май. 18'!I39+'июн. 18'!F39-'июн. 18'!E39</f>
        <v>-34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"/>
      <c r="H40" s="131"/>
      <c r="I40" s="29">
        <f>'май. 18'!I40+'июн. 18'!F40-'июн. 18'!E40</f>
        <v>-874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"/>
      <c r="H41" s="131"/>
      <c r="I41" s="29">
        <f>'май. 18'!I41+'июн. 18'!F41-'июн. 18'!E41</f>
        <v>-874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"/>
      <c r="H42" s="28"/>
      <c r="I42" s="29">
        <f>'май. 18'!I42+'июн. 18'!F42-'июн. 18'!E42</f>
        <v>-874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"/>
      <c r="H43" s="28"/>
      <c r="I43" s="29">
        <f>'май. 18'!I43+'июн. 18'!F43-'июн. 18'!E43</f>
        <v>-874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"/>
      <c r="H44" s="131"/>
      <c r="I44" s="29">
        <f>'май. 18'!I44+'июн. 18'!F44-'июн. 18'!E44</f>
        <v>-594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"/>
      <c r="H45" s="28"/>
      <c r="I45" s="29">
        <f>'май. 18'!I45+'июн. 18'!F45-'июн. 18'!E45</f>
        <v>946</v>
      </c>
    </row>
    <row r="46" spans="1:9" x14ac:dyDescent="0.25">
      <c r="A46" s="53">
        <v>43</v>
      </c>
      <c r="B46" s="41">
        <v>69</v>
      </c>
      <c r="C46" s="41"/>
      <c r="D46" s="33"/>
      <c r="E46" s="131"/>
      <c r="F46" s="13"/>
      <c r="G46" s="13"/>
      <c r="H46" s="131"/>
      <c r="I46" s="29">
        <f>'май. 18'!I46+'июн. 18'!F46-'июн. 18'!E46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"/>
      <c r="H47" s="131"/>
      <c r="I47" s="29">
        <f>'май. 18'!I47+'июн. 18'!F47-'июн. 18'!E47</f>
        <v>-874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"/>
      <c r="H48" s="131"/>
      <c r="I48" s="29">
        <f>'май. 18'!I48+'июн. 18'!F48-'июн. 18'!E48</f>
        <v>-874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"/>
      <c r="H49" s="131"/>
      <c r="I49" s="29">
        <f>'май. 18'!I49+'июн. 18'!F49-'июн. 18'!E49</f>
        <v>-874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"/>
      <c r="H50" s="131"/>
      <c r="I50" s="29">
        <f>'май. 18'!I50+'июн. 18'!F50-'июн. 18'!E50</f>
        <v>806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"/>
      <c r="H51" s="131"/>
      <c r="I51" s="29">
        <f>'май. 18'!I51+'июн. 18'!F51-'июн. 18'!E51</f>
        <v>2126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"/>
      <c r="H52" s="131"/>
      <c r="I52" s="29">
        <f>'май. 18'!I52+'июн. 18'!F52-'июн. 18'!E52</f>
        <v>-874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"/>
      <c r="H53" s="28"/>
      <c r="I53" s="29">
        <f>'май. 18'!I53+'июн. 18'!F53-'июн. 18'!E53</f>
        <v>-174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"/>
      <c r="H54" s="131"/>
      <c r="I54" s="29">
        <f>'май. 18'!I54+'июн. 18'!F54-'июн. 18'!E54</f>
        <v>-874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"/>
      <c r="H55" s="131"/>
      <c r="I55" s="29">
        <f>'май. 18'!I55+'июн. 18'!F55-'июн. 18'!E55</f>
        <v>-174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"/>
      <c r="H56" s="131"/>
      <c r="I56" s="29">
        <f>'май. 18'!I56+'июн. 18'!F56-'июн. 18'!E56</f>
        <v>-874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"/>
      <c r="H57" s="28"/>
      <c r="I57" s="29">
        <f>'май. 18'!I57+'июн. 18'!F57-'июн. 18'!E57</f>
        <v>-174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"/>
      <c r="H58" s="131"/>
      <c r="I58" s="29">
        <f>'май. 18'!I58+'июн. 18'!F58-'июн. 18'!E58</f>
        <v>-874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"/>
      <c r="H59" s="131"/>
      <c r="I59" s="29">
        <f>'май. 18'!I59+'июн. 18'!F59-'июн. 18'!E59</f>
        <v>-874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"/>
      <c r="H60" s="131"/>
      <c r="I60" s="29">
        <f>'май. 18'!I60+'июн. 18'!F60-'июн. 18'!E60</f>
        <v>-874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"/>
      <c r="H61" s="131"/>
      <c r="I61" s="29">
        <f>'май. 18'!I61+'июн. 18'!F61-'июн. 18'!E61</f>
        <v>-874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"/>
      <c r="H62" s="131"/>
      <c r="I62" s="29">
        <f>'май. 18'!I62+'июн. 18'!F62-'июн. 18'!E62</f>
        <v>-874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/>
      <c r="G63" s="13"/>
      <c r="H63" s="28"/>
      <c r="I63" s="29">
        <f>'май. 18'!I63+'июн. 18'!F63-'июн. 18'!E63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"/>
      <c r="H64" s="131"/>
      <c r="I64" s="29">
        <f>'май. 18'!I64+'июн. 18'!F64-'июн. 18'!E64</f>
        <v>806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140+140</f>
        <v>280</v>
      </c>
      <c r="G65" s="13">
        <v>407104.407106</v>
      </c>
      <c r="H65" s="28">
        <v>43257</v>
      </c>
      <c r="I65" s="29">
        <f>'май. 18'!I65+'июн. 18'!F65-'июн. 18'!E65</f>
        <v>-34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"/>
      <c r="H66" s="131"/>
      <c r="I66" s="29">
        <f>'май. 18'!I66+'июн. 18'!F66-'июн. 18'!E66</f>
        <v>1786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"/>
      <c r="H67" s="131"/>
      <c r="I67" s="29">
        <f>'май. 18'!I67+'июн. 18'!F67-'июн. 18'!E67</f>
        <v>-874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174</v>
      </c>
      <c r="F68" s="13"/>
      <c r="G68" s="13"/>
      <c r="H68" s="131"/>
      <c r="I68" s="29">
        <f>'май. 18'!I68+'июн. 18'!F68-'июн. 18'!E68</f>
        <v>-874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">
        <v>657556</v>
      </c>
      <c r="H69" s="28">
        <v>43255</v>
      </c>
      <c r="I69" s="29">
        <f>'май. 18'!I69+'июн. 18'!F69-'июн. 18'!E69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"/>
      <c r="H70" s="131"/>
      <c r="I70" s="29">
        <f>'май. 18'!I70+'июн. 18'!F70-'июн. 18'!E70</f>
        <v>-874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"/>
      <c r="H71" s="131"/>
      <c r="I71" s="29">
        <f>'май. 18'!I71+'июн. 18'!F71-'июн. 18'!E71</f>
        <v>-874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"/>
      <c r="H72" s="131"/>
      <c r="I72" s="29">
        <f>'май. 18'!I72+'июн. 18'!F72-'июн. 18'!E72</f>
        <v>-1748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"/>
      <c r="H73" s="28"/>
      <c r="I73" s="29">
        <f>'май. 18'!I73+'июн. 18'!F73-'июн. 18'!E73</f>
        <v>-874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"/>
      <c r="H74" s="131"/>
      <c r="I74" s="29">
        <f>'май. 18'!I74+'июн. 18'!F74-'июн. 18'!E74</f>
        <v>2626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"/>
      <c r="H75" s="131"/>
      <c r="I75" s="29">
        <f>'май. 18'!I75+'июн. 18'!F75-'июн. 18'!E75</f>
        <v>-874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/>
      <c r="G76" s="13"/>
      <c r="H76" s="28"/>
      <c r="I76" s="29">
        <f>'май. 18'!I76+'июн. 18'!F76-'июн. 18'!E76</f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">
        <v>711600</v>
      </c>
      <c r="H77" s="28">
        <v>43269</v>
      </c>
      <c r="I77" s="29">
        <f>'май. 18'!I77+'июн. 18'!F77-'июн. 18'!E77</f>
        <v>1226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"/>
      <c r="H78" s="131"/>
      <c r="I78" s="29">
        <f>'май. 18'!I78+'июн. 18'!F78-'июн. 18'!E78</f>
        <v>1126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"/>
      <c r="H79" s="131"/>
      <c r="I79" s="29">
        <f>'май. 18'!I79+'июн. 18'!F79-'июн. 18'!E79</f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"/>
      <c r="H80" s="28"/>
      <c r="I80" s="29">
        <f>'май. 18'!I80+'июн. 18'!F80-'июн. 18'!E80</f>
        <v>-874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"/>
      <c r="H81" s="28"/>
      <c r="I81" s="29">
        <f>'май. 18'!I81+'июн. 18'!F81-'июн. 18'!E81</f>
        <v>806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"/>
      <c r="H82" s="131"/>
      <c r="I82" s="29">
        <f>'май. 18'!I82+'июн. 18'!F82-'июн. 18'!E82</f>
        <v>-874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"/>
      <c r="H83" s="131"/>
      <c r="I83" s="29">
        <f>'май. 18'!I83+'июн. 18'!F83-'июн. 18'!E83</f>
        <v>-874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"/>
      <c r="H84" s="131"/>
      <c r="I84" s="29">
        <f>'май. 18'!I84+'июн. 18'!F84-'июн. 18'!E84</f>
        <v>-874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"/>
      <c r="H85" s="131"/>
      <c r="I85" s="29">
        <f>'май. 18'!I85+'июн. 18'!F85-'июн. 18'!E85</f>
        <v>-874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"/>
      <c r="H86" s="131"/>
      <c r="I86" s="29">
        <f>'май. 18'!I86+'июн. 18'!F86-'июн. 18'!E86</f>
        <v>-874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"/>
      <c r="H87" s="131"/>
      <c r="I87" s="29">
        <f>'май. 18'!I87+'июн. 18'!F87-'июн. 18'!E87</f>
        <v>-34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"/>
      <c r="H88" s="28"/>
      <c r="I88" s="29">
        <f>'май. 18'!I88+'июн. 18'!F88-'июн. 18'!E88</f>
        <v>1226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1680</v>
      </c>
      <c r="G89" s="13">
        <v>406342</v>
      </c>
      <c r="H89" s="28">
        <v>43273</v>
      </c>
      <c r="I89" s="29">
        <f>'май. 18'!I89+'июн. 18'!F89-'июн. 18'!E89</f>
        <v>806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">
        <v>578743</v>
      </c>
      <c r="H90" s="28">
        <v>43264</v>
      </c>
      <c r="I90" s="29">
        <f>'май. 18'!I90+'июн. 18'!F90-'июн. 18'!E90</f>
        <v>-374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"/>
      <c r="H91" s="28"/>
      <c r="I91" s="29">
        <f>'май. 18'!I91+'июн. 18'!F91-'июн. 18'!E91</f>
        <v>-34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"/>
      <c r="H92" s="131"/>
      <c r="I92" s="29">
        <f>'май. 18'!I92+'июн. 18'!F92-'июн. 18'!E92</f>
        <v>1126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"/>
      <c r="H93" s="131"/>
      <c r="I93" s="29">
        <f>'май. 18'!I93+'июн. 18'!F93-'июн. 18'!E93</f>
        <v>-34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/>
      <c r="G94" s="13"/>
      <c r="H94" s="131"/>
      <c r="I94" s="29">
        <f>'май. 18'!I94+'июн. 18'!F94-'июн. 18'!E94</f>
        <v>2346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"/>
      <c r="H95" s="28"/>
      <c r="I95" s="29">
        <f>'май. 18'!I95+'июн. 18'!F95-'июн. 18'!E95</f>
        <v>1226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140</v>
      </c>
      <c r="G96" s="13">
        <v>161844</v>
      </c>
      <c r="H96" s="28">
        <v>43255</v>
      </c>
      <c r="I96" s="29">
        <f>'май. 18'!I96+'июн. 18'!F96-'июн. 18'!E96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"/>
      <c r="H97" s="131"/>
      <c r="I97" s="29">
        <f>'май. 18'!I97+'июн. 18'!F97-'июн. 18'!E97</f>
        <v>-874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"/>
      <c r="H98" s="28"/>
      <c r="I98" s="29">
        <f>'май. 18'!I98+'июн. 18'!F98-'июн. 18'!E98</f>
        <v>-34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"/>
      <c r="H99" s="131"/>
      <c r="I99" s="29">
        <f>'май. 18'!I99+'июн. 18'!F99-'июн. 18'!E99</f>
        <v>-874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">
        <v>806174</v>
      </c>
      <c r="H100" s="28">
        <v>43271</v>
      </c>
      <c r="I100" s="29">
        <f>'май. 18'!I100+'июн. 18'!F100-'июн. 18'!E100</f>
        <v>-34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"/>
      <c r="H101" s="131"/>
      <c r="I101" s="29">
        <f>'май. 18'!I101+'июн. 18'!F101-'июн. 18'!E101</f>
        <v>806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"/>
      <c r="H102" s="131"/>
      <c r="I102" s="29">
        <f>'май. 18'!I102+'июн. 18'!F102-'июн. 18'!E102</f>
        <v>-874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"/>
      <c r="H103" s="131"/>
      <c r="I103" s="29">
        <f>'май. 18'!I103+'июн. 18'!F103-'июн. 18'!E103</f>
        <v>-874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"/>
      <c r="H104" s="28"/>
      <c r="I104" s="29">
        <f>'май. 18'!I104+'июн. 18'!F104-'июн. 18'!E104</f>
        <v>-874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"/>
      <c r="H105" s="131"/>
      <c r="I105" s="29">
        <f>'май. 18'!I105+'июн. 18'!F105-'июн. 18'!E105</f>
        <v>-874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"/>
      <c r="H106" s="131"/>
      <c r="I106" s="29">
        <f>'май. 18'!I106+'июн. 18'!F106-'июн. 18'!E106</f>
        <v>-874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"/>
      <c r="H107" s="131"/>
      <c r="I107" s="29">
        <f>'май. 18'!I107+'июн. 18'!F107-'июн. 18'!E107</f>
        <v>-874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"/>
      <c r="H108" s="28"/>
      <c r="I108" s="29">
        <f>'май. 18'!I108+'июн. 18'!F108-'июн. 18'!E108</f>
        <v>-874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"/>
      <c r="H109" s="131"/>
      <c r="I109" s="29">
        <f>'май. 18'!I109+'июн. 18'!F109-'июн. 18'!E109</f>
        <v>-34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"/>
      <c r="H110" s="131"/>
      <c r="I110" s="29">
        <f>'май. 18'!I110+'июн. 18'!F110-'июн. 18'!E110</f>
        <v>-874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">
        <v>791538</v>
      </c>
      <c r="H111" s="28">
        <v>43269</v>
      </c>
      <c r="I111" s="29">
        <f>'май. 18'!I111+'июн. 18'!F111-'июн. 18'!E111</f>
        <v>-34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"/>
      <c r="H112" s="131"/>
      <c r="I112" s="29">
        <f>'май. 18'!I112+'июн. 18'!F112-'июн. 18'!E112</f>
        <v>-34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3220</v>
      </c>
      <c r="G113" s="13">
        <v>519644</v>
      </c>
      <c r="H113" s="28">
        <v>43264</v>
      </c>
      <c r="I113" s="29">
        <f>'май. 18'!I113+'июн. 18'!F113-'июн. 18'!E113</f>
        <v>2346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"/>
      <c r="H114" s="131"/>
      <c r="I114" s="29">
        <f>'май. 18'!I114+'июн. 18'!F114-'июн. 18'!E114</f>
        <v>-874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"/>
      <c r="H115" s="131"/>
      <c r="I115" s="29">
        <f>'май. 18'!I115+'июн. 18'!F115-'июн. 18'!E115</f>
        <v>-874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">
        <v>440366</v>
      </c>
      <c r="H116" s="28">
        <v>43270</v>
      </c>
      <c r="I116" s="29">
        <f>'май. 18'!I116+'июн. 18'!F116-'июн. 18'!E116</f>
        <v>488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"/>
      <c r="H117" s="131"/>
      <c r="I117" s="29">
        <f>'май. 18'!I117+'июн. 18'!F117-'июн. 18'!E117</f>
        <v>-874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140</v>
      </c>
      <c r="G118" s="13">
        <v>177721</v>
      </c>
      <c r="H118" s="28">
        <v>43259</v>
      </c>
      <c r="I118" s="29">
        <f>'май. 18'!I118+'июн. 18'!F118-'июн. 18'!E118</f>
        <v>-34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"/>
      <c r="H119" s="131"/>
      <c r="I119" s="29">
        <f>'май. 18'!I119+'июн. 18'!F119-'июн. 18'!E119</f>
        <v>826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"/>
      <c r="H120" s="131"/>
      <c r="I120" s="29">
        <f>'май. 18'!I120+'июн. 18'!F120-'июн. 18'!E120</f>
        <v>-874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"/>
      <c r="H121" s="28"/>
      <c r="I121" s="29">
        <f>'май. 18'!I121+'июн. 18'!F121-'июн. 18'!E121</f>
        <v>-34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"/>
      <c r="H122" s="28"/>
      <c r="I122" s="29">
        <f>'май. 18'!I122+'июн. 18'!F122-'июн. 18'!E122</f>
        <v>-34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"/>
      <c r="H123" s="131"/>
      <c r="I123" s="29">
        <f>'май. 18'!I123+'июн. 18'!F123-'июн. 18'!E123</f>
        <v>106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"/>
      <c r="H124" s="131"/>
      <c r="I124" s="29">
        <f>'май. 18'!I124+'июн. 18'!F124-'июн. 18'!E124</f>
        <v>946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"/>
      <c r="H125" s="131"/>
      <c r="I125" s="29">
        <f>'май. 18'!I125+'июн. 18'!F125-'июн. 18'!E125</f>
        <v>-874</v>
      </c>
    </row>
  </sheetData>
  <autoFilter ref="A3:I125" xr:uid="{00000000-0009-0000-0000-000013000000}"/>
  <mergeCells count="1">
    <mergeCell ref="C1:I2"/>
  </mergeCells>
  <conditionalFormatting sqref="I1:I125">
    <cfRule type="cellIs" dxfId="12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2">
        <v>43282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420</v>
      </c>
      <c r="G4" s="132" t="s">
        <v>394</v>
      </c>
      <c r="H4" s="28">
        <v>43283</v>
      </c>
      <c r="I4" s="11">
        <f>'июн. 18'!I4+июл.18!F4-июл.18!E4</f>
        <v>732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'июн. 18'!I5+июл.18!F5-июл.18!E5</f>
        <v>-1048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f>200+200</f>
        <v>400</v>
      </c>
      <c r="G6" s="132" t="s">
        <v>395</v>
      </c>
      <c r="H6" s="28">
        <v>43311</v>
      </c>
      <c r="I6" s="11">
        <f>'июн. 18'!I6+июл.18!F6-июл.18!E6</f>
        <v>252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'июн. 18'!I7+июл.18!F7-июл.18!E7</f>
        <v>2452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1000</v>
      </c>
      <c r="G8" s="132" t="s">
        <v>396</v>
      </c>
      <c r="H8" s="28">
        <v>43287</v>
      </c>
      <c r="I8" s="11">
        <f>'июн. 18'!I8+июл.18!F8-июл.18!E8</f>
        <v>952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'июн. 18'!I9+июл.18!F9-июл.18!E9</f>
        <v>-848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11">
        <f>'июн. 18'!I10+июл.18!F10-июл.18!E10</f>
        <v>-348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874</v>
      </c>
      <c r="G11" s="132" t="s">
        <v>397</v>
      </c>
      <c r="H11" s="28">
        <v>43300</v>
      </c>
      <c r="I11" s="11">
        <f>'июн. 18'!I11+июл.18!F11-июл.18!E11</f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'июн. 18'!I12+июл.18!F12-июл.18!E12</f>
        <v>-1048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'июн. 18'!I13+июл.18!F13-июл.18!E13</f>
        <v>-628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11">
        <f>'июн. 18'!I14+июл.18!F14-июл.18!E14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'июн. 18'!I15+июл.18!F15-июл.18!E15</f>
        <v>-48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11">
        <f>'июн. 18'!I16+июл.18!F16-июл.18!E16</f>
        <v>-48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'июн. 18'!I17+июл.18!F17-июл.18!E17</f>
        <v>-1048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'июн. 18'!I18+июл.18!F18-июл.18!E18</f>
        <v>-1048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'июн. 18'!I19+июл.18!F19-июл.18!E19</f>
        <v>-1048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'июн. 18'!I20+июл.18!F20-июл.18!E20</f>
        <v>-1048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522</v>
      </c>
      <c r="G21" s="132" t="s">
        <v>398</v>
      </c>
      <c r="H21" s="28">
        <v>43291</v>
      </c>
      <c r="I21" s="11">
        <f>'июн. 18'!I21+июл.18!F21-июл.18!E21</f>
        <v>-106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3360</v>
      </c>
      <c r="G22" s="132" t="s">
        <v>399</v>
      </c>
      <c r="H22" s="28">
        <v>43290</v>
      </c>
      <c r="I22" s="11">
        <f>'июн. 18'!I22+июл.18!F22-июл.18!E22</f>
        <v>2312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'июн. 18'!I23+июл.18!F23-июл.18!E23</f>
        <v>-1048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18'!I24+июл.18!F24-июл.18!E24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'июн. 18'!I25+июл.18!F25-июл.18!E25</f>
        <v>-1048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400</v>
      </c>
      <c r="H26" s="28">
        <v>43297</v>
      </c>
      <c r="I26" s="11">
        <f>'июн. 18'!I26+июл.18!F26-июл.18!E26</f>
        <v>-208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'июн. 18'!I27+июл.18!F27-июл.18!E27</f>
        <v>-1048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'июн. 18'!I28+июл.18!F28-июл.18!E28</f>
        <v>-1048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'июн. 18'!I29+июл.18!F29-июл.18!E29</f>
        <v>-1048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'июн. 18'!I30+июл.18!F30-июл.18!E30</f>
        <v>-1048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28"/>
      <c r="I31" s="11">
        <f>'июн. 18'!I31+июл.18!F31-июл.18!E31</f>
        <v>-1048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'июн. 18'!I32+июл.18!F32-июл.18!E32</f>
        <v>-1048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'июн. 18'!I33+июл.18!F33-июл.18!E33</f>
        <v>4952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'июн. 18'!I34+июл.18!F34-июл.18!E34</f>
        <v>952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'июн. 18'!I35+июл.18!F35-июл.18!E35</f>
        <v>-1048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11">
        <f>'июн. 18'!I36+июл.18!F36-июл.18!E36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'июн. 18'!I37+июл.18!F37-июл.18!E37</f>
        <v>1252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'июн. 18'!I38+июл.18!F38-июл.18!E38</f>
        <v>-1048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140</v>
      </c>
      <c r="G39" s="132" t="s">
        <v>401</v>
      </c>
      <c r="H39" s="28">
        <v>43290</v>
      </c>
      <c r="I39" s="11">
        <f>'июн. 18'!I39+июл.18!F39-июл.18!E39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'июн. 18'!I40+июл.18!F40-июл.18!E40</f>
        <v>-1048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'июн. 18'!I41+июл.18!F41-июл.18!E41</f>
        <v>-1048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'июн. 18'!I42+июл.18!F42-июл.18!E42</f>
        <v>-1048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'июн. 18'!I43+июл.18!F43-июл.18!E43</f>
        <v>-1048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11">
        <f>'июн. 18'!I44+июл.18!F44-июл.18!E44</f>
        <v>-768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'июн. 18'!I45+июл.18!F45-июл.18!E45</f>
        <v>772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18'!I46+июл.18!F46-июл.18!E46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'июн. 18'!I47+июл.18!F47-июл.18!E47</f>
        <v>-1048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'июн. 18'!I48+июл.18!F48-июл.18!E48</f>
        <v>-1048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11">
        <f>'июн. 18'!I49+июл.18!F49-июл.18!E49</f>
        <v>-1048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'июн. 18'!I50+июл.18!F50-июл.18!E50</f>
        <v>632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'июн. 18'!I51+июл.18!F51-июл.18!E51</f>
        <v>1952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'июн. 18'!I52+июл.18!F52-июл.18!E52</f>
        <v>-1048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874</v>
      </c>
      <c r="G53" s="132" t="s">
        <v>402</v>
      </c>
      <c r="H53" s="28">
        <v>43290</v>
      </c>
      <c r="I53" s="11">
        <f>'июн. 18'!I53+июл.18!F53-июл.18!E53</f>
        <v>526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11">
        <f>'июн. 18'!I54+июл.18!F54-июл.18!E54</f>
        <v>-1048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1120</v>
      </c>
      <c r="G55" s="132" t="s">
        <v>403</v>
      </c>
      <c r="H55" s="28">
        <v>43290</v>
      </c>
      <c r="I55" s="11">
        <f>'июн. 18'!I55+июл.18!F55-июл.18!E55</f>
        <v>772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'июн. 18'!I56+июл.18!F56-июл.18!E56</f>
        <v>-1048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560</v>
      </c>
      <c r="G57" s="132" t="s">
        <v>404</v>
      </c>
      <c r="H57" s="28">
        <v>43284</v>
      </c>
      <c r="I57" s="11">
        <f>'июн. 18'!I57+июл.18!F57-июл.18!E57</f>
        <v>212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'июн. 18'!I58+июл.18!F58-июл.18!E58</f>
        <v>-1048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'июн. 18'!I59+июл.18!F59-июл.18!E59</f>
        <v>-1048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'июн. 18'!I60+июл.18!F60-июл.18!E60</f>
        <v>-1048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'июн. 18'!I61+июл.18!F61-июл.18!E61</f>
        <v>-1048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11">
        <f>'июн. 18'!I62+июл.18!F62-июл.18!E62</f>
        <v>-1048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405</v>
      </c>
      <c r="H63" s="28">
        <v>43304</v>
      </c>
      <c r="I63" s="11">
        <f>'июн. 18'!I63+июл.18!F63-июл.18!E63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11">
        <f>'июн. 18'!I64+июл.18!F64-июл.18!E64</f>
        <v>632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'июн. 18'!I65+июл.18!F65-июл.18!E65</f>
        <v>-208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11">
        <f>'июн. 18'!I66+июл.18!F66-июл.18!E66</f>
        <v>1612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'июн. 18'!I67+июл.18!F67-июл.18!E67</f>
        <v>-1048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'июн. 18'!I68+июл.18!F68-июл.18!E68</f>
        <v>-1048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406</v>
      </c>
      <c r="H69" s="28">
        <v>43284</v>
      </c>
      <c r="I69" s="11">
        <f>'июн. 18'!I69+июл.18!F69-июл.18!E69</f>
        <v>-68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'июн. 18'!I70+июл.18!F70-июл.18!E70</f>
        <v>-1048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'июн. 18'!I71+июл.18!F71-июл.18!E71</f>
        <v>-1048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84">
        <f>'июн. 18'!I72+июл.18!F72-июл.18!E72</f>
        <v>-2096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1500</v>
      </c>
      <c r="G73" s="132" t="s">
        <v>407</v>
      </c>
      <c r="H73" s="28">
        <v>43287</v>
      </c>
      <c r="I73" s="11">
        <f>'июн. 18'!I73+июл.18!F73-июл.18!E73</f>
        <v>452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'июн. 18'!I74+июл.18!F74-июл.18!E74</f>
        <v>2452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'июн. 18'!I75+июл.18!F75-июл.18!E75</f>
        <v>-1048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420</v>
      </c>
      <c r="G76" s="132" t="s">
        <v>408</v>
      </c>
      <c r="H76" s="28">
        <v>43283</v>
      </c>
      <c r="I76" s="11">
        <f>'июн. 18'!I76+июл.18!F76-июл.18!E76</f>
        <v>72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2" t="s">
        <v>409</v>
      </c>
      <c r="H77" s="28">
        <v>43286</v>
      </c>
      <c r="I77" s="11">
        <f>'июн. 18'!I77+июл.18!F77-июл.18!E77</f>
        <v>1192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'июн. 18'!I78+июл.18!F78-июл.18!E78</f>
        <v>952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'июн. 18'!I79+июл.18!F79-июл.18!E79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'июн. 18'!I80+июл.18!F80-июл.18!E80</f>
        <v>-1048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'июн. 18'!I81+июл.18!F81-июл.18!E81</f>
        <v>632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'июн. 18'!I82+июл.18!F82-июл.18!E82</f>
        <v>-1048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'июн. 18'!I83+июл.18!F83-июл.18!E83</f>
        <v>-1048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'июн. 18'!I84+июл.18!F84-июл.18!E84</f>
        <v>-1048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'июн. 18'!I85+июл.18!F85-июл.18!E85</f>
        <v>-1048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'июн. 18'!I86+июл.18!F86-июл.18!E86</f>
        <v>-1048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11">
        <f>'июн. 18'!I87+июл.18!F87-июл.18!E87</f>
        <v>-208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11">
        <f>'июн. 18'!I88+июл.18!F88-июл.18!E88</f>
        <v>1052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'июн. 18'!I89+июл.18!F89-июл.18!E89</f>
        <v>632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11">
        <f>'июн. 18'!I90+июл.18!F90-июл.18!E90</f>
        <v>-548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'июн. 18'!I91+июл.18!F91-июл.18!E91</f>
        <v>-208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'июн. 18'!I92+июл.18!F92-июл.18!E92</f>
        <v>952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'июн. 18'!I93+июл.18!F93-июл.18!E93</f>
        <v>-208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'июн. 18'!I94+июл.18!F94-июл.18!E94</f>
        <v>2172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'июн. 18'!I95+июл.18!F95-июл.18!E95</f>
        <v>1052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410</v>
      </c>
      <c r="H96" s="28">
        <v>43292</v>
      </c>
      <c r="I96" s="11">
        <f>'июн. 18'!I96+июл.18!F96-июл.18!E96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'июн. 18'!I97+июл.18!F97-июл.18!E97</f>
        <v>-1048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'июн. 18'!I98+июл.18!F98-июл.18!E98</f>
        <v>-208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'июн. 18'!I99+июл.18!F99-июл.18!E99</f>
        <v>-1048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411</v>
      </c>
      <c r="H100" s="28">
        <v>43285</v>
      </c>
      <c r="I100" s="11">
        <f>'июн. 18'!I100+июл.18!F100-июл.18!E100</f>
        <v>-68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'июн. 18'!I101+июл.18!F101-июл.18!E101</f>
        <v>632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'июн. 18'!I102+июл.18!F102-июл.18!E102</f>
        <v>-1048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'июн. 18'!I103+июл.18!F103-июл.18!E103</f>
        <v>-1048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11">
        <f>'июн. 18'!I104+июл.18!F104-июл.18!E104</f>
        <v>-1048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'июн. 18'!I105+июл.18!F105-июл.18!E105</f>
        <v>-1048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'июн. 18'!I106+июл.18!F106-июл.18!E106</f>
        <v>-1048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'июн. 18'!I107+июл.18!F107-июл.18!E107</f>
        <v>-1048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'июн. 18'!I108+июл.18!F108-июл.18!E108</f>
        <v>-1048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874</v>
      </c>
      <c r="G109" s="132" t="s">
        <v>412</v>
      </c>
      <c r="H109" s="28">
        <v>43287</v>
      </c>
      <c r="I109" s="11">
        <f>'июн. 18'!I109+июл.18!F109-июл.18!E109</f>
        <v>666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'июн. 18'!I110+июл.18!F110-июл.18!E110</f>
        <v>-1048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2" t="s">
        <v>413</v>
      </c>
      <c r="H111" s="28">
        <v>43294</v>
      </c>
      <c r="I111" s="11">
        <f>'июн. 18'!I111+июл.18!F111-июл.18!E111</f>
        <v>-68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908</v>
      </c>
      <c r="G112" s="132" t="s">
        <v>414</v>
      </c>
      <c r="H112" s="28">
        <v>43308</v>
      </c>
      <c r="I112" s="11">
        <f>'июн. 18'!I112+июл.18!F112-июл.18!E112</f>
        <v>700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'июн. 18'!I113+июл.18!F113-июл.18!E113</f>
        <v>2172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1000</v>
      </c>
      <c r="G114" s="132" t="s">
        <v>415</v>
      </c>
      <c r="H114" s="28">
        <v>43287</v>
      </c>
      <c r="I114" s="11">
        <f>'июн. 18'!I114+июл.18!F114-июл.18!E114</f>
        <v>-48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'июн. 18'!I115+июл.18!F115-июл.18!E115</f>
        <v>-1048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'июн. 18'!I116+июл.18!F116-июл.18!E116</f>
        <v>314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'июн. 18'!I117+июл.18!F117-июл.18!E117</f>
        <v>-1048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416</v>
      </c>
      <c r="H118" s="28">
        <v>43284</v>
      </c>
      <c r="I118" s="11">
        <f>'июн. 18'!I118+июл.18!F118-июл.18!E118</f>
        <v>-34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'июн. 18'!I119+июл.18!F119-июл.18!E119</f>
        <v>652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'июн. 18'!I120+июл.18!F120-июл.18!E120</f>
        <v>-1048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840</v>
      </c>
      <c r="G121" s="132" t="s">
        <v>417</v>
      </c>
      <c r="H121" s="28">
        <v>43304</v>
      </c>
      <c r="I121" s="11">
        <f>'июн. 18'!I121+июл.18!F121-июл.18!E121</f>
        <v>632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'июн. 18'!I122+июл.18!F122-июл.18!E122</f>
        <v>-208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11">
        <f>'июн. 18'!I123+июл.18!F123-июл.18!E123</f>
        <v>-68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11">
        <f>'июн. 18'!I124+июл.18!F124-июл.18!E124</f>
        <v>772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'июн. 18'!I125+июл.18!F125-июл.18!E125</f>
        <v>-1048</v>
      </c>
    </row>
  </sheetData>
  <autoFilter ref="A3:I125" xr:uid="{00000000-0009-0000-0000-000014000000}"/>
  <mergeCells count="1">
    <mergeCell ref="C1:I2"/>
  </mergeCells>
  <conditionalFormatting sqref="I1:I125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6">
        <v>43313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июл.18!I4+авг.18!F4-авг.18!E4</f>
        <v>558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июл.18!I5+авг.18!F5-авг.18!E5</f>
        <v>-1222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июл.18!I6+авг.18!F6-авг.18!E6</f>
        <v>78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июл.18!I7+авг.18!F7-авг.18!E7</f>
        <v>2278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июл.18!I8+авг.18!F8-авг.18!E8</f>
        <v>778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29">
        <f>июл.18!I9+авг.18!F9-авг.18!E9</f>
        <v>-1022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696</v>
      </c>
      <c r="G10" s="132" t="s">
        <v>418</v>
      </c>
      <c r="H10" s="28">
        <v>43318</v>
      </c>
      <c r="I10" s="29">
        <f>июл.18!I10+авг.18!F10-авг.18!E10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29">
        <f>июл.18!I11+авг.18!F11-авг.18!E11</f>
        <v>-348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июл.18!I12+авг.18!F12-авг.18!E12</f>
        <v>-1222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июл.18!I13+авг.18!F13-авг.18!E13</f>
        <v>-802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июл.18!I14+авг.18!F14-авг.18!E14</f>
        <v>-522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июл.18!I15+авг.18!F15-авг.18!E15</f>
        <v>-222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июл.18!I16+авг.18!F16-авг.18!E16</f>
        <v>-222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июл.18!I17+авг.18!F17-авг.18!E17</f>
        <v>-1222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июл.18!I18+авг.18!F18-авг.18!E18</f>
        <v>-1222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июл.18!I19+авг.18!F19-авг.18!E19</f>
        <v>-1222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июл.18!I20+авг.18!F20-авг.18!E20</f>
        <v>-1222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июл.18!I21+авг.18!F21-авг.18!E21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июл.18!I22+авг.18!F22-авг.18!E22</f>
        <v>2138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июл.18!I23+авг.18!F23-авг.18!E23</f>
        <v>-1222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июл.18!I24+авг.18!F24-авг.18!E24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июл.18!I25+авг.18!F25-авг.18!E25</f>
        <v>-1222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июл.18!I26+авг.18!F26-авг.18!E26</f>
        <v>-382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июл.18!I27+авг.18!F27-авг.18!E27</f>
        <v>-1222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июл.18!I28+авг.18!F28-авг.18!E28</f>
        <v>-1222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июл.18!I29+авг.18!F29-авг.18!E29</f>
        <v>-1222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июл.18!I30+авг.18!F30-авг.18!E30</f>
        <v>-1222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июл.18!I31+авг.18!F31-авг.18!E31</f>
        <v>-1222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июл.18!I32+авг.18!F32-авг.18!E32</f>
        <v>-1222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июл.18!I33+авг.18!F33-авг.18!E33</f>
        <v>4778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840</v>
      </c>
      <c r="G34" s="132" t="s">
        <v>419</v>
      </c>
      <c r="H34" s="28">
        <v>43336</v>
      </c>
      <c r="I34" s="29">
        <f>июл.18!I34+авг.18!F34-авг.18!E34</f>
        <v>1618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июл.18!I35+авг.18!F35-авг.18!E35</f>
        <v>-1222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146</v>
      </c>
      <c r="H36" s="28">
        <v>43313</v>
      </c>
      <c r="I36" s="29">
        <f>июл.18!I36+авг.18!F36-авг.18!E36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июл.18!I37+авг.18!F37-авг.18!E37</f>
        <v>1078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июл.18!I38+авг.18!F38-авг.18!E38</f>
        <v>-1222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июл.18!I39+авг.18!F39-авг.18!E39</f>
        <v>-242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июл.18!I40+авг.18!F40-авг.18!E40</f>
        <v>-1222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июл.18!I41+авг.18!F41-авг.18!E41</f>
        <v>-1222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июл.18!I42+авг.18!F42-авг.18!E42</f>
        <v>-1222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июл.18!I43+авг.18!F43-авг.18!E43</f>
        <v>-1222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июл.18!I44+авг.18!F44-авг.18!E44</f>
        <v>-942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июл.18!I45+авг.18!F45-авг.18!E45</f>
        <v>598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июл.18!I46+авг.18!F46-авг.18!E46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июл.18!I47+авг.18!F47-авг.18!E47</f>
        <v>-1222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июл.18!I48+авг.18!F48-авг.18!E48</f>
        <v>-1222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29">
        <f>июл.18!I49+авг.18!F49-авг.18!E49</f>
        <v>-1222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238</v>
      </c>
      <c r="G50" s="132" t="s">
        <v>420</v>
      </c>
      <c r="H50" s="28">
        <v>43319</v>
      </c>
      <c r="I50" s="29">
        <f>июл.18!I50+авг.18!F50-авг.18!E50</f>
        <v>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июл.18!I51+авг.18!F51-авг.18!E51</f>
        <v>1778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июл.18!I52+авг.18!F52-авг.18!E52</f>
        <v>-1222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июл.18!I53+авг.18!F53-авг.18!E53</f>
        <v>352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июл.18!I54+авг.18!F54-авг.18!E54</f>
        <v>-1222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29">
        <f>июл.18!I55+авг.18!F55-авг.18!E55</f>
        <v>598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июл.18!I56+авг.18!F56-авг.18!E56</f>
        <v>-1222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420</v>
      </c>
      <c r="G57" s="132" t="s">
        <v>421</v>
      </c>
      <c r="H57" s="28">
        <v>43341</v>
      </c>
      <c r="I57" s="29">
        <f>июл.18!I57+авг.18!F57-авг.18!E57</f>
        <v>458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июл.18!I58+авг.18!F58-авг.18!E58</f>
        <v>-1222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июл.18!I59+авг.18!F59-авг.18!E59</f>
        <v>-1222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июл.18!I60+авг.18!F60-авг.18!E60</f>
        <v>-1222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июл.18!I61+авг.18!F61-авг.18!E61</f>
        <v>-1222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июл.18!I62+авг.18!F62-авг.18!E62</f>
        <v>-1222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/>
      <c r="H63" s="28"/>
      <c r="I63" s="29">
        <f>июл.18!I63+авг.18!F63-авг.18!E63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29">
        <f>июл.18!I64+авг.18!F64-авг.18!E64</f>
        <v>458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174+68+174</f>
        <v>416</v>
      </c>
      <c r="G65" s="132" t="s">
        <v>422</v>
      </c>
      <c r="H65" s="28">
        <v>43315</v>
      </c>
      <c r="I65" s="29">
        <f>июл.18!I65+авг.18!F65-авг.18!E65</f>
        <v>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29">
        <f>июл.18!I66+авг.18!F66-авг.18!E66</f>
        <v>1438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июл.18!I67+авг.18!F67-авг.18!E67</f>
        <v>-1222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июл.18!I68+авг.18!F68-авг.18!E68</f>
        <v>-1222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423</v>
      </c>
      <c r="H69" s="28">
        <v>43327</v>
      </c>
      <c r="I69" s="29">
        <f>июл.18!I69+авг.18!F69-авг.18!E69</f>
        <v>-102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июл.18!I70+авг.18!F70-авг.18!E70</f>
        <v>-1222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июл.18!I71+авг.18!F71-авг.18!E71</f>
        <v>-1222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85">
        <f>июл.18!I72+авг.18!F72-авг.18!E72</f>
        <v>-2444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июл.18!I73+авг.18!F73-авг.18!E73</f>
        <v>278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июл.18!I74+авг.18!F74-авг.18!E74</f>
        <v>2278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июл.18!I75+авг.18!F75-авг.18!E75</f>
        <v>-1222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июл.18!I76+авг.18!F76-авг.18!E76</f>
        <v>-102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2" t="s">
        <v>424</v>
      </c>
      <c r="H77" s="28">
        <v>43321</v>
      </c>
      <c r="I77" s="29">
        <f>июл.18!I77+авг.18!F77-авг.18!E77</f>
        <v>1158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июл.18!I78+авг.18!F78-авг.18!E78</f>
        <v>778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июл.18!I79+авг.18!F79-авг.18!E79</f>
        <v>-522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июл.18!I80+авг.18!F80-авг.18!E80</f>
        <v>-1222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июл.18!I81+авг.18!F81-авг.18!E81</f>
        <v>458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29">
        <f>июл.18!I82+авг.18!F82-авг.18!E82</f>
        <v>-1222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июл.18!I83+авг.18!F83-авг.18!E83</f>
        <v>-1222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июл.18!I84+авг.18!F84-авг.18!E84</f>
        <v>-1222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июл.18!I85+авг.18!F85-авг.18!E85</f>
        <v>-1222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июл.18!I86+авг.18!F86-авг.18!E86</f>
        <v>-1222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29">
        <f>июл.18!I87+авг.18!F87-авг.18!E87</f>
        <v>-382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102</v>
      </c>
      <c r="G88" s="132" t="s">
        <v>425</v>
      </c>
      <c r="H88" s="28">
        <v>43327</v>
      </c>
      <c r="I88" s="29">
        <f>июл.18!I88+авг.18!F88-авг.18!E88</f>
        <v>980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1740</v>
      </c>
      <c r="G89" s="132" t="s">
        <v>426</v>
      </c>
      <c r="H89" s="28">
        <v>43332</v>
      </c>
      <c r="I89" s="29">
        <f>июл.18!I89+авг.18!F89-авг.18!E89</f>
        <v>2198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июл.18!I90+авг.18!F90-авг.18!E90</f>
        <v>-722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382</v>
      </c>
      <c r="G91" s="132" t="s">
        <v>427</v>
      </c>
      <c r="H91" s="28">
        <v>43342</v>
      </c>
      <c r="I91" s="29">
        <f>июл.18!I91+авг.18!F91-авг.18!E91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376</v>
      </c>
      <c r="G92" s="132" t="s">
        <v>428</v>
      </c>
      <c r="H92" s="28">
        <v>43339</v>
      </c>
      <c r="I92" s="29">
        <f>июл.18!I92+авг.18!F92-авг.18!E92</f>
        <v>1154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29">
        <f>июл.18!I93+авг.18!F93-авг.18!E93</f>
        <v>-382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июл.18!I94+авг.18!F94-авг.18!E94</f>
        <v>1998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июл.18!I95+авг.18!F95-авг.18!E95</f>
        <v>878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429</v>
      </c>
      <c r="H96" s="28">
        <v>43322</v>
      </c>
      <c r="I96" s="29">
        <f>июл.18!I96+авг.18!F96-авг.18!E96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июл.18!I97+авг.18!F97-авг.18!E97</f>
        <v>-1222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июл.18!I98+авг.18!F98-авг.18!E98</f>
        <v>-382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июл.18!I99+авг.18!F99-авг.18!E99</f>
        <v>-1222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430</v>
      </c>
      <c r="H100" s="28">
        <v>43332</v>
      </c>
      <c r="I100" s="29">
        <f>июл.18!I100+авг.18!F100-авг.18!E100</f>
        <v>-102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июл.18!I101+авг.18!F101-авг.18!E101</f>
        <v>458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июл.18!I102+авг.18!F102-авг.18!E102</f>
        <v>-1222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29">
        <f>июл.18!I103+авг.18!F103-авг.18!E103</f>
        <v>-1222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29">
        <f>июл.18!I104+авг.18!F104-авг.18!E104</f>
        <v>-1222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июл.18!I105+авг.18!F105-авг.18!E105</f>
        <v>-1222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2088</v>
      </c>
      <c r="G106" s="132" t="s">
        <v>431</v>
      </c>
      <c r="H106" s="28">
        <v>43336</v>
      </c>
      <c r="I106" s="29">
        <f>июл.18!I106+авг.18!F106-авг.18!E106</f>
        <v>866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июл.18!I107+авг.18!F107-авг.18!E107</f>
        <v>-1222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июл.18!I108+авг.18!F108-авг.18!E108</f>
        <v>-1222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29">
        <f>июл.18!I109+авг.18!F109-авг.18!E109</f>
        <v>492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июл.18!I110+авг.18!F110-авг.18!E110</f>
        <v>-1222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2" t="s">
        <v>432</v>
      </c>
      <c r="H111" s="28">
        <v>43340</v>
      </c>
      <c r="I111" s="29">
        <f>июл.18!I111+авг.18!F111-авг.18!E111</f>
        <v>-102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29">
        <f>июл.18!I112+авг.18!F112-авг.18!E112</f>
        <v>526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июл.18!I113+авг.18!F113-авг.18!E113</f>
        <v>1998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июл.18!I114+авг.18!F114-авг.18!E114</f>
        <v>-222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июл.18!I115+авг.18!F115-авг.18!E115</f>
        <v>-1222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июл.18!I116+авг.18!F116-авг.18!E116</f>
        <v>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июл.18!I117+авг.18!F117-авг.18!E117</f>
        <v>-1222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/>
      <c r="G118" s="132"/>
      <c r="H118" s="131"/>
      <c r="I118" s="29">
        <f>июл.18!I118+авг.18!F118-авг.18!E118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июл.18!I119+авг.18!F119-авг.18!E119</f>
        <v>478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29">
        <f>июл.18!I120+авг.18!F120-авг.18!E120</f>
        <v>-1222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июл.18!I121+авг.18!F121-авг.18!E121</f>
        <v>458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июл.18!I122+авг.18!F122-авг.18!E122</f>
        <v>-382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1000</v>
      </c>
      <c r="G123" s="132" t="s">
        <v>433</v>
      </c>
      <c r="H123" s="28">
        <v>43336</v>
      </c>
      <c r="I123" s="29">
        <f>июл.18!I123+авг.18!F123-авг.18!E123</f>
        <v>758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29">
        <f>июл.18!I124+авг.18!F124-авг.18!E124</f>
        <v>598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июл.18!I125+авг.18!F125-авг.18!E125</f>
        <v>-1222</v>
      </c>
    </row>
  </sheetData>
  <autoFilter ref="A3:I125" xr:uid="{00000000-0009-0000-0000-000015000000}"/>
  <mergeCells count="1">
    <mergeCell ref="C1:I2"/>
  </mergeCells>
  <conditionalFormatting sqref="I1:I125">
    <cfRule type="cellIs" dxfId="12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6">
        <v>43344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авг.18!I4+сен.18!F4-сен.18!E4</f>
        <v>384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авг.18!I5+сен.18!F5-сен.18!E5</f>
        <v>-1396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авг.18!I6+сен.18!F6-сен.18!E6</f>
        <v>-96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авг.18!I7+сен.18!F7-сен.18!E7</f>
        <v>2104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авг.18!I8+сен.18!F8-сен.18!E8</f>
        <v>604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авг.18!I9+сен.18!F9-сен.18!E9</f>
        <v>-1196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56">
        <f>авг.18!I10+сен.18!F10-сен.18!E10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авг.18!I11+сен.18!F11-сен.18!E11</f>
        <v>-522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авг.18!I12+сен.18!F12-сен.18!E12</f>
        <v>-1396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авг.18!I13+сен.18!F13-сен.18!E13</f>
        <v>-976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56">
        <f>авг.18!I14+сен.18!F14-сен.18!E14</f>
        <v>-696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авг.18!I15+сен.18!F15-сен.18!E15</f>
        <v>-396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авг.18!I16+сен.18!F16-сен.18!E16</f>
        <v>-396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авг.18!I17+сен.18!F17-сен.18!E17</f>
        <v>-1396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авг.18!I18+сен.18!F18-сен.18!E18</f>
        <v>-1396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авг.18!I19+сен.18!F19-сен.18!E19</f>
        <v>-1396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авг.18!I20+сен.18!F20-сен.18!E20</f>
        <v>-1396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авг.18!I21+сен.18!F21-сен.18!E21</f>
        <v>-454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авг.18!I22+сен.18!F22-сен.18!E22</f>
        <v>1964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авг.18!I23+сен.18!F23-сен.18!E23</f>
        <v>-1396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авг.18!I24+сен.18!F24-сен.18!E24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авг.18!I25+сен.18!F25-сен.18!E25</f>
        <v>-1396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434</v>
      </c>
      <c r="H26" s="28">
        <v>43363</v>
      </c>
      <c r="I26" s="56">
        <f>авг.18!I26+сен.18!F26-сен.18!E26</f>
        <v>-136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авг.18!I27+сен.18!F27-сен.18!E27</f>
        <v>-1396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авг.18!I28+сен.18!F28-сен.18!E28</f>
        <v>-1396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авг.18!I29+сен.18!F29-сен.18!E29</f>
        <v>-1396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авг.18!I30+сен.18!F30-сен.18!E30</f>
        <v>-1396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авг.18!I31+сен.18!F31-сен.18!E31</f>
        <v>-1396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авг.18!I32+сен.18!F32-сен.18!E32</f>
        <v>-1396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авг.18!I33+сен.18!F33-сен.18!E33</f>
        <v>4604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авг.18!I34+сен.18!F34-сен.18!E34</f>
        <v>1444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авг.18!I35+сен.18!F35-сен.18!E35</f>
        <v>-1396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1127</v>
      </c>
      <c r="H36" s="28">
        <v>43346</v>
      </c>
      <c r="I36" s="56">
        <f>авг.18!I36+сен.18!F36-сен.18!E36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авг.18!I37+сен.18!F37-сен.18!E37</f>
        <v>904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авг.18!I38+сен.18!F38-сен.18!E38</f>
        <v>-1396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435</v>
      </c>
      <c r="H39" s="28">
        <v>43355</v>
      </c>
      <c r="I39" s="56">
        <f>авг.18!I39+сен.18!F39-сен.18!E39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авг.18!I40+сен.18!F40-сен.18!E40</f>
        <v>-1396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авг.18!I41+сен.18!F41-сен.18!E41</f>
        <v>-1396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авг.18!I42+сен.18!F42-сен.18!E42</f>
        <v>-1396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авг.18!I43+сен.18!F43-сен.18!E43</f>
        <v>-1396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авг.18!I44+сен.18!F44-сен.18!E44</f>
        <v>-1116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авг.18!I45+сен.18!F45-сен.18!E45</f>
        <v>424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авг.18!I46+сен.18!F46-сен.18!E46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авг.18!I47+сен.18!F47-сен.18!E47</f>
        <v>-1396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авг.18!I48+сен.18!F48-сен.18!E48</f>
        <v>-1396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авг.18!I49+сен.18!F49-сен.18!E49</f>
        <v>-1396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авг.18!I50+сен.18!F50-сен.18!E50</f>
        <v>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авг.18!I51+сен.18!F51-сен.18!E51</f>
        <v>1604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авг.18!I52+сен.18!F52-сен.18!E52</f>
        <v>-1396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авг.18!I53+сен.18!F53-сен.18!E53</f>
        <v>178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авг.18!I54+сен.18!F54-сен.18!E54</f>
        <v>-1396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авг.18!I55+сен.18!F55-сен.18!E55</f>
        <v>424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авг.18!I56+сен.18!F56-сен.18!E56</f>
        <v>-1396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авг.18!I57+сен.18!F57-сен.18!E57</f>
        <v>284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2"/>
      <c r="I58" s="56">
        <f>авг.18!I58+сен.18!F58-сен.18!E58</f>
        <v>-1396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авг.18!I59+сен.18!F59-сен.18!E59</f>
        <v>-1396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авг.18!I60+сен.18!F60-сен.18!E60</f>
        <v>-1396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авг.18!I61+сен.18!F61-сен.18!E61</f>
        <v>-1396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авг.18!I62+сен.18!F62-сен.18!E62</f>
        <v>-1396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436</v>
      </c>
      <c r="H63" s="28">
        <v>43364</v>
      </c>
      <c r="I63" s="56">
        <f>авг.18!I63+сен.18!F63-сен.18!E63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авг.18!I64+сен.18!F64-сен.18!E64</f>
        <v>284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437</v>
      </c>
      <c r="H65" s="28">
        <v>43348</v>
      </c>
      <c r="I65" s="56">
        <f>авг.18!I65+сен.18!F65-сен.18!E65</f>
        <v>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авг.18!I66+сен.18!F66-сен.18!E66</f>
        <v>1264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авг.18!I67+сен.18!F67-сен.18!E67</f>
        <v>-1396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авг.18!I68+сен.18!F68-сен.18!E68</f>
        <v>-1396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438</v>
      </c>
      <c r="H69" s="28">
        <v>43350</v>
      </c>
      <c r="I69" s="56">
        <f>авг.18!I69+сен.18!F69-сен.18!E69</f>
        <v>-136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авг.18!I70+сен.18!F70-сен.18!E70</f>
        <v>-1396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28"/>
      <c r="I71" s="56">
        <f>авг.18!I71+сен.18!F71-сен.18!E71</f>
        <v>-1396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28"/>
      <c r="I72" s="56">
        <f>авг.18!I72+сен.18!F72-сен.18!E72</f>
        <v>-2792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авг.18!I73+сен.18!F73-сен.18!E73</f>
        <v>104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авг.18!I74+сен.18!F74-сен.18!E74</f>
        <v>2104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авг.18!I75+сен.18!F75-сен.18!E75</f>
        <v>-1396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авг.18!I76+сен.18!F76-сен.18!E76</f>
        <v>-276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250</v>
      </c>
      <c r="G77" s="132" t="s">
        <v>439</v>
      </c>
      <c r="H77" s="28">
        <v>43367</v>
      </c>
      <c r="I77" s="56">
        <f>авг.18!I77+сен.18!F77-сен.18!E77</f>
        <v>1234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авг.18!I78+сен.18!F78-сен.18!E78</f>
        <v>604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1218</v>
      </c>
      <c r="G79" s="132" t="s">
        <v>440</v>
      </c>
      <c r="H79" s="28">
        <v>43363</v>
      </c>
      <c r="I79" s="56">
        <f>авг.18!I79+сен.18!F79-сен.18!E79</f>
        <v>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авг.18!I80+сен.18!F80-сен.18!E80</f>
        <v>-1396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авг.18!I81+сен.18!F81-сен.18!E81</f>
        <v>284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авг.18!I82+сен.18!F82-сен.18!E82</f>
        <v>-1396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авг.18!I83+сен.18!F83-сен.18!E83</f>
        <v>-1396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авг.18!I84+сен.18!F84-сен.18!E84</f>
        <v>-1396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авг.18!I85+сен.18!F85-сен.18!E85</f>
        <v>-1396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авг.18!I86+сен.18!F86-сен.18!E86</f>
        <v>-1396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авг.18!I87+сен.18!F87-сен.18!E87</f>
        <v>-556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авг.18!I88+сен.18!F88-сен.18!E88</f>
        <v>806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авг.18!I89+сен.18!F89-сен.18!E89</f>
        <v>2024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авг.18!I90+сен.18!F90-сен.18!E90</f>
        <v>-896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авг.18!I91+сен.18!F91-сен.18!E91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131"/>
      <c r="I92" s="56">
        <f>авг.18!I92+сен.18!F92-сен.18!E92</f>
        <v>980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авг.18!I93+сен.18!F93-сен.18!E93</f>
        <v>-556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авг.18!I94+сен.18!F94-сен.18!E94</f>
        <v>1824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авг.18!I95+сен.18!F95-сен.18!E95</f>
        <v>704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441</v>
      </c>
      <c r="H96" s="28">
        <v>43348</v>
      </c>
      <c r="I96" s="56">
        <f>авг.18!I96+сен.18!F96-сен.18!E96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авг.18!I97+сен.18!F97-сен.18!E97</f>
        <v>-1396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авг.18!I98+сен.18!F98-сен.18!E98</f>
        <v>-556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авг.18!I99+сен.18!F99-сен.18!E99</f>
        <v>-1396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442</v>
      </c>
      <c r="H100" s="28">
        <v>43360</v>
      </c>
      <c r="I100" s="56">
        <f>авг.18!I100+сен.18!F100-сен.18!E100</f>
        <v>-136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авг.18!I101+сен.18!F101-сен.18!E101</f>
        <v>284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авг.18!I102+сен.18!F102-сен.18!E102</f>
        <v>-1396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авг.18!I103+сен.18!F103-сен.18!E103</f>
        <v>-1396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авг.18!I104+сен.18!F104-сен.18!E104</f>
        <v>-1396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авг.18!I105+сен.18!F105-сен.18!E105</f>
        <v>-1396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авг.18!I106+сен.18!F106-сен.18!E106</f>
        <v>692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авг.18!I107+сен.18!F107-сен.18!E107</f>
        <v>-1396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авг.18!I108+сен.18!F108-сен.18!E108</f>
        <v>-1396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авг.18!I109+сен.18!F109-сен.18!E109</f>
        <v>318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авг.18!I110+сен.18!F110-сен.18!E110</f>
        <v>-1396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276</v>
      </c>
      <c r="G111" s="132" t="s">
        <v>443</v>
      </c>
      <c r="H111" s="28">
        <v>43362</v>
      </c>
      <c r="I111" s="56">
        <f>авг.18!I111+сен.18!F111-сен.18!E111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авг.18!I112+сен.18!F112-сен.18!E112</f>
        <v>352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авг.18!I113+сен.18!F113-сен.18!E113</f>
        <v>1824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авг.18!I114+сен.18!F114-сен.18!E114</f>
        <v>-396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авг.18!I115+сен.18!F115-сен.18!E115</f>
        <v>-1396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авг.18!I116+сен.18!F116-сен.18!E116</f>
        <v>-34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авг.18!I117+сен.18!F117-сен.18!E117</f>
        <v>-1396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444</v>
      </c>
      <c r="H118" s="28">
        <v>43349</v>
      </c>
      <c r="I118" s="56">
        <f>авг.18!I118+сен.18!F118-сен.18!E118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авг.18!I119+сен.18!F119-сен.18!E119</f>
        <v>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авг.18!I120+сен.18!F120-сен.18!E120</f>
        <v>-1396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238</v>
      </c>
      <c r="G121" s="132" t="s">
        <v>445</v>
      </c>
      <c r="H121" s="28">
        <v>43348</v>
      </c>
      <c r="I121" s="56">
        <f>авг.18!I121+сен.18!F121-сен.18!E121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авг.18!I122+сен.18!F122-сен.18!E122</f>
        <v>-556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авг.18!I123+сен.18!F123-сен.18!E123</f>
        <v>584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авг.18!I124+сен.18!F124-сен.18!E124</f>
        <v>424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авг.18!I125+сен.18!F125-сен.18!E125</f>
        <v>-1396</v>
      </c>
    </row>
  </sheetData>
  <autoFilter ref="A3:I125" xr:uid="{00000000-0009-0000-0000-000016000000}"/>
  <mergeCells count="1">
    <mergeCell ref="C1:I2"/>
  </mergeCells>
  <conditionalFormatting sqref="I1:I125">
    <cfRule type="cellIs" dxfId="12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8" tint="0.79998168889431442"/>
  </sheetPr>
  <dimension ref="A1:I125"/>
  <sheetViews>
    <sheetView topLeftCell="A42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43374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сен.18!I4+окт.18!F4-окт.18!E4</f>
        <v>210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сен.18!I5+окт.18!F5-окт.18!E5</f>
        <v>-1570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f>200+200</f>
        <v>400</v>
      </c>
      <c r="G6" s="132" t="s">
        <v>446</v>
      </c>
      <c r="H6" s="28">
        <v>43378</v>
      </c>
      <c r="I6" s="56">
        <f>сен.18!I6+окт.18!F6-окт.18!E6</f>
        <v>130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сен.18!I7+окт.18!F7-окт.18!E7</f>
        <v>1930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сен.18!I8+окт.18!F8-окт.18!E8</f>
        <v>430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сен.18!I9+окт.18!F9-окт.18!E9</f>
        <v>-1370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447</v>
      </c>
      <c r="H10" s="28">
        <v>43398</v>
      </c>
      <c r="I10" s="56">
        <f>сен.18!I10+окт.18!F10-окт.18!E10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сен.18!I11+окт.18!F11-окт.18!E11</f>
        <v>-696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сен.18!I12+окт.18!F12-окт.18!E12</f>
        <v>-1570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сен.18!I13+окт.18!F13-окт.18!E13</f>
        <v>-1150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56">
        <f>сен.18!I14+окт.18!F14-окт.18!E14</f>
        <v>-870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сен.18!I15+окт.18!F15-окт.18!E15</f>
        <v>-570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сен.18!I16+окт.18!F16-окт.18!E16</f>
        <v>-570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сен.18!I17+окт.18!F17-окт.18!E17</f>
        <v>-1570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сен.18!I18+окт.18!F18-окт.18!E18</f>
        <v>-1570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сен.18!I19+окт.18!F19-окт.18!E19</f>
        <v>-1570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сен.18!I20+окт.18!F20-окт.18!E20</f>
        <v>-1570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сен.18!I21+окт.18!F21-окт.18!E21</f>
        <v>-628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сен.18!I22+окт.18!F22-окт.18!E22</f>
        <v>1790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сен.18!I23+окт.18!F23-окт.18!E23</f>
        <v>-1570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сен.18!I24+окт.18!F24-окт.18!E24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сен.18!I25+окт.18!F25-окт.18!E25</f>
        <v>-1570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сен.18!I26+окт.18!F26-окт.18!E26</f>
        <v>-310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сен.18!I27+окт.18!F27-окт.18!E27</f>
        <v>-1570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сен.18!I28+окт.18!F28-окт.18!E28</f>
        <v>-1570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сен.18!I29+окт.18!F29-окт.18!E29</f>
        <v>-1570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сен.18!I30+окт.18!F30-окт.18!E30</f>
        <v>-1570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сен.18!I31+окт.18!F31-окт.18!E31</f>
        <v>-1570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сен.18!I32+окт.18!F32-окт.18!E32</f>
        <v>-1570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сен.18!I33+окт.18!F33-окт.18!E33</f>
        <v>4430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1000</v>
      </c>
      <c r="G34" s="132" t="s">
        <v>419</v>
      </c>
      <c r="H34" s="28">
        <v>43395</v>
      </c>
      <c r="I34" s="56">
        <f>сен.18!I34+окт.18!F34-окт.18!E34</f>
        <v>2270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1000</v>
      </c>
      <c r="G35" s="132" t="s">
        <v>448</v>
      </c>
      <c r="H35" s="28">
        <v>43374</v>
      </c>
      <c r="I35" s="56">
        <f>сен.18!I35+окт.18!F35-окт.18!E35</f>
        <v>-570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сен.18!I36+окт.18!F36-окт.18!E36</f>
        <v>-102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сен.18!I37+окт.18!F37-окт.18!E37</f>
        <v>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сен.18!I38+окт.18!F38-окт.18!E38</f>
        <v>-1570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сен.18!I39+окт.18!F39-окт.18!E39</f>
        <v>-242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сен.18!I40+окт.18!F40-окт.18!E40</f>
        <v>-1570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сен.18!I41+окт.18!F41-окт.18!E41</f>
        <v>-1570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сен.18!I42+окт.18!F42-окт.18!E42</f>
        <v>-1570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сен.18!I43+окт.18!F43-окт.18!E43</f>
        <v>-1570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сен.18!I44+окт.18!F44-окт.18!E44</f>
        <v>-1290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сен.18!I45+окт.18!F45-окт.18!E45</f>
        <v>250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сен.18!I46+окт.18!F46-окт.18!E46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сен.18!I47+окт.18!F47-окт.18!E47</f>
        <v>-1570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сен.18!I48+окт.18!F48-окт.18!E48</f>
        <v>-1570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сен.18!I49+окт.18!F49-окт.18!E49</f>
        <v>-1570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сен.18!I50+окт.18!F50-окт.18!E50</f>
        <v>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сен.18!I51+окт.18!F51-окт.18!E51</f>
        <v>1430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сен.18!I52+окт.18!F52-окт.18!E52</f>
        <v>-1570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сен.18!I53+окт.18!F53-окт.18!E53</f>
        <v>4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сен.18!I54+окт.18!F54-окт.18!E54</f>
        <v>-1570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сен.18!I55+окт.18!F55-окт.18!E55</f>
        <v>250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сен.18!I56+окт.18!F56-окт.18!E56</f>
        <v>-1570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сен.18!I57+окт.18!F57-окт.18!E57</f>
        <v>110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сен.18!I58+окт.18!F58-окт.18!E58</f>
        <v>-1570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сен.18!I59+окт.18!F59-окт.18!E59</f>
        <v>-1570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сен.18!I60+окт.18!F60-окт.18!E60</f>
        <v>-1570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сен.18!I61+окт.18!F61-окт.18!E61</f>
        <v>-1570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1396</v>
      </c>
      <c r="G62" s="132" t="s">
        <v>449</v>
      </c>
      <c r="H62" s="28">
        <v>43378</v>
      </c>
      <c r="I62" s="56">
        <f>сен.18!I62+окт.18!F62-окт.18!E62</f>
        <v>-174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450</v>
      </c>
      <c r="H63" s="28">
        <v>43397</v>
      </c>
      <c r="I63" s="56">
        <f>сен.18!I63+окт.18!F63-окт.18!E63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сен.18!I64+окт.18!F64-окт.18!E64</f>
        <v>110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56">
        <f>сен.18!I65+окт.18!F65-окт.18!E65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сен.18!I66+окт.18!F66-окт.18!E66</f>
        <v>1090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сен.18!I67+окт.18!F67-окт.18!E67</f>
        <v>-1570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88"/>
      <c r="G68" s="89"/>
      <c r="H68" s="90"/>
      <c r="I68" s="56">
        <f>сен.18!I68+окт.18!F68-окт.18!E68</f>
        <v>-1570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88">
        <v>140</v>
      </c>
      <c r="G69" s="89" t="s">
        <v>451</v>
      </c>
      <c r="H69" s="90">
        <v>43375</v>
      </c>
      <c r="I69" s="56">
        <f>сен.18!I69+окт.18!F69-окт.18!E69</f>
        <v>-170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сен.18!I70+окт.18!F70-окт.18!E70</f>
        <v>-1570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сен.18!I71+окт.18!F71-окт.18!E71</f>
        <v>-1570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сен.18!I72+окт.18!F72-окт.18!E72</f>
        <v>-3140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сен.18!I73+окт.18!F73-окт.18!E73</f>
        <v>-70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сен.18!I74+окт.18!F74-окт.18!E74</f>
        <v>1930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сен.18!I75+окт.18!F75-окт.18!E75</f>
        <v>-1570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сен.18!I76+окт.18!F76-окт.18!E76</f>
        <v>-450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452</v>
      </c>
      <c r="H77" s="28">
        <v>43388</v>
      </c>
      <c r="I77" s="56">
        <f>сен.18!I77+окт.18!F77-окт.18!E77</f>
        <v>1236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сен.18!I78+окт.18!F78-окт.18!E78</f>
        <v>430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сен.18!I79+окт.18!F79-окт.18!E79</f>
        <v>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сен.18!I80+окт.18!F80-окт.18!E80</f>
        <v>-1570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сен.18!I81+окт.18!F81-окт.18!E81</f>
        <v>110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сен.18!I82+окт.18!F82-окт.18!E82</f>
        <v>-1570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сен.18!I83+окт.18!F83-окт.18!E83</f>
        <v>-1570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сен.18!I84+окт.18!F84-окт.18!E84</f>
        <v>-1570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сен.18!I85+окт.18!F85-окт.18!E85</f>
        <v>-1570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сен.18!I86+окт.18!F86-окт.18!E86</f>
        <v>-1570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сен.18!I87+окт.18!F87-окт.18!E87</f>
        <v>-730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сен.18!I88+окт.18!F88-окт.18!E88</f>
        <v>632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сен.18!I89+окт.18!F89-окт.18!E89</f>
        <v>1850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сен.18!I90+окт.18!F90-окт.18!E90</f>
        <v>-1070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131"/>
      <c r="I91" s="56">
        <f>сен.18!I91+окт.18!F91-окт.18!E91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131"/>
      <c r="I92" s="56">
        <f>сен.18!I92+окт.18!F92-окт.18!E92</f>
        <v>806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сен.18!I93+окт.18!F93-окт.18!E93</f>
        <v>-730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сен.18!I94+окт.18!F94-окт.18!E94</f>
        <v>1650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сен.18!I95+окт.18!F95-окт.18!E95</f>
        <v>530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453</v>
      </c>
      <c r="H96" s="28">
        <v>43375</v>
      </c>
      <c r="I96" s="56">
        <f>сен.18!I96+окт.18!F96-окт.18!E96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сен.18!I97+окт.18!F97-окт.18!E97</f>
        <v>-1570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сен.18!I98+окт.18!F98-окт.18!E98</f>
        <v>-730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сен.18!I99+окт.18!F99-окт.18!E99</f>
        <v>-1570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сен.18!I100+окт.18!F100-окт.18!E100</f>
        <v>-310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сен.18!I101+окт.18!F101-окт.18!E101</f>
        <v>110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сен.18!I102+окт.18!F102-окт.18!E102</f>
        <v>-1570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сен.18!I103+окт.18!F103-окт.18!E103</f>
        <v>-1570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сен.18!I104+окт.18!F104-окт.18!E104</f>
        <v>-1570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сен.18!I105+окт.18!F105-окт.18!E105</f>
        <v>-1570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сен.18!I106+окт.18!F106-окт.18!E106</f>
        <v>518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сен.18!I107+окт.18!F107-окт.18!E107</f>
        <v>-1570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сен.18!I108+окт.18!F108-окт.18!E108</f>
        <v>-1570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сен.18!I109+окт.18!F109-окт.18!E109</f>
        <v>144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сен.18!I110+окт.18!F110-окт.18!E110</f>
        <v>-1570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сен.18!I111+окт.18!F111-окт.18!E111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140</v>
      </c>
      <c r="G112" s="132" t="s">
        <v>454</v>
      </c>
      <c r="H112" s="28">
        <v>43396</v>
      </c>
      <c r="I112" s="56">
        <f>сен.18!I112+окт.18!F112-окт.18!E112</f>
        <v>318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сен.18!I113+окт.18!F113-окт.18!E113</f>
        <v>1650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28"/>
      <c r="I114" s="56">
        <f>сен.18!I114+окт.18!F114-окт.18!E114</f>
        <v>-570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сен.18!I115+окт.18!F115-окт.18!E115</f>
        <v>-1570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сен.18!I116+окт.18!F116-окт.18!E116</f>
        <v>-208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сен.18!I117+окт.18!F117-окт.18!E117</f>
        <v>-1570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/>
      <c r="G118" s="132"/>
      <c r="H118" s="131"/>
      <c r="I118" s="56">
        <f>сен.18!I118+окт.18!F118-окт.18!E118</f>
        <v>-382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28"/>
      <c r="I119" s="56">
        <f>сен.18!I119+окт.18!F119-окт.18!E119</f>
        <v>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сен.18!I120+окт.18!F120-окт.18!E120</f>
        <v>-1570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сен.18!I121+окт.18!F121-окт.18!E121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455</v>
      </c>
      <c r="H122" s="28">
        <v>43374</v>
      </c>
      <c r="I122" s="56">
        <f>сен.18!I122+окт.18!F122-окт.18!E122</f>
        <v>314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сен.18!I123+окт.18!F123-окт.18!E123</f>
        <v>410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сен.18!I124+окт.18!F124-окт.18!E124</f>
        <v>250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сен.18!I125+окт.18!F125-окт.18!E125</f>
        <v>-1570</v>
      </c>
    </row>
  </sheetData>
  <autoFilter ref="A3:I125" xr:uid="{00000000-0009-0000-0000-000017000000}"/>
  <mergeCells count="1">
    <mergeCell ref="C1:I2"/>
  </mergeCells>
  <conditionalFormatting sqref="I1:I125">
    <cfRule type="cellIs" dxfId="12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4" tint="0.79998168889431442"/>
  </sheetPr>
  <dimension ref="A1:I125"/>
  <sheetViews>
    <sheetView topLeftCell="A34" workbookViewId="0">
      <selection activeCell="E55" sqref="E55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43405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окт.18!I4+ноя.18!F4-ноя.18!E4</f>
        <v>36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окт.18!I5+ноя.18!F5-ноя.18!E5</f>
        <v>-1744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окт.18!I6+ноя.18!F6-ноя.18!E6</f>
        <v>-44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окт.18!I7+ноя.18!F7-ноя.18!E7</f>
        <v>1756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окт.18!I8+ноя.18!F8-ноя.18!E8</f>
        <v>256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окт.18!I9+ноя.18!F9-ноя.18!E9</f>
        <v>-1544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56">
        <f>окт.18!I10+ноя.18!F10-ноя.18!E10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окт.18!I11+ноя.18!F11-ноя.18!E11</f>
        <v>-870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окт.18!I12+ноя.18!F12-ноя.18!E12</f>
        <v>-1744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окт.18!I13+ноя.18!F13-ноя.18!E13</f>
        <v>-1324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95">
        <v>840</v>
      </c>
      <c r="G14" s="132" t="s">
        <v>419</v>
      </c>
      <c r="H14" s="28">
        <v>43425</v>
      </c>
      <c r="I14" s="56">
        <f>окт.18!I14+ноя.18!F14-ноя.18!E14</f>
        <v>-204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окт.18!I15+ноя.18!F15-ноя.18!E15</f>
        <v>-744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окт.18!I16+ноя.18!F16-ноя.18!E16</f>
        <v>-744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окт.18!I17+ноя.18!F17-ноя.18!E17</f>
        <v>-1744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окт.18!I18+ноя.18!F18-ноя.18!E18</f>
        <v>-1744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окт.18!I19+ноя.18!F19-ноя.18!E19</f>
        <v>-1744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окт.18!I20+ноя.18!F20-ноя.18!E20</f>
        <v>-1744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окт.18!I21+ноя.18!F21-ноя.18!E21</f>
        <v>-802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окт.18!I22+ноя.18!F22-ноя.18!E22</f>
        <v>1616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окт.18!I23+ноя.18!F23-ноя.18!E23</f>
        <v>-1744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окт.18!I24+ноя.18!F24-ноя.18!E24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окт.18!I25+ноя.18!F25-ноя.18!E25</f>
        <v>-1744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окт.18!I26+ноя.18!F26-ноя.18!E26</f>
        <v>-484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окт.18!I27+ноя.18!F27-ноя.18!E27</f>
        <v>-1744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окт.18!I28+ноя.18!F28-ноя.18!E28</f>
        <v>-1744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окт.18!I29+ноя.18!F29-ноя.18!E29</f>
        <v>-1744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окт.18!I30+ноя.18!F30-ноя.18!E30</f>
        <v>-1744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окт.18!I31+ноя.18!F31-ноя.18!E31</f>
        <v>-1744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окт.18!I32+ноя.18!F32-ноя.18!E32</f>
        <v>-1744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окт.18!I33+ноя.18!F33-ноя.18!E33</f>
        <v>4256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окт.18!I34+ноя.18!F34-ноя.18!E34</f>
        <v>2096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окт.18!I35+ноя.18!F35-ноя.18!E35</f>
        <v>-744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окт.18!I36+ноя.18!F36-ноя.18!E36</f>
        <v>-276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окт.18!I37+ноя.18!F37-ноя.18!E37</f>
        <v>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окт.18!I38+ноя.18!F38-ноя.18!E38</f>
        <v>-1744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456</v>
      </c>
      <c r="H39" s="28">
        <v>43423</v>
      </c>
      <c r="I39" s="56">
        <f>окт.18!I39+ноя.18!F39-ноя.18!E39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окт.18!I40+ноя.18!F40-ноя.18!E40</f>
        <v>-1744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окт.18!I41+ноя.18!F41-ноя.18!E41</f>
        <v>-1744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окт.18!I42+ноя.18!F42-ноя.18!E42</f>
        <v>-1744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окт.18!I43+ноя.18!F43-ноя.18!E43</f>
        <v>-1744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окт.18!I44+ноя.18!F44-ноя.18!E44</f>
        <v>-1464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окт.18!I45+ноя.18!F45-ноя.18!E45</f>
        <v>76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окт.18!I46+ноя.18!F46-ноя.18!E46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окт.18!I47+ноя.18!F47-ноя.18!E47</f>
        <v>-1744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окт.18!I48+ноя.18!F48-ноя.18!E48</f>
        <v>-1744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окт.18!I49+ноя.18!F49-ноя.18!E49</f>
        <v>-1744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28"/>
      <c r="I50" s="56">
        <f>окт.18!I50+ноя.18!F50-ноя.18!E50</f>
        <v>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окт.18!I51+ноя.18!F51-ноя.18!E51</f>
        <v>1256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окт.18!I52+ноя.18!F52-ноя.18!E52</f>
        <v>-1744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окт.18!I53+ноя.18!F53-ноя.18!E53</f>
        <v>-170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>
        <v>205</v>
      </c>
      <c r="G54" s="132" t="s">
        <v>457</v>
      </c>
      <c r="H54" s="28">
        <v>43431</v>
      </c>
      <c r="I54" s="56">
        <f>окт.18!I54+ноя.18!F54-ноя.18!E54</f>
        <v>-1539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окт.18!I55+ноя.18!F55-ноя.18!E55</f>
        <v>76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окт.18!I56+ноя.18!F56-ноя.18!E56</f>
        <v>-1744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окт.18!I57+ноя.18!F57-ноя.18!E57</f>
        <v>-64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окт.18!I58+ноя.18!F58-ноя.18!E58</f>
        <v>-1744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окт.18!I59+ноя.18!F59-ноя.18!E59</f>
        <v>-1744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окт.18!I60+ноя.18!F60-ноя.18!E60</f>
        <v>-1744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окт.18!I61+ноя.18!F61-ноя.18!E61</f>
        <v>-1744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окт.18!I62+ноя.18!F62-ноя.18!E62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458</v>
      </c>
      <c r="H63" s="28">
        <v>43427</v>
      </c>
      <c r="I63" s="56">
        <f>окт.18!I63+ноя.18!F63-ноя.18!E63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окт.18!I64+ноя.18!F64-ноя.18!E64</f>
        <v>-64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459</v>
      </c>
      <c r="H65" s="28">
        <v>43413</v>
      </c>
      <c r="I65" s="56">
        <f>окт.18!I65+ноя.18!F65-ноя.18!E65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окт.18!I66+ноя.18!F66-ноя.18!E66</f>
        <v>916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окт.18!I67+ноя.18!F67-ноя.18!E67</f>
        <v>-1744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окт.18!I68+ноя.18!F68-ноя.18!E68</f>
        <v>-1744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174+136</f>
        <v>310</v>
      </c>
      <c r="G69" s="132" t="s">
        <v>460</v>
      </c>
      <c r="H69" s="28">
        <v>43410</v>
      </c>
      <c r="I69" s="56">
        <f>окт.18!I69+ноя.18!F69-ноя.18!E69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окт.18!I70+ноя.18!F70-ноя.18!E70</f>
        <v>-1744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окт.18!I71+ноя.18!F71-ноя.18!E71</f>
        <v>-1744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окт.18!I72+ноя.18!F72-ноя.18!E72</f>
        <v>-3488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окт.18!I73+ноя.18!F73-ноя.18!E73</f>
        <v>-244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окт.18!I74+ноя.18!F74-ноя.18!E74</f>
        <v>1756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окт.18!I75+ноя.18!F75-ноя.18!E75</f>
        <v>-1744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>
        <v>261</v>
      </c>
      <c r="G76" s="132" t="s">
        <v>461</v>
      </c>
      <c r="H76" s="28">
        <v>43410</v>
      </c>
      <c r="I76" s="56">
        <f>окт.18!I76+ноя.18!F76-ноя.18!E76</f>
        <v>-363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462</v>
      </c>
      <c r="H77" s="28">
        <v>43433</v>
      </c>
      <c r="I77" s="56">
        <f>окт.18!I77+ноя.18!F77-ноя.18!E77</f>
        <v>1238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окт.18!I78+ноя.18!F78-ноя.18!E78</f>
        <v>256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окт.18!I79+ноя.18!F79-ноя.18!E79</f>
        <v>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окт.18!I80+ноя.18!F80-ноя.18!E80</f>
        <v>-1744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окт.18!I81+ноя.18!F81-ноя.18!E81</f>
        <v>-64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окт.18!I82+ноя.18!F82-ноя.18!E82</f>
        <v>-1744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окт.18!I83+ноя.18!F83-ноя.18!E83</f>
        <v>-1744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окт.18!I84+ноя.18!F84-ноя.18!E84</f>
        <v>-1744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окт.18!I85+ноя.18!F85-ноя.18!E85</f>
        <v>-1744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238</v>
      </c>
      <c r="G86" s="132" t="s">
        <v>463</v>
      </c>
      <c r="H86" s="28">
        <v>43423</v>
      </c>
      <c r="I86" s="56">
        <f>окт.18!I86+ноя.18!F86-ноя.18!E86</f>
        <v>-1506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окт.18!I87+ноя.18!F87-ноя.18!E87</f>
        <v>-904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окт.18!I88+ноя.18!F88-ноя.18!E88</f>
        <v>458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окт.18!I89+ноя.18!F89-ноя.18!E89</f>
        <v>1676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окт.18!I90+ноя.18!F90-ноя.18!E90</f>
        <v>-1244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348</v>
      </c>
      <c r="G91" s="132" t="s">
        <v>464</v>
      </c>
      <c r="H91" s="28">
        <v>43417</v>
      </c>
      <c r="I91" s="56">
        <f>окт.18!I91+ноя.18!F91-ноя.18!E91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300</v>
      </c>
      <c r="G92" s="132" t="s">
        <v>465</v>
      </c>
      <c r="H92" s="28">
        <v>43423</v>
      </c>
      <c r="I92" s="56">
        <f>окт.18!I92+ноя.18!F92-ноя.18!E92</f>
        <v>932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окт.18!I93+ноя.18!F93-ноя.18!E93</f>
        <v>-904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>
        <v>261</v>
      </c>
      <c r="G94" s="132" t="s">
        <v>461</v>
      </c>
      <c r="H94" s="28">
        <v>43410</v>
      </c>
      <c r="I94" s="56">
        <f>окт.18!I94+ноя.18!F94-ноя.18!E94</f>
        <v>1737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окт.18!I95+ноя.18!F95-ноя.18!E95</f>
        <v>356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466</v>
      </c>
      <c r="H96" s="28">
        <v>43405</v>
      </c>
      <c r="I96" s="56">
        <f>окт.18!I96+ноя.18!F96-ноя.18!E96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окт.18!I97+ноя.18!F97-ноя.18!E97</f>
        <v>-1744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окт.18!I98+ноя.18!F98-ноя.18!E98</f>
        <v>-904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окт.18!I99+ноя.18!F99-ноя.18!E99</f>
        <v>-1744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348+136</f>
        <v>484</v>
      </c>
      <c r="G100" s="132" t="s">
        <v>467</v>
      </c>
      <c r="H100" s="28">
        <v>43423</v>
      </c>
      <c r="I100" s="56">
        <f>окт.18!I100+ноя.18!F100-ноя.18!E100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238</v>
      </c>
      <c r="G101" s="132" t="s">
        <v>419</v>
      </c>
      <c r="H101" s="28">
        <v>43411</v>
      </c>
      <c r="I101" s="56">
        <f>окт.18!I101+ноя.18!F101-ноя.18!E101</f>
        <v>174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окт.18!I102+ноя.18!F102-ноя.18!E102</f>
        <v>-1744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окт.18!I103+ноя.18!F103-ноя.18!E103</f>
        <v>-1744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окт.18!I104+ноя.18!F104-ноя.18!E104</f>
        <v>-1744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окт.18!I105+ноя.18!F105-ноя.18!E105</f>
        <v>-1744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окт.18!I106+ноя.18!F106-ноя.18!E106</f>
        <v>344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окт.18!I107+ноя.18!F107-ноя.18!E107</f>
        <v>-1744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окт.18!I108+ноя.18!F108-ноя.18!E108</f>
        <v>-1744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окт.18!I109+ноя.18!F109-ноя.18!E109</f>
        <v>-30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окт.18!I110+ноя.18!F110-ноя.18!E110</f>
        <v>-1744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208</v>
      </c>
      <c r="G111" s="132" t="s">
        <v>468</v>
      </c>
      <c r="H111" s="28">
        <v>43424</v>
      </c>
      <c r="I111" s="56">
        <f>окт.18!I111+ноя.18!F111-ноя.18!E111</f>
        <v>-140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окт.18!I112+ноя.18!F112-ноя.18!E112</f>
        <v>144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окт.18!I113+ноя.18!F113-ноя.18!E113</f>
        <v>1476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окт.18!I114+ноя.18!F114-ноя.18!E114</f>
        <v>-744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окт.18!I115+ноя.18!F115-ноя.18!E115</f>
        <v>-1744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окт.18!I116+ноя.18!F116-ноя.18!E116</f>
        <v>-382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окт.18!I117+ноя.18!F117-ноя.18!E117</f>
        <v>-1744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348</v>
      </c>
      <c r="G118" s="132" t="s">
        <v>469</v>
      </c>
      <c r="H118" s="28">
        <v>43413</v>
      </c>
      <c r="I118" s="56">
        <f>окт.18!I118+ноя.18!F118-ноя.18!E118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окт.18!I119+ноя.18!F119-ноя.18!E119</f>
        <v>-44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окт.18!I120+ноя.18!F120-ноя.18!E120</f>
        <v>-1744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окт.18!I121+ноя.18!F121-ноя.18!E121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окт.18!I122+ноя.18!F122-ноя.18!E122</f>
        <v>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окт.18!I123+ноя.18!F123-ноя.18!E123</f>
        <v>236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окт.18!I124+ноя.18!F124-ноя.18!E124</f>
        <v>76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окт.18!I125+ноя.18!F125-ноя.18!E125</f>
        <v>-1744</v>
      </c>
    </row>
  </sheetData>
  <autoFilter ref="A3:BM125" xr:uid="{00000000-0009-0000-0000-000018000000}"/>
  <mergeCells count="1">
    <mergeCell ref="C1:I2"/>
  </mergeCells>
  <conditionalFormatting sqref="I1:I125">
    <cfRule type="cellIs" dxfId="119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/>
  <dimension ref="A1:I125"/>
  <sheetViews>
    <sheetView topLeftCell="B37" workbookViewId="0">
      <selection activeCell="D53" sqref="D5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43435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ноя.18!I4+дек.18!F4-дек.18!E4</f>
        <v>-138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ноя.18!I5+дек.18!F5-дек.18!E5</f>
        <v>-1918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600</v>
      </c>
      <c r="G6" s="132" t="s">
        <v>470</v>
      </c>
      <c r="H6" s="28">
        <v>43461</v>
      </c>
      <c r="I6" s="56">
        <f>ноя.18!I6+дек.18!F6-дек.18!E6</f>
        <v>382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ноя.18!I7+дек.18!F7-дек.18!E7</f>
        <v>1582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ноя.18!I8+дек.18!F8-дек.18!E8</f>
        <v>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ноя.18!I9+дек.18!F9-дек.18!E9</f>
        <v>-1718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ноя.18!I10+дек.18!F10-дек.18!E10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1044</v>
      </c>
      <c r="G11" s="132" t="s">
        <v>471</v>
      </c>
      <c r="H11" s="28">
        <v>43459</v>
      </c>
      <c r="I11" s="56">
        <f>ноя.18!I11+дек.18!F11-дек.18!E11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ноя.18!I12+дек.18!F12-дек.18!E12</f>
        <v>-1918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ноя.18!I13+дек.18!F13-дек.18!E13</f>
        <v>-1498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ноя.18!I14+дек.18!F14-дек.18!E14</f>
        <v>-378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ноя.18!I15+дек.18!F15-дек.18!E15</f>
        <v>-918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56">
        <f>ноя.18!I16+дек.18!F16-дек.18!E16</f>
        <v>-918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f>348+1150</f>
        <v>1498</v>
      </c>
      <c r="G17" s="132" t="s">
        <v>472</v>
      </c>
      <c r="H17" s="28">
        <v>43463</v>
      </c>
      <c r="I17" s="56">
        <f>ноя.18!I17+дек.18!F17-дек.18!E17</f>
        <v>-420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ноя.18!I18+дек.18!F18-дек.18!E18</f>
        <v>-1918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ноя.18!I19+дек.18!F19-дек.18!E19</f>
        <v>-1918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ноя.18!I20+дек.18!F20-дек.18!E20</f>
        <v>-1918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ноя.18!I21+дек.18!F21-дек.18!E21</f>
        <v>-976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ноя.18!I22+дек.18!F22-дек.18!E22</f>
        <v>1442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4438</v>
      </c>
      <c r="G23" s="132" t="s">
        <v>473</v>
      </c>
      <c r="H23" s="28">
        <v>43462</v>
      </c>
      <c r="I23" s="56">
        <f>ноя.18!I23+дек.18!F23-дек.18!E23</f>
        <v>2520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ноя.18!I24+дек.18!F24-дек.18!E24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ноя.18!I25+дек.18!F25-дек.18!E25</f>
        <v>-1918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474</v>
      </c>
      <c r="H26" s="28">
        <v>43454</v>
      </c>
      <c r="I26" s="56">
        <f>ноя.18!I26+дек.18!F26-дек.18!E26</f>
        <v>-238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ноя.18!I27+дек.18!F27-дек.18!E27</f>
        <v>-1918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ноя.18!I28+дек.18!F28-дек.18!E28</f>
        <v>-1918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ноя.18!I29+дек.18!F29-дек.18!E29</f>
        <v>-1918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ноя.18!I30+дек.18!F30-дек.18!E30</f>
        <v>-1918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ноя.18!I31+дек.18!F31-дек.18!E31</f>
        <v>-1918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ноя.18!I32+дек.18!F32-дек.18!E32</f>
        <v>-1918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ноя.18!I33+дек.18!F33-дек.18!E33</f>
        <v>4082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ноя.18!I34+дек.18!F34-дек.18!E34</f>
        <v>1922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ноя.18!I35+дек.18!F35-дек.18!E35</f>
        <v>-918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ноя.18!I36+дек.18!F36-дек.18!E36</f>
        <v>-450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28"/>
      <c r="I37" s="56">
        <f>ноя.18!I37+дек.18!F37-дек.18!E37</f>
        <v>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ноя.18!I38+дек.18!F38-дек.18!E38</f>
        <v>-1918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475</v>
      </c>
      <c r="H39" s="28">
        <v>43447</v>
      </c>
      <c r="I39" s="56">
        <f>ноя.18!I39+дек.18!F39-дек.18!E39</f>
        <v>106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ноя.18!I40+дек.18!F40-дек.18!E40</f>
        <v>-1918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ноя.18!I41+дек.18!F41-дек.18!E41</f>
        <v>-1918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ноя.18!I42+дек.18!F42-дек.18!E42</f>
        <v>-1918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2900</v>
      </c>
      <c r="G43" s="132" t="s">
        <v>476</v>
      </c>
      <c r="H43" s="28">
        <v>43460</v>
      </c>
      <c r="I43" s="56">
        <f>ноя.18!I43+дек.18!F43-дек.18!E43</f>
        <v>982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ноя.18!I44+дек.18!F44-дек.18!E44</f>
        <v>-1638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238</v>
      </c>
      <c r="G45" s="132" t="s">
        <v>477</v>
      </c>
      <c r="H45" s="28">
        <v>43463</v>
      </c>
      <c r="I45" s="56">
        <f>ноя.18!I45+дек.18!F45-дек.18!E45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ноя.18!I46+дек.18!F46-дек.18!E46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ноя.18!I47+дек.18!F47-дек.18!E47</f>
        <v>-1918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ноя.18!I48+дек.18!F48-дек.18!E48</f>
        <v>-1918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ноя.18!I49+дек.18!F49-дек.18!E49</f>
        <v>-1918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2262</v>
      </c>
      <c r="G50" s="132" t="s">
        <v>478</v>
      </c>
      <c r="H50" s="28">
        <v>43447</v>
      </c>
      <c r="I50" s="56">
        <f>ноя.18!I50+дек.18!F50-дек.18!E50</f>
        <v>2262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ноя.18!I51+дек.18!F51-дек.18!E51</f>
        <v>1082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v>460</v>
      </c>
      <c r="G52" s="132" t="s">
        <v>479</v>
      </c>
      <c r="H52" s="28">
        <v>43437</v>
      </c>
      <c r="I52" s="56">
        <f>ноя.18!I52+дек.18!F52-дек.18!E52</f>
        <v>-1458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1044</v>
      </c>
      <c r="G53" s="132" t="s">
        <v>480</v>
      </c>
      <c r="H53" s="28">
        <v>43463</v>
      </c>
      <c r="I53" s="56">
        <f>ноя.18!I53+дек.18!F53-дек.18!E53</f>
        <v>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ноя.18!I54+дек.18!F54-дек.18!E54</f>
        <v>-1713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ноя.18!I55+дек.18!F55-дек.18!E55</f>
        <v>-98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ноя.18!I56+дек.18!F56-дек.18!E56</f>
        <v>-1918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ноя.18!I57+дек.18!F57-дек.18!E57</f>
        <v>-238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ноя.18!I58+дек.18!F58-дек.18!E58</f>
        <v>-1918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ноя.18!I59+дек.18!F59-дек.18!E59</f>
        <v>-1918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ноя.18!I60+дек.18!F60-дек.18!E60</f>
        <v>-1918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ноя.18!I61+дек.18!F61-дек.18!E61</f>
        <v>-1918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522</v>
      </c>
      <c r="G62" s="132" t="s">
        <v>481</v>
      </c>
      <c r="H62" s="28">
        <v>43438</v>
      </c>
      <c r="I62" s="56">
        <f>ноя.18!I62+дек.18!F62-дек.18!E62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482</v>
      </c>
      <c r="H63" s="28">
        <v>43458</v>
      </c>
      <c r="I63" s="56">
        <f>ноя.18!I63+дек.18!F63-дек.18!E63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ноя.18!I64+дек.18!F64-дек.18!E64</f>
        <v>-238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483</v>
      </c>
      <c r="H65" s="28">
        <v>43458</v>
      </c>
      <c r="I65" s="56">
        <f>ноя.18!I65+дек.18!F65-дек.18!E65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ноя.18!I66+дек.18!F66-дек.18!E66</f>
        <v>742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ноя.18!I67+дек.18!F67-дек.18!E67</f>
        <v>-1918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ноя.18!I68+дек.18!F68-дек.18!E68</f>
        <v>-1918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484</v>
      </c>
      <c r="H69" s="28">
        <v>43438</v>
      </c>
      <c r="I69" s="56">
        <f>ноя.18!I69+дек.18!F69-дек.18!E69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ноя.18!I70+дек.18!F70-дек.18!E70</f>
        <v>-1918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ноя.18!I71+дек.18!F71-дек.18!E71</f>
        <v>-1918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ноя.18!I72+дек.18!F72-дек.18!E72</f>
        <v>-3836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ноя.18!I73+дек.18!F73-дек.18!E73</f>
        <v>-418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1358</v>
      </c>
      <c r="G74" s="132" t="s">
        <v>485</v>
      </c>
      <c r="H74" s="28">
        <v>43459</v>
      </c>
      <c r="I74" s="56">
        <f>ноя.18!I74+дек.18!F74-дек.18!E74</f>
        <v>2940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ноя.18!I75+дек.18!F75-дек.18!E75</f>
        <v>-1918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/>
      <c r="G76" s="132"/>
      <c r="H76" s="28"/>
      <c r="I76" s="56">
        <f>ноя.18!I76+дек.18!F76-дек.18!E76</f>
        <v>-537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486</v>
      </c>
      <c r="H77" s="28">
        <v>43440</v>
      </c>
      <c r="I77" s="56">
        <f>ноя.18!I77+дек.18!F77-дек.18!E77</f>
        <v>1240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ноя.18!I78+дек.18!F78-дек.18!E78</f>
        <v>82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ноя.18!I79+дек.18!F79-дек.18!E79</f>
        <v>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ноя.18!I80+дек.18!F80-дек.18!E80</f>
        <v>-1918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ноя.18!I81+дек.18!F81-дек.18!E81</f>
        <v>-238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ноя.18!I82+дек.18!F82-дек.18!E82</f>
        <v>-1918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ноя.18!I83+дек.18!F83-дек.18!E83</f>
        <v>-1918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ноя.18!I84+дек.18!F84-дек.18!E84</f>
        <v>-1918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ноя.18!I85+дек.18!F85-дек.18!E85</f>
        <v>-1918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ноя.18!I86+дек.18!F86-дек.18!E86</f>
        <v>-1680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ноя.18!I87+дек.18!F87-дек.18!E87</f>
        <v>-1078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ноя.18!I88+дек.18!F88-дек.18!E88</f>
        <v>284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ноя.18!I89+дек.18!F89-дек.18!E89</f>
        <v>1502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ноя.18!I90+дек.18!F90-дек.18!E90</f>
        <v>-1418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131"/>
      <c r="I91" s="56">
        <f>ноя.18!I91+дек.18!F91-дек.18!E91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f>170+932</f>
        <v>1102</v>
      </c>
      <c r="G92" s="132" t="s">
        <v>487</v>
      </c>
      <c r="H92" s="28">
        <v>43448</v>
      </c>
      <c r="I92" s="56">
        <f>ноя.18!I92+дек.18!F92-дек.18!E92</f>
        <v>1860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ноя.18!I93+дек.18!F93-дек.18!E93</f>
        <v>-1078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/>
      <c r="G94" s="132"/>
      <c r="H94" s="131"/>
      <c r="I94" s="56">
        <f>ноя.18!I94+дек.18!F94-дек.18!E94</f>
        <v>1563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ноя.18!I95+дек.18!F95-дек.18!E95</f>
        <v>182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488</v>
      </c>
      <c r="H96" s="28">
        <v>43444</v>
      </c>
      <c r="I96" s="56">
        <f>ноя.18!I96+дек.18!F96-дек.18!E96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ноя.18!I97+дек.18!F97-дек.18!E97</f>
        <v>-1918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ноя.18!I98+дек.18!F98-дек.18!E98</f>
        <v>-1078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ноя.18!I99+дек.18!F99-дек.18!E99</f>
        <v>-1918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489</v>
      </c>
      <c r="H100" s="28">
        <v>43448</v>
      </c>
      <c r="I100" s="56">
        <f>ноя.18!I100+дек.18!F100-дек.18!E100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ноя.18!I101+дек.18!F101-дек.18!E101</f>
        <v>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ноя.18!I102+дек.18!F102-дек.18!E102</f>
        <v>-1918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ноя.18!I103+дек.18!F103-дек.18!E103</f>
        <v>-1918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238</v>
      </c>
      <c r="G104" s="132" t="s">
        <v>490</v>
      </c>
      <c r="H104" s="28">
        <v>43451</v>
      </c>
      <c r="I104" s="56">
        <f>ноя.18!I104+дек.18!F104-дек.18!E104</f>
        <v>-1680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ноя.18!I105+дек.18!F105-дек.18!E105</f>
        <v>-1918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ноя.18!I106+дек.18!F106-дек.18!E106</f>
        <v>170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ноя.18!I107+дек.18!F107-дек.18!E107</f>
        <v>-1918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ноя.18!I108+дек.18!F108-дек.18!E108</f>
        <v>-1918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ноя.18!I109+дек.18!F109-дек.18!E109</f>
        <v>-204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ноя.18!I110+дек.18!F110-дек.18!E110</f>
        <v>-1918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ноя.18!I111+дек.18!F111-дек.18!E111</f>
        <v>-314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430</v>
      </c>
      <c r="G112" s="132" t="s">
        <v>491</v>
      </c>
      <c r="H112" s="28">
        <v>43451</v>
      </c>
      <c r="I112" s="56">
        <f>ноя.18!I112+дек.18!F112-дек.18!E112</f>
        <v>400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ноя.18!I113+дек.18!F113-дек.18!E113</f>
        <v>1302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ноя.18!I114+дек.18!F114-дек.18!E114</f>
        <v>-918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ноя.18!I115+дек.18!F115-дек.18!E115</f>
        <v>-1918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556</v>
      </c>
      <c r="G116" s="132" t="s">
        <v>492</v>
      </c>
      <c r="H116" s="28">
        <v>43444</v>
      </c>
      <c r="I116" s="56">
        <f>ноя.18!I116+дек.18!F116-дек.18!E116</f>
        <v>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ноя.18!I117+дек.18!F117-дек.18!E117</f>
        <v>-1918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493</v>
      </c>
      <c r="H118" s="28">
        <v>43441</v>
      </c>
      <c r="I118" s="56">
        <f>ноя.18!I118+дек.18!F118-дек.18!E118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ноя.18!I119+дек.18!F119-дек.18!E119</f>
        <v>-218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5000</v>
      </c>
      <c r="G120" s="132" t="s">
        <v>494</v>
      </c>
      <c r="H120" s="28">
        <v>43453</v>
      </c>
      <c r="I120" s="56">
        <f>ноя.18!I120+дек.18!F120-дек.18!E120</f>
        <v>3082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28"/>
      <c r="I121" s="56">
        <f>ноя.18!I121+дек.18!F121-дек.18!E121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ноя.18!I122+дек.18!F122-дек.18!E122</f>
        <v>-34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ноя.18!I123+дек.18!F123-дек.18!E123</f>
        <v>62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ноя.18!I124+дек.18!F124-дек.18!E124</f>
        <v>-98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ноя.18!I125+дек.18!F125-дек.18!E125</f>
        <v>-1918</v>
      </c>
    </row>
  </sheetData>
  <autoFilter ref="A3:I125" xr:uid="{00000000-0009-0000-0000-000019000000}"/>
  <mergeCells count="1">
    <mergeCell ref="C1:I2"/>
  </mergeCells>
  <conditionalFormatting sqref="I1:I125">
    <cfRule type="cellIs" dxfId="118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3" t="s">
        <v>495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4">
        <v>43826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496</v>
      </c>
      <c r="F8" s="76" t="s">
        <v>12</v>
      </c>
      <c r="G8" s="74" t="s">
        <v>13</v>
      </c>
      <c r="H8" s="74" t="s">
        <v>497</v>
      </c>
      <c r="I8" s="77">
        <v>43466</v>
      </c>
      <c r="J8" s="77">
        <v>43497</v>
      </c>
      <c r="K8" s="77">
        <v>43525</v>
      </c>
      <c r="L8" s="74" t="s">
        <v>498</v>
      </c>
      <c r="M8" s="77">
        <v>43556</v>
      </c>
      <c r="N8" s="77">
        <v>43586</v>
      </c>
      <c r="O8" s="77">
        <v>43617</v>
      </c>
      <c r="P8" s="78" t="s">
        <v>499</v>
      </c>
      <c r="Q8" s="77">
        <v>43647</v>
      </c>
      <c r="R8" s="77">
        <v>43678</v>
      </c>
      <c r="S8" s="77">
        <v>43709</v>
      </c>
      <c r="T8" s="78" t="s">
        <v>500</v>
      </c>
      <c r="U8" s="77">
        <v>43739</v>
      </c>
      <c r="V8" s="77">
        <v>43770</v>
      </c>
      <c r="W8" s="77">
        <v>43800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СВОД_18!F9</f>
        <v>-658</v>
      </c>
      <c r="F9" s="80">
        <f>G9+E9-H9-L9-P9-T9</f>
        <v>-522</v>
      </c>
      <c r="G9" s="81">
        <f>янв.19!F4+фев.19!F4+мар.19!F4+апр.19!F4+'май. 19'!F4+'июн. 19'!F4+июл.19!F4+авг.19!F4+сен.19!F4+окт.19!F4+ноя.19!F4+дек.19!F4</f>
        <v>2224</v>
      </c>
      <c r="H9" s="81">
        <f t="shared" ref="H9:H72" si="0">I9+J9+K9</f>
        <v>522</v>
      </c>
      <c r="I9" s="12">
        <f>янв.19!E4</f>
        <v>174</v>
      </c>
      <c r="J9" s="12">
        <f>фев.19!E4</f>
        <v>174</v>
      </c>
      <c r="K9" s="12">
        <f>мар.19!E4</f>
        <v>174</v>
      </c>
      <c r="L9" s="82">
        <f t="shared" ref="L9:L72" si="1">M9+N9+O9</f>
        <v>522</v>
      </c>
      <c r="M9" s="12">
        <f>апр.19!E4</f>
        <v>174</v>
      </c>
      <c r="N9" s="12">
        <f>'май. 19'!E4</f>
        <v>174</v>
      </c>
      <c r="O9" s="12">
        <f>'июн. 19'!E4</f>
        <v>174</v>
      </c>
      <c r="P9" s="82">
        <f t="shared" ref="P9:P72" si="2">Q9+R9+S9</f>
        <v>522</v>
      </c>
      <c r="Q9" s="12">
        <f>июл.19!E4</f>
        <v>174</v>
      </c>
      <c r="R9" s="12">
        <f>авг.19!E4</f>
        <v>174</v>
      </c>
      <c r="S9" s="12">
        <f>сен.19!E4</f>
        <v>174</v>
      </c>
      <c r="T9" s="82">
        <f t="shared" ref="T9:T72" si="3">U9+V9+W9</f>
        <v>522</v>
      </c>
      <c r="U9" s="12">
        <f>окт.19!E4</f>
        <v>174</v>
      </c>
      <c r="V9" s="12">
        <f>ноя.19!E4</f>
        <v>174</v>
      </c>
      <c r="W9" s="12">
        <f>дек.19!E4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СВОД_18!F10</f>
        <v>-4438</v>
      </c>
      <c r="F10" s="80">
        <f t="shared" ref="F10:F73" si="4">G10+E10-H10-L10-P10-T10</f>
        <v>-26</v>
      </c>
      <c r="G10" s="81">
        <f>янв.19!F5+фев.19!F5+мар.19!F5+апр.19!F5+'май. 19'!F5+'июн. 19'!F5+июл.19!F5+авг.19!F5+сен.19!F5+окт.19!F5+ноя.19!F5+дек.19!F5</f>
        <v>6500</v>
      </c>
      <c r="H10" s="81">
        <f t="shared" si="0"/>
        <v>522</v>
      </c>
      <c r="I10" s="12">
        <f>янв.19!E5</f>
        <v>174</v>
      </c>
      <c r="J10" s="12">
        <f>фев.19!E5</f>
        <v>174</v>
      </c>
      <c r="K10" s="12">
        <f>мар.19!E5</f>
        <v>174</v>
      </c>
      <c r="L10" s="82">
        <f t="shared" si="1"/>
        <v>522</v>
      </c>
      <c r="M10" s="12">
        <f>апр.19!E5</f>
        <v>174</v>
      </c>
      <c r="N10" s="12">
        <f>'май. 19'!E5</f>
        <v>174</v>
      </c>
      <c r="O10" s="12">
        <f>'июн. 19'!E5</f>
        <v>174</v>
      </c>
      <c r="P10" s="82">
        <f t="shared" si="2"/>
        <v>522</v>
      </c>
      <c r="Q10" s="12">
        <f>июл.19!E5</f>
        <v>174</v>
      </c>
      <c r="R10" s="12">
        <f>авг.19!E5</f>
        <v>174</v>
      </c>
      <c r="S10" s="12">
        <f>сен.19!E5</f>
        <v>174</v>
      </c>
      <c r="T10" s="82">
        <f t="shared" si="3"/>
        <v>522</v>
      </c>
      <c r="U10" s="12">
        <f>окт.19!E5</f>
        <v>174</v>
      </c>
      <c r="V10" s="12">
        <f>ноя.19!E5</f>
        <v>174</v>
      </c>
      <c r="W10" s="12">
        <f>дек.19!E5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СВОД_18!F11</f>
        <v>1762</v>
      </c>
      <c r="F11" s="80">
        <f t="shared" si="4"/>
        <v>1774</v>
      </c>
      <c r="G11" s="81">
        <f>янв.19!F6+фев.19!F6+мар.19!F6+апр.19!F6+'май. 19'!F6+'июн. 19'!F6+июл.19!F6+авг.19!F6+сен.19!F6+окт.19!F6+ноя.19!F6+дек.19!F6</f>
        <v>2100</v>
      </c>
      <c r="H11" s="81">
        <f t="shared" si="0"/>
        <v>522</v>
      </c>
      <c r="I11" s="12">
        <f>янв.19!E6</f>
        <v>174</v>
      </c>
      <c r="J11" s="12">
        <f>фев.19!E6</f>
        <v>174</v>
      </c>
      <c r="K11" s="12">
        <f>мар.19!E6</f>
        <v>174</v>
      </c>
      <c r="L11" s="82">
        <f t="shared" si="1"/>
        <v>522</v>
      </c>
      <c r="M11" s="12">
        <f>апр.19!E6</f>
        <v>174</v>
      </c>
      <c r="N11" s="12">
        <f>'май. 19'!E6</f>
        <v>174</v>
      </c>
      <c r="O11" s="12">
        <f>'июн. 19'!E6</f>
        <v>174</v>
      </c>
      <c r="P11" s="82">
        <f t="shared" si="2"/>
        <v>522</v>
      </c>
      <c r="Q11" s="12">
        <f>июл.19!E6</f>
        <v>174</v>
      </c>
      <c r="R11" s="12">
        <f>авг.19!E6</f>
        <v>174</v>
      </c>
      <c r="S11" s="12">
        <f>сен.19!E6</f>
        <v>174</v>
      </c>
      <c r="T11" s="82">
        <f t="shared" si="3"/>
        <v>522</v>
      </c>
      <c r="U11" s="12">
        <f>окт.19!E6</f>
        <v>174</v>
      </c>
      <c r="V11" s="12">
        <f>ноя.19!E6</f>
        <v>174</v>
      </c>
      <c r="W11" s="12">
        <f>дек.19!E6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СВОД_18!F12</f>
        <v>-938</v>
      </c>
      <c r="F12" s="80">
        <f t="shared" si="4"/>
        <v>-3026</v>
      </c>
      <c r="G12" s="81">
        <f>янв.19!F7+фев.19!F7+мар.19!F7+апр.19!F7+'май. 19'!F7+'июн. 19'!F7+июл.19!F7+авг.19!F7+сен.19!F7+окт.19!F7+ноя.19!F7+дек.19!F7</f>
        <v>0</v>
      </c>
      <c r="H12" s="81">
        <f t="shared" si="0"/>
        <v>522</v>
      </c>
      <c r="I12" s="12">
        <f>янв.19!E7</f>
        <v>174</v>
      </c>
      <c r="J12" s="12">
        <f>фев.19!E7</f>
        <v>174</v>
      </c>
      <c r="K12" s="12">
        <f>мар.19!E7</f>
        <v>174</v>
      </c>
      <c r="L12" s="82">
        <f t="shared" si="1"/>
        <v>522</v>
      </c>
      <c r="M12" s="12">
        <f>апр.19!E7</f>
        <v>174</v>
      </c>
      <c r="N12" s="12">
        <f>'май. 19'!E7</f>
        <v>174</v>
      </c>
      <c r="O12" s="12">
        <f>'июн. 19'!E7</f>
        <v>174</v>
      </c>
      <c r="P12" s="82">
        <f t="shared" si="2"/>
        <v>522</v>
      </c>
      <c r="Q12" s="12">
        <f>июл.19!E7</f>
        <v>174</v>
      </c>
      <c r="R12" s="12">
        <f>авг.19!E7</f>
        <v>174</v>
      </c>
      <c r="S12" s="12">
        <f>сен.19!E7</f>
        <v>174</v>
      </c>
      <c r="T12" s="82">
        <f t="shared" si="3"/>
        <v>522</v>
      </c>
      <c r="U12" s="12">
        <f>окт.19!E7</f>
        <v>174</v>
      </c>
      <c r="V12" s="12">
        <f>ноя.19!E7</f>
        <v>174</v>
      </c>
      <c r="W12" s="12">
        <f>дек.19!E7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СВОД_18!F13</f>
        <v>-478</v>
      </c>
      <c r="F13" s="80">
        <f t="shared" si="4"/>
        <v>-566</v>
      </c>
      <c r="G13" s="81">
        <f>янв.19!F8+фев.19!F8+мар.19!F8+апр.19!F8+'май. 19'!F8+'июн. 19'!F8+июл.19!F8+авг.19!F8+сен.19!F8+окт.19!F8+ноя.19!F8+дек.19!F8</f>
        <v>2000</v>
      </c>
      <c r="H13" s="81">
        <f t="shared" si="0"/>
        <v>522</v>
      </c>
      <c r="I13" s="12">
        <f>янв.19!E8</f>
        <v>174</v>
      </c>
      <c r="J13" s="12">
        <f>фев.19!E8</f>
        <v>174</v>
      </c>
      <c r="K13" s="12">
        <f>мар.19!E8</f>
        <v>174</v>
      </c>
      <c r="L13" s="82">
        <f t="shared" si="1"/>
        <v>522</v>
      </c>
      <c r="M13" s="12">
        <f>апр.19!E8</f>
        <v>174</v>
      </c>
      <c r="N13" s="12">
        <f>'май. 19'!E8</f>
        <v>174</v>
      </c>
      <c r="O13" s="12">
        <f>'июн. 19'!E8</f>
        <v>174</v>
      </c>
      <c r="P13" s="82">
        <f t="shared" si="2"/>
        <v>522</v>
      </c>
      <c r="Q13" s="12">
        <f>июл.19!E8</f>
        <v>174</v>
      </c>
      <c r="R13" s="12">
        <f>авг.19!E8</f>
        <v>174</v>
      </c>
      <c r="S13" s="12">
        <f>сен.19!E8</f>
        <v>174</v>
      </c>
      <c r="T13" s="82">
        <f t="shared" si="3"/>
        <v>522</v>
      </c>
      <c r="U13" s="12">
        <f>окт.19!E8</f>
        <v>174</v>
      </c>
      <c r="V13" s="12">
        <f>ноя.19!E8</f>
        <v>174</v>
      </c>
      <c r="W13" s="12">
        <f>дек.19!E8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СВОД_18!F14</f>
        <v>-2278</v>
      </c>
      <c r="F14" s="80">
        <f t="shared" si="4"/>
        <v>-4366</v>
      </c>
      <c r="G14" s="81">
        <f>янв.19!F9+фев.19!F9+мар.19!F9+апр.19!F9+'май. 19'!F9+'июн. 19'!F9+июл.19!F9+авг.19!F9+сен.19!F9+окт.19!F9+ноя.19!F9+дек.19!F9</f>
        <v>0</v>
      </c>
      <c r="H14" s="81">
        <f t="shared" si="0"/>
        <v>522</v>
      </c>
      <c r="I14" s="12">
        <f>янв.19!E9</f>
        <v>174</v>
      </c>
      <c r="J14" s="12">
        <f>фев.19!E9</f>
        <v>174</v>
      </c>
      <c r="K14" s="12">
        <f>мар.19!E9</f>
        <v>174</v>
      </c>
      <c r="L14" s="82">
        <f t="shared" si="1"/>
        <v>522</v>
      </c>
      <c r="M14" s="12">
        <f>апр.19!E9</f>
        <v>174</v>
      </c>
      <c r="N14" s="12">
        <f>'май. 19'!E9</f>
        <v>174</v>
      </c>
      <c r="O14" s="12">
        <f>'июн. 19'!E9</f>
        <v>174</v>
      </c>
      <c r="P14" s="82">
        <f t="shared" si="2"/>
        <v>522</v>
      </c>
      <c r="Q14" s="12">
        <f>июл.19!E9</f>
        <v>174</v>
      </c>
      <c r="R14" s="12">
        <f>авг.19!E9</f>
        <v>174</v>
      </c>
      <c r="S14" s="12">
        <f>сен.19!E9</f>
        <v>174</v>
      </c>
      <c r="T14" s="82">
        <f t="shared" si="3"/>
        <v>522</v>
      </c>
      <c r="U14" s="12">
        <f>окт.19!E9</f>
        <v>174</v>
      </c>
      <c r="V14" s="12">
        <f>ноя.19!E9</f>
        <v>174</v>
      </c>
      <c r="W14" s="12">
        <f>дек.19!E9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СВОД_18!F15</f>
        <v>0</v>
      </c>
      <c r="F15" s="80">
        <f t="shared" si="4"/>
        <v>-522</v>
      </c>
      <c r="G15" s="81">
        <f>янв.19!F10+фев.19!F10+мар.19!F10+апр.19!F10+'май. 19'!F10+'июн. 19'!F10+июл.19!F10+авг.19!F10+сен.19!F10+окт.19!F10+ноя.19!F10+дек.19!F10</f>
        <v>1566</v>
      </c>
      <c r="H15" s="81">
        <f t="shared" si="0"/>
        <v>522</v>
      </c>
      <c r="I15" s="12">
        <f>янв.19!E10</f>
        <v>174</v>
      </c>
      <c r="J15" s="12">
        <f>фев.19!E10</f>
        <v>174</v>
      </c>
      <c r="K15" s="12">
        <f>мар.19!E10</f>
        <v>174</v>
      </c>
      <c r="L15" s="82">
        <f t="shared" si="1"/>
        <v>522</v>
      </c>
      <c r="M15" s="12">
        <f>апр.19!E10</f>
        <v>174</v>
      </c>
      <c r="N15" s="12">
        <f>'май. 19'!E10</f>
        <v>174</v>
      </c>
      <c r="O15" s="12">
        <f>'июн. 19'!E10</f>
        <v>174</v>
      </c>
      <c r="P15" s="82">
        <f t="shared" si="2"/>
        <v>522</v>
      </c>
      <c r="Q15" s="12">
        <f>июл.19!E10</f>
        <v>174</v>
      </c>
      <c r="R15" s="12">
        <f>авг.19!E10</f>
        <v>174</v>
      </c>
      <c r="S15" s="12">
        <f>сен.19!E10</f>
        <v>174</v>
      </c>
      <c r="T15" s="82">
        <f t="shared" si="3"/>
        <v>522</v>
      </c>
      <c r="U15" s="12">
        <f>окт.19!E10</f>
        <v>174</v>
      </c>
      <c r="V15" s="12">
        <f>ноя.19!E10</f>
        <v>174</v>
      </c>
      <c r="W15" s="12">
        <f>дек.19!E10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СВОД_18!F16</f>
        <v>-2520</v>
      </c>
      <c r="F16" s="80">
        <f t="shared" si="4"/>
        <v>-2346</v>
      </c>
      <c r="G16" s="81">
        <f>янв.19!F11+фев.19!F11+мар.19!F11+апр.19!F11+'май. 19'!F11+'июн. 19'!F11+июл.19!F11+авг.19!F11+сен.19!F11+окт.19!F11+ноя.19!F11+дек.19!F11</f>
        <v>2262</v>
      </c>
      <c r="H16" s="81">
        <f t="shared" si="0"/>
        <v>522</v>
      </c>
      <c r="I16" s="12">
        <f>янв.19!E11</f>
        <v>174</v>
      </c>
      <c r="J16" s="12">
        <f>фев.19!E11</f>
        <v>174</v>
      </c>
      <c r="K16" s="12">
        <f>мар.19!E11</f>
        <v>174</v>
      </c>
      <c r="L16" s="82">
        <f t="shared" si="1"/>
        <v>522</v>
      </c>
      <c r="M16" s="12">
        <f>апр.19!E11</f>
        <v>174</v>
      </c>
      <c r="N16" s="12">
        <f>'май. 19'!E11</f>
        <v>174</v>
      </c>
      <c r="O16" s="12">
        <f>'июн. 19'!E11</f>
        <v>174</v>
      </c>
      <c r="P16" s="82">
        <f t="shared" si="2"/>
        <v>522</v>
      </c>
      <c r="Q16" s="12">
        <f>июл.19!E11</f>
        <v>174</v>
      </c>
      <c r="R16" s="12">
        <f>авг.19!E11</f>
        <v>174</v>
      </c>
      <c r="S16" s="12">
        <f>сен.19!E11</f>
        <v>174</v>
      </c>
      <c r="T16" s="82">
        <f t="shared" si="3"/>
        <v>522</v>
      </c>
      <c r="U16" s="12">
        <f>окт.19!E11</f>
        <v>174</v>
      </c>
      <c r="V16" s="12">
        <f>ноя.19!E11</f>
        <v>174</v>
      </c>
      <c r="W16" s="12">
        <f>дек.19!E11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СВОД_18!F17</f>
        <v>-2338</v>
      </c>
      <c r="F17" s="80">
        <f t="shared" si="4"/>
        <v>-4426</v>
      </c>
      <c r="G17" s="81">
        <f>янв.19!F12+фев.19!F12+мар.19!F12+апр.19!F12+'май. 19'!F12+'июн. 19'!F12+июл.19!F12+авг.19!F12+сен.19!F12+окт.19!F12+ноя.19!F12+дек.19!F12</f>
        <v>0</v>
      </c>
      <c r="H17" s="81">
        <f t="shared" si="0"/>
        <v>522</v>
      </c>
      <c r="I17" s="12">
        <f>янв.19!E12</f>
        <v>174</v>
      </c>
      <c r="J17" s="12">
        <f>фев.19!E12</f>
        <v>174</v>
      </c>
      <c r="K17" s="12">
        <f>мар.19!E12</f>
        <v>174</v>
      </c>
      <c r="L17" s="82">
        <f t="shared" si="1"/>
        <v>522</v>
      </c>
      <c r="M17" s="12">
        <f>апр.19!E12</f>
        <v>174</v>
      </c>
      <c r="N17" s="12">
        <f>'май. 19'!E12</f>
        <v>174</v>
      </c>
      <c r="O17" s="12">
        <f>'июн. 19'!E12</f>
        <v>174</v>
      </c>
      <c r="P17" s="82">
        <f t="shared" si="2"/>
        <v>522</v>
      </c>
      <c r="Q17" s="12">
        <f>июл.19!E12</f>
        <v>174</v>
      </c>
      <c r="R17" s="12">
        <f>авг.19!E12</f>
        <v>174</v>
      </c>
      <c r="S17" s="12">
        <f>сен.19!E12</f>
        <v>174</v>
      </c>
      <c r="T17" s="82">
        <f t="shared" si="3"/>
        <v>522</v>
      </c>
      <c r="U17" s="12">
        <f>окт.19!E12</f>
        <v>174</v>
      </c>
      <c r="V17" s="12">
        <f>ноя.19!E12</f>
        <v>174</v>
      </c>
      <c r="W17" s="12">
        <f>дек.19!E12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СВОД_18!F18</f>
        <v>-4018</v>
      </c>
      <c r="F18" s="80">
        <f t="shared" si="4"/>
        <v>-1506</v>
      </c>
      <c r="G18" s="81">
        <f>янв.19!F13+фев.19!F13+мар.19!F13+апр.19!F13+'май. 19'!F13+'июн. 19'!F13+июл.19!F13+авг.19!F13+сен.19!F13+окт.19!F13+ноя.19!F13+дек.19!F13</f>
        <v>4600</v>
      </c>
      <c r="H18" s="81">
        <f t="shared" si="0"/>
        <v>522</v>
      </c>
      <c r="I18" s="12">
        <f>янв.19!E13</f>
        <v>174</v>
      </c>
      <c r="J18" s="12">
        <f>фев.19!E13</f>
        <v>174</v>
      </c>
      <c r="K18" s="12">
        <f>мар.19!E13</f>
        <v>174</v>
      </c>
      <c r="L18" s="82">
        <f t="shared" si="1"/>
        <v>522</v>
      </c>
      <c r="M18" s="12">
        <f>апр.19!E13</f>
        <v>174</v>
      </c>
      <c r="N18" s="12">
        <f>'май. 19'!E13</f>
        <v>174</v>
      </c>
      <c r="O18" s="12">
        <f>'июн. 19'!E13</f>
        <v>174</v>
      </c>
      <c r="P18" s="82">
        <f t="shared" si="2"/>
        <v>522</v>
      </c>
      <c r="Q18" s="12">
        <f>июл.19!E13</f>
        <v>174</v>
      </c>
      <c r="R18" s="12">
        <f>авг.19!E13</f>
        <v>174</v>
      </c>
      <c r="S18" s="12">
        <f>сен.19!E13</f>
        <v>174</v>
      </c>
      <c r="T18" s="82">
        <f t="shared" si="3"/>
        <v>522</v>
      </c>
      <c r="U18" s="12">
        <f>окт.19!E13</f>
        <v>174</v>
      </c>
      <c r="V18" s="12">
        <f>ноя.19!E13</f>
        <v>174</v>
      </c>
      <c r="W18" s="12">
        <f>дек.19!E13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СВОД_18!F19</f>
        <v>-378</v>
      </c>
      <c r="F19" s="80">
        <f t="shared" si="4"/>
        <v>174</v>
      </c>
      <c r="G19" s="81">
        <f>янв.19!F14+фев.19!F14+мар.19!F14+апр.19!F14+'май. 19'!F14+'июн. 19'!F14+июл.19!F14+авг.19!F14+сен.19!F14+окт.19!F14+ноя.19!F14+дек.19!F14</f>
        <v>2640</v>
      </c>
      <c r="H19" s="81">
        <f t="shared" si="0"/>
        <v>522</v>
      </c>
      <c r="I19" s="12">
        <f>янв.19!E14</f>
        <v>174</v>
      </c>
      <c r="J19" s="12">
        <f>фев.19!E14</f>
        <v>174</v>
      </c>
      <c r="K19" s="12">
        <f>мар.19!E14</f>
        <v>174</v>
      </c>
      <c r="L19" s="82">
        <f t="shared" si="1"/>
        <v>522</v>
      </c>
      <c r="M19" s="12">
        <f>апр.19!E14</f>
        <v>174</v>
      </c>
      <c r="N19" s="12">
        <f>'май. 19'!E14</f>
        <v>174</v>
      </c>
      <c r="O19" s="12">
        <f>'июн. 19'!E14</f>
        <v>174</v>
      </c>
      <c r="P19" s="82">
        <f t="shared" si="2"/>
        <v>522</v>
      </c>
      <c r="Q19" s="12">
        <f>июл.19!E14</f>
        <v>174</v>
      </c>
      <c r="R19" s="12">
        <f>авг.19!E14</f>
        <v>174</v>
      </c>
      <c r="S19" s="12">
        <f>сен.19!E14</f>
        <v>174</v>
      </c>
      <c r="T19" s="82">
        <f t="shared" si="3"/>
        <v>522</v>
      </c>
      <c r="U19" s="12">
        <f>окт.19!E14</f>
        <v>174</v>
      </c>
      <c r="V19" s="12">
        <f>ноя.19!E14</f>
        <v>174</v>
      </c>
      <c r="W19" s="12">
        <f>дек.19!E14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СВОД_18!F20</f>
        <v>-1198</v>
      </c>
      <c r="F20" s="80">
        <f t="shared" si="4"/>
        <v>-1286</v>
      </c>
      <c r="G20" s="81">
        <f>янв.19!F15+фев.19!F15+мар.19!F15+апр.19!F15+'май. 19'!F15+'июн. 19'!F15+июл.19!F15+авг.19!F15+сен.19!F15+окт.19!F15+ноя.19!F15+дек.19!F15</f>
        <v>2000</v>
      </c>
      <c r="H20" s="81">
        <f t="shared" si="0"/>
        <v>522</v>
      </c>
      <c r="I20" s="12">
        <f>янв.19!E15</f>
        <v>174</v>
      </c>
      <c r="J20" s="12">
        <f>фев.19!E15</f>
        <v>174</v>
      </c>
      <c r="K20" s="12">
        <f>мар.19!E15</f>
        <v>174</v>
      </c>
      <c r="L20" s="82">
        <f t="shared" si="1"/>
        <v>522</v>
      </c>
      <c r="M20" s="12">
        <f>апр.19!E15</f>
        <v>174</v>
      </c>
      <c r="N20" s="12">
        <f>'май. 19'!E15</f>
        <v>174</v>
      </c>
      <c r="O20" s="12">
        <f>'июн. 19'!E15</f>
        <v>174</v>
      </c>
      <c r="P20" s="82">
        <f t="shared" si="2"/>
        <v>522</v>
      </c>
      <c r="Q20" s="12">
        <f>июл.19!E15</f>
        <v>174</v>
      </c>
      <c r="R20" s="12">
        <f>авг.19!E15</f>
        <v>174</v>
      </c>
      <c r="S20" s="12">
        <f>сен.19!E15</f>
        <v>174</v>
      </c>
      <c r="T20" s="82">
        <f t="shared" si="3"/>
        <v>522</v>
      </c>
      <c r="U20" s="12">
        <f>окт.19!E15</f>
        <v>174</v>
      </c>
      <c r="V20" s="12">
        <f>ноя.19!E15</f>
        <v>174</v>
      </c>
      <c r="W20" s="12">
        <f>дек.19!E15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СВОД_18!F21</f>
        <v>-918</v>
      </c>
      <c r="F21" s="80">
        <f t="shared" si="4"/>
        <v>-3006</v>
      </c>
      <c r="G21" s="81">
        <f>янв.19!F16+фев.19!F16+мар.19!F16+апр.19!F16+'май. 19'!F16+'июн. 19'!F16+июл.19!F16+авг.19!F16+сен.19!F16+окт.19!F16+ноя.19!F16+дек.19!F16</f>
        <v>0</v>
      </c>
      <c r="H21" s="81">
        <f t="shared" si="0"/>
        <v>522</v>
      </c>
      <c r="I21" s="12">
        <f>янв.19!E16</f>
        <v>174</v>
      </c>
      <c r="J21" s="12">
        <f>фев.19!E16</f>
        <v>174</v>
      </c>
      <c r="K21" s="12">
        <f>мар.19!E16</f>
        <v>174</v>
      </c>
      <c r="L21" s="82">
        <f t="shared" si="1"/>
        <v>522</v>
      </c>
      <c r="M21" s="12">
        <f>апр.19!E16</f>
        <v>174</v>
      </c>
      <c r="N21" s="12">
        <f>'май. 19'!E16</f>
        <v>174</v>
      </c>
      <c r="O21" s="12">
        <f>'июн. 19'!E16</f>
        <v>174</v>
      </c>
      <c r="P21" s="82">
        <f t="shared" si="2"/>
        <v>522</v>
      </c>
      <c r="Q21" s="12">
        <f>июл.19!E16</f>
        <v>174</v>
      </c>
      <c r="R21" s="12">
        <f>авг.19!E16</f>
        <v>174</v>
      </c>
      <c r="S21" s="12">
        <f>сен.19!E16</f>
        <v>174</v>
      </c>
      <c r="T21" s="82">
        <f t="shared" si="3"/>
        <v>522</v>
      </c>
      <c r="U21" s="12">
        <f>окт.19!E16</f>
        <v>174</v>
      </c>
      <c r="V21" s="12">
        <f>ноя.19!E16</f>
        <v>174</v>
      </c>
      <c r="W21" s="12">
        <f>дек.19!E16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СВОД_18!F22</f>
        <v>-560</v>
      </c>
      <c r="F22" s="80">
        <f t="shared" si="4"/>
        <v>-560</v>
      </c>
      <c r="G22" s="81">
        <f>янв.19!F17+фев.19!F17+мар.19!F17+апр.19!F17+'май. 19'!F17+'июн. 19'!F17+июл.19!F17+авг.19!F17+сен.19!F17+окт.19!F17+ноя.19!F17+дек.19!F17</f>
        <v>2088</v>
      </c>
      <c r="H22" s="81">
        <f t="shared" si="0"/>
        <v>522</v>
      </c>
      <c r="I22" s="12">
        <f>янв.19!E17</f>
        <v>174</v>
      </c>
      <c r="J22" s="12">
        <f>фев.19!E17</f>
        <v>174</v>
      </c>
      <c r="K22" s="12">
        <f>мар.19!E17</f>
        <v>174</v>
      </c>
      <c r="L22" s="82">
        <f t="shared" si="1"/>
        <v>522</v>
      </c>
      <c r="M22" s="12">
        <f>апр.19!E17</f>
        <v>174</v>
      </c>
      <c r="N22" s="12">
        <f>'май. 19'!E17</f>
        <v>174</v>
      </c>
      <c r="O22" s="12">
        <f>'июн. 19'!E17</f>
        <v>174</v>
      </c>
      <c r="P22" s="82">
        <f t="shared" si="2"/>
        <v>522</v>
      </c>
      <c r="Q22" s="12">
        <f>июл.19!E17</f>
        <v>174</v>
      </c>
      <c r="R22" s="12">
        <f>авг.19!E17</f>
        <v>174</v>
      </c>
      <c r="S22" s="12">
        <f>сен.19!E17</f>
        <v>174</v>
      </c>
      <c r="T22" s="82">
        <f t="shared" si="3"/>
        <v>522</v>
      </c>
      <c r="U22" s="12">
        <f>окт.19!E17</f>
        <v>174</v>
      </c>
      <c r="V22" s="12">
        <f>ноя.19!E17</f>
        <v>174</v>
      </c>
      <c r="W22" s="12">
        <f>дек.19!E17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СВОД_18!F23</f>
        <v>-4438</v>
      </c>
      <c r="F23" s="80">
        <f t="shared" si="4"/>
        <v>-6526</v>
      </c>
      <c r="G23" s="81">
        <f>янв.19!F18+фев.19!F18+мар.19!F18+апр.19!F18+'май. 19'!F18+'июн. 19'!F18+июл.19!F18+авг.19!F18+сен.19!F18+окт.19!F18+ноя.19!F18+дек.19!F18</f>
        <v>0</v>
      </c>
      <c r="H23" s="81">
        <f t="shared" si="0"/>
        <v>522</v>
      </c>
      <c r="I23" s="12">
        <f>янв.19!E18</f>
        <v>174</v>
      </c>
      <c r="J23" s="12">
        <f>фев.19!E18</f>
        <v>174</v>
      </c>
      <c r="K23" s="12">
        <f>мар.19!E18</f>
        <v>174</v>
      </c>
      <c r="L23" s="82">
        <f t="shared" si="1"/>
        <v>522</v>
      </c>
      <c r="M23" s="12">
        <f>апр.19!E18</f>
        <v>174</v>
      </c>
      <c r="N23" s="12">
        <f>'май. 19'!E18</f>
        <v>174</v>
      </c>
      <c r="O23" s="12">
        <f>'июн. 19'!E18</f>
        <v>174</v>
      </c>
      <c r="P23" s="82">
        <f t="shared" si="2"/>
        <v>522</v>
      </c>
      <c r="Q23" s="12">
        <f>июл.19!E18</f>
        <v>174</v>
      </c>
      <c r="R23" s="12">
        <f>авг.19!E18</f>
        <v>174</v>
      </c>
      <c r="S23" s="12">
        <f>сен.19!E18</f>
        <v>174</v>
      </c>
      <c r="T23" s="82">
        <f t="shared" si="3"/>
        <v>522</v>
      </c>
      <c r="U23" s="12">
        <f>окт.19!E18</f>
        <v>174</v>
      </c>
      <c r="V23" s="12">
        <f>ноя.19!E18</f>
        <v>174</v>
      </c>
      <c r="W23" s="12">
        <f>дек.19!E18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СВОД_18!F24</f>
        <v>-4438</v>
      </c>
      <c r="F24" s="80">
        <f t="shared" si="4"/>
        <v>-726</v>
      </c>
      <c r="G24" s="81">
        <f>янв.19!F19+фев.19!F19+мар.19!F19+апр.19!F19+'май. 19'!F19+'июн. 19'!F19+июл.19!F19+авг.19!F19+сен.19!F19+окт.19!F19+ноя.19!F19+дек.19!F19</f>
        <v>5800</v>
      </c>
      <c r="H24" s="81">
        <f t="shared" si="0"/>
        <v>522</v>
      </c>
      <c r="I24" s="12">
        <f>янв.19!E19</f>
        <v>174</v>
      </c>
      <c r="J24" s="12">
        <f>фев.19!E19</f>
        <v>174</v>
      </c>
      <c r="K24" s="12">
        <f>мар.19!E19</f>
        <v>174</v>
      </c>
      <c r="L24" s="82">
        <f t="shared" si="1"/>
        <v>522</v>
      </c>
      <c r="M24" s="12">
        <f>апр.19!E19</f>
        <v>174</v>
      </c>
      <c r="N24" s="12">
        <f>'май. 19'!E19</f>
        <v>174</v>
      </c>
      <c r="O24" s="12">
        <f>'июн. 19'!E19</f>
        <v>174</v>
      </c>
      <c r="P24" s="82">
        <f t="shared" si="2"/>
        <v>522</v>
      </c>
      <c r="Q24" s="12">
        <f>июл.19!E19</f>
        <v>174</v>
      </c>
      <c r="R24" s="12">
        <f>авг.19!E19</f>
        <v>174</v>
      </c>
      <c r="S24" s="12">
        <f>сен.19!E19</f>
        <v>174</v>
      </c>
      <c r="T24" s="82">
        <f t="shared" si="3"/>
        <v>522</v>
      </c>
      <c r="U24" s="12">
        <f>окт.19!E19</f>
        <v>174</v>
      </c>
      <c r="V24" s="12">
        <f>ноя.19!E19</f>
        <v>174</v>
      </c>
      <c r="W24" s="12">
        <f>дек.19!E19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СВОД_18!F25</f>
        <v>-4438</v>
      </c>
      <c r="F25" s="80">
        <f t="shared" si="4"/>
        <v>-3726</v>
      </c>
      <c r="G25" s="81">
        <f>янв.19!F20+фев.19!F20+мар.19!F20+апр.19!F20+'май. 19'!F20+'июн. 19'!F20+июл.19!F20+авг.19!F20+сен.19!F20+окт.19!F20+ноя.19!F20+дек.19!F20</f>
        <v>2800</v>
      </c>
      <c r="H25" s="81">
        <f t="shared" si="0"/>
        <v>522</v>
      </c>
      <c r="I25" s="12">
        <f>янв.19!E20</f>
        <v>174</v>
      </c>
      <c r="J25" s="12">
        <f>фев.19!E20</f>
        <v>174</v>
      </c>
      <c r="K25" s="12">
        <f>мар.19!E20</f>
        <v>174</v>
      </c>
      <c r="L25" s="82">
        <f t="shared" si="1"/>
        <v>522</v>
      </c>
      <c r="M25" s="12">
        <f>апр.19!E20</f>
        <v>174</v>
      </c>
      <c r="N25" s="12">
        <f>'май. 19'!E20</f>
        <v>174</v>
      </c>
      <c r="O25" s="12">
        <f>'июн. 19'!E20</f>
        <v>174</v>
      </c>
      <c r="P25" s="82">
        <f t="shared" si="2"/>
        <v>522</v>
      </c>
      <c r="Q25" s="12">
        <f>июл.19!E20</f>
        <v>174</v>
      </c>
      <c r="R25" s="12">
        <f>авг.19!E20</f>
        <v>174</v>
      </c>
      <c r="S25" s="12">
        <f>сен.19!E20</f>
        <v>174</v>
      </c>
      <c r="T25" s="82">
        <f t="shared" si="3"/>
        <v>522</v>
      </c>
      <c r="U25" s="12">
        <f>окт.19!E20</f>
        <v>174</v>
      </c>
      <c r="V25" s="12">
        <f>ноя.19!E20</f>
        <v>174</v>
      </c>
      <c r="W25" s="12">
        <f>дек.19!E20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СВОД_18!F26</f>
        <v>-416</v>
      </c>
      <c r="F26" s="80">
        <f t="shared" si="4"/>
        <v>296</v>
      </c>
      <c r="G26" s="81">
        <f>янв.19!F21+фев.19!F21+мар.19!F21+апр.19!F21+'май. 19'!F21+'июн. 19'!F21+июл.19!F21+авг.19!F21+сен.19!F21+окт.19!F21+ноя.19!F21+дек.19!F21</f>
        <v>2800</v>
      </c>
      <c r="H26" s="81">
        <f t="shared" si="0"/>
        <v>522</v>
      </c>
      <c r="I26" s="12">
        <f>янв.19!E21</f>
        <v>174</v>
      </c>
      <c r="J26" s="12">
        <f>фев.19!E21</f>
        <v>174</v>
      </c>
      <c r="K26" s="12">
        <f>мар.19!E21</f>
        <v>174</v>
      </c>
      <c r="L26" s="82">
        <f t="shared" si="1"/>
        <v>522</v>
      </c>
      <c r="M26" s="12">
        <f>апр.19!E21</f>
        <v>174</v>
      </c>
      <c r="N26" s="12">
        <f>'май. 19'!E21</f>
        <v>174</v>
      </c>
      <c r="O26" s="12">
        <f>'июн. 19'!E21</f>
        <v>174</v>
      </c>
      <c r="P26" s="82">
        <f t="shared" si="2"/>
        <v>522</v>
      </c>
      <c r="Q26" s="12">
        <f>июл.19!E21</f>
        <v>174</v>
      </c>
      <c r="R26" s="12">
        <f>авг.19!E21</f>
        <v>174</v>
      </c>
      <c r="S26" s="12">
        <f>сен.19!E21</f>
        <v>174</v>
      </c>
      <c r="T26" s="82">
        <f t="shared" si="3"/>
        <v>522</v>
      </c>
      <c r="U26" s="12">
        <f>окт.19!E21</f>
        <v>174</v>
      </c>
      <c r="V26" s="12">
        <f>ноя.19!E21</f>
        <v>174</v>
      </c>
      <c r="W26" s="12">
        <f>дек.19!E21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СВОД_18!F27</f>
        <v>-1078</v>
      </c>
      <c r="F27" s="80">
        <f t="shared" si="4"/>
        <v>-174</v>
      </c>
      <c r="G27" s="81">
        <f>янв.19!F22+фев.19!F22+мар.19!F22+апр.19!F22+'май. 19'!F22+'июн. 19'!F22+июл.19!F22+авг.19!F22+сен.19!F22+окт.19!F22+ноя.19!F22+дек.19!F22</f>
        <v>2992</v>
      </c>
      <c r="H27" s="81">
        <f t="shared" si="0"/>
        <v>522</v>
      </c>
      <c r="I27" s="12">
        <f>янв.19!E22</f>
        <v>174</v>
      </c>
      <c r="J27" s="12">
        <f>фев.19!E22</f>
        <v>174</v>
      </c>
      <c r="K27" s="12">
        <f>мар.19!E22</f>
        <v>174</v>
      </c>
      <c r="L27" s="82">
        <f t="shared" si="1"/>
        <v>522</v>
      </c>
      <c r="M27" s="12">
        <f>апр.19!E22</f>
        <v>174</v>
      </c>
      <c r="N27" s="12">
        <f>'май. 19'!E22</f>
        <v>174</v>
      </c>
      <c r="O27" s="12">
        <f>'июн. 19'!E22</f>
        <v>174</v>
      </c>
      <c r="P27" s="82">
        <f t="shared" si="2"/>
        <v>522</v>
      </c>
      <c r="Q27" s="12">
        <f>июл.19!E22</f>
        <v>174</v>
      </c>
      <c r="R27" s="12">
        <f>авг.19!E22</f>
        <v>174</v>
      </c>
      <c r="S27" s="12">
        <f>сен.19!E22</f>
        <v>174</v>
      </c>
      <c r="T27" s="82">
        <f t="shared" si="3"/>
        <v>522</v>
      </c>
      <c r="U27" s="12">
        <f>окт.19!E22</f>
        <v>174</v>
      </c>
      <c r="V27" s="12">
        <f>ноя.19!E22</f>
        <v>174</v>
      </c>
      <c r="W27" s="12">
        <f>дек.19!E22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СВОД_18!F28</f>
        <v>0</v>
      </c>
      <c r="F28" s="80">
        <f t="shared" si="4"/>
        <v>0</v>
      </c>
      <c r="G28" s="81">
        <f>янв.19!F23+фев.19!F23+мар.19!F23+апр.19!F23+'май. 19'!F23+'июн. 19'!F23+июл.19!F23+авг.19!F23+сен.19!F23+окт.19!F23+ноя.19!F23+дек.19!F23</f>
        <v>2088</v>
      </c>
      <c r="H28" s="81">
        <f t="shared" si="0"/>
        <v>522</v>
      </c>
      <c r="I28" s="12">
        <f>янв.19!E23</f>
        <v>174</v>
      </c>
      <c r="J28" s="12">
        <f>фев.19!E23</f>
        <v>174</v>
      </c>
      <c r="K28" s="12">
        <f>мар.19!E23</f>
        <v>174</v>
      </c>
      <c r="L28" s="82">
        <f t="shared" si="1"/>
        <v>522</v>
      </c>
      <c r="M28" s="12">
        <f>апр.19!E23</f>
        <v>174</v>
      </c>
      <c r="N28" s="12">
        <f>'май. 19'!E23</f>
        <v>174</v>
      </c>
      <c r="O28" s="12">
        <f>'июн. 19'!E23</f>
        <v>174</v>
      </c>
      <c r="P28" s="82">
        <f t="shared" si="2"/>
        <v>522</v>
      </c>
      <c r="Q28" s="12">
        <f>июл.19!E23</f>
        <v>174</v>
      </c>
      <c r="R28" s="12">
        <f>авг.19!E23</f>
        <v>174</v>
      </c>
      <c r="S28" s="12">
        <f>сен.19!E23</f>
        <v>174</v>
      </c>
      <c r="T28" s="82">
        <f t="shared" si="3"/>
        <v>522</v>
      </c>
      <c r="U28" s="12">
        <f>окт.19!E23</f>
        <v>174</v>
      </c>
      <c r="V28" s="12">
        <f>ноя.19!E23</f>
        <v>174</v>
      </c>
      <c r="W28" s="12">
        <f>дек.19!E23</f>
        <v>174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f>СВОД_18!F29</f>
        <v>-560</v>
      </c>
      <c r="F29" s="80">
        <f t="shared" si="4"/>
        <v>-560</v>
      </c>
      <c r="G29" s="81">
        <f>янв.19!F24+фев.19!F24+мар.19!F24+апр.19!F24+'май. 19'!F24+'июн. 19'!F24+июл.19!F24+авг.19!F24+сен.19!F24+окт.19!F24+ноя.19!F24+дек.19!F24</f>
        <v>0</v>
      </c>
      <c r="H29" s="81">
        <f t="shared" si="0"/>
        <v>0</v>
      </c>
      <c r="I29" s="12">
        <f>янв.19!E24</f>
        <v>0</v>
      </c>
      <c r="J29" s="12">
        <f>фев.19!E24</f>
        <v>0</v>
      </c>
      <c r="K29" s="12">
        <f>мар.19!E24</f>
        <v>0</v>
      </c>
      <c r="L29" s="82">
        <f t="shared" si="1"/>
        <v>0</v>
      </c>
      <c r="M29" s="12">
        <f>апр.19!E24</f>
        <v>0</v>
      </c>
      <c r="N29" s="12">
        <f>'май. 19'!E24</f>
        <v>0</v>
      </c>
      <c r="O29" s="12">
        <f>'июн. 19'!E24</f>
        <v>0</v>
      </c>
      <c r="P29" s="82">
        <f t="shared" si="2"/>
        <v>0</v>
      </c>
      <c r="Q29" s="12">
        <f>июл.19!E24</f>
        <v>0</v>
      </c>
      <c r="R29" s="12">
        <f>авг.19!E24</f>
        <v>0</v>
      </c>
      <c r="S29" s="12">
        <f>сен.19!E24</f>
        <v>0</v>
      </c>
      <c r="T29" s="82">
        <f t="shared" si="3"/>
        <v>0</v>
      </c>
      <c r="U29" s="12">
        <f>окт.19!E24</f>
        <v>0</v>
      </c>
      <c r="V29" s="12">
        <f>ноя.19!E24</f>
        <v>0</v>
      </c>
      <c r="W29" s="12">
        <f>дек.19!E24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СВОД_18!F30</f>
        <v>-4438</v>
      </c>
      <c r="F30" s="80">
        <f t="shared" si="4"/>
        <v>-6526</v>
      </c>
      <c r="G30" s="81">
        <f>янв.19!F25+фев.19!F25+мар.19!F25+апр.19!F25+'май. 19'!F25+'июн. 19'!F25+июл.19!F25+авг.19!F25+сен.19!F25+окт.19!F25+ноя.19!F25+дек.19!F25</f>
        <v>0</v>
      </c>
      <c r="H30" s="81">
        <f t="shared" si="0"/>
        <v>522</v>
      </c>
      <c r="I30" s="12">
        <f>янв.19!E25</f>
        <v>174</v>
      </c>
      <c r="J30" s="12">
        <f>фев.19!E25</f>
        <v>174</v>
      </c>
      <c r="K30" s="12">
        <f>мар.19!E25</f>
        <v>174</v>
      </c>
      <c r="L30" s="82">
        <f t="shared" si="1"/>
        <v>522</v>
      </c>
      <c r="M30" s="12">
        <f>апр.19!E25</f>
        <v>174</v>
      </c>
      <c r="N30" s="12">
        <f>'май. 19'!E25</f>
        <v>174</v>
      </c>
      <c r="O30" s="12">
        <f>'июн. 19'!E25</f>
        <v>174</v>
      </c>
      <c r="P30" s="82">
        <f t="shared" si="2"/>
        <v>522</v>
      </c>
      <c r="Q30" s="12">
        <f>июл.19!E25</f>
        <v>174</v>
      </c>
      <c r="R30" s="12">
        <f>авг.19!E25</f>
        <v>174</v>
      </c>
      <c r="S30" s="12">
        <f>сен.19!E25</f>
        <v>174</v>
      </c>
      <c r="T30" s="82">
        <f t="shared" si="3"/>
        <v>522</v>
      </c>
      <c r="U30" s="12">
        <f>окт.19!E25</f>
        <v>174</v>
      </c>
      <c r="V30" s="12">
        <f>ноя.19!E25</f>
        <v>174</v>
      </c>
      <c r="W30" s="12">
        <f>дек.19!E25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СВОД_18!F31</f>
        <v>-518</v>
      </c>
      <c r="F31" s="80">
        <f t="shared" si="4"/>
        <v>-938</v>
      </c>
      <c r="G31" s="81">
        <f>янв.19!F26+фев.19!F26+мар.19!F26+апр.19!F26+'май. 19'!F26+'июн. 19'!F26+июл.19!F26+авг.19!F26+сен.19!F26+окт.19!F26+ноя.19!F26+дек.19!F26</f>
        <v>1668</v>
      </c>
      <c r="H31" s="81">
        <f t="shared" si="0"/>
        <v>522</v>
      </c>
      <c r="I31" s="12">
        <f>янв.19!E26</f>
        <v>174</v>
      </c>
      <c r="J31" s="12">
        <f>фев.19!E26</f>
        <v>174</v>
      </c>
      <c r="K31" s="12">
        <f>мар.19!E26</f>
        <v>174</v>
      </c>
      <c r="L31" s="82">
        <f t="shared" si="1"/>
        <v>522</v>
      </c>
      <c r="M31" s="12">
        <f>апр.19!E26</f>
        <v>174</v>
      </c>
      <c r="N31" s="12">
        <f>'май. 19'!E26</f>
        <v>174</v>
      </c>
      <c r="O31" s="12">
        <f>'июн. 19'!E26</f>
        <v>174</v>
      </c>
      <c r="P31" s="82">
        <f t="shared" si="2"/>
        <v>522</v>
      </c>
      <c r="Q31" s="12">
        <f>июл.19!E26</f>
        <v>174</v>
      </c>
      <c r="R31" s="12">
        <f>авг.19!E26</f>
        <v>174</v>
      </c>
      <c r="S31" s="12">
        <f>сен.19!E26</f>
        <v>174</v>
      </c>
      <c r="T31" s="82">
        <f t="shared" si="3"/>
        <v>522</v>
      </c>
      <c r="U31" s="12">
        <f>окт.19!E26</f>
        <v>174</v>
      </c>
      <c r="V31" s="12">
        <f>ноя.19!E26</f>
        <v>174</v>
      </c>
      <c r="W31" s="12">
        <f>дек.19!E26</f>
        <v>174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f>СВОД_18!F32</f>
        <v>-4438</v>
      </c>
      <c r="F32" s="80">
        <f t="shared" si="4"/>
        <v>-4786</v>
      </c>
      <c r="G32" s="81">
        <f>янв.19!F27+фев.19!F27+мар.19!F27+апр.19!F27+'май. 19'!F27+'июн. 19'!F27+июл.19!F27+авг.19!F27+сен.19!F27+окт.19!F27+ноя.19!F27+дек.19!F27</f>
        <v>1740</v>
      </c>
      <c r="H32" s="81">
        <f t="shared" si="0"/>
        <v>522</v>
      </c>
      <c r="I32" s="12">
        <f>янв.19!E27</f>
        <v>174</v>
      </c>
      <c r="J32" s="12">
        <f>фев.19!E27</f>
        <v>174</v>
      </c>
      <c r="K32" s="12">
        <f>мар.19!E27</f>
        <v>174</v>
      </c>
      <c r="L32" s="82">
        <f t="shared" si="1"/>
        <v>522</v>
      </c>
      <c r="M32" s="12">
        <f>апр.19!E27</f>
        <v>174</v>
      </c>
      <c r="N32" s="12">
        <f>'май. 19'!E27</f>
        <v>174</v>
      </c>
      <c r="O32" s="12">
        <f>'июн. 19'!E27</f>
        <v>174</v>
      </c>
      <c r="P32" s="82">
        <f t="shared" si="2"/>
        <v>522</v>
      </c>
      <c r="Q32" s="12">
        <f>июл.19!E27</f>
        <v>174</v>
      </c>
      <c r="R32" s="12">
        <f>авг.19!E27</f>
        <v>174</v>
      </c>
      <c r="S32" s="12">
        <f>сен.19!E27</f>
        <v>174</v>
      </c>
      <c r="T32" s="82">
        <f t="shared" si="3"/>
        <v>522</v>
      </c>
      <c r="U32" s="12">
        <f>окт.19!E27</f>
        <v>174</v>
      </c>
      <c r="V32" s="12">
        <f>ноя.19!E27</f>
        <v>174</v>
      </c>
      <c r="W32" s="12">
        <f>дек.19!E27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СВОД_18!F33</f>
        <v>-4438</v>
      </c>
      <c r="F33" s="80">
        <f t="shared" si="4"/>
        <v>-522</v>
      </c>
      <c r="G33" s="81">
        <f>янв.19!F28+фев.19!F28+мар.19!F28+апр.19!F28+'май. 19'!F28+'июн. 19'!F28+июл.19!F28+авг.19!F28+сен.19!F28+окт.19!F28+ноя.19!F28+дек.19!F28</f>
        <v>6004</v>
      </c>
      <c r="H33" s="83">
        <f t="shared" si="0"/>
        <v>522</v>
      </c>
      <c r="I33" s="12">
        <f>янв.19!E28</f>
        <v>174</v>
      </c>
      <c r="J33" s="12">
        <f>фев.19!E28</f>
        <v>174</v>
      </c>
      <c r="K33" s="12">
        <f>мар.19!E28</f>
        <v>174</v>
      </c>
      <c r="L33" s="82">
        <f t="shared" si="1"/>
        <v>522</v>
      </c>
      <c r="M33" s="12">
        <f>апр.19!E28</f>
        <v>174</v>
      </c>
      <c r="N33" s="12">
        <f>'май. 19'!E28</f>
        <v>174</v>
      </c>
      <c r="O33" s="12">
        <f>'июн. 19'!E28</f>
        <v>174</v>
      </c>
      <c r="P33" s="82">
        <f t="shared" si="2"/>
        <v>522</v>
      </c>
      <c r="Q33" s="12">
        <f>июл.19!E28</f>
        <v>174</v>
      </c>
      <c r="R33" s="12">
        <f>авг.19!E28</f>
        <v>174</v>
      </c>
      <c r="S33" s="12">
        <f>сен.19!E28</f>
        <v>174</v>
      </c>
      <c r="T33" s="82">
        <f t="shared" si="3"/>
        <v>522</v>
      </c>
      <c r="U33" s="12">
        <f>окт.19!E28</f>
        <v>174</v>
      </c>
      <c r="V33" s="12">
        <f>ноя.19!E28</f>
        <v>174</v>
      </c>
      <c r="W33" s="12">
        <f>дек.19!E28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СВОД_18!F34</f>
        <v>-4438</v>
      </c>
      <c r="F34" s="80">
        <f t="shared" si="4"/>
        <v>-6526</v>
      </c>
      <c r="G34" s="81">
        <f>янв.19!F29+фев.19!F29+мар.19!F29+апр.19!F29+'май. 19'!F29+'июн. 19'!F29+июл.19!F29+авг.19!F29+сен.19!F29+окт.19!F29+ноя.19!F29+дек.19!F29</f>
        <v>0</v>
      </c>
      <c r="H34" s="83">
        <f t="shared" si="0"/>
        <v>522</v>
      </c>
      <c r="I34" s="12">
        <f>янв.19!E29</f>
        <v>174</v>
      </c>
      <c r="J34" s="12">
        <f>фев.19!E29</f>
        <v>174</v>
      </c>
      <c r="K34" s="12">
        <f>мар.19!E29</f>
        <v>174</v>
      </c>
      <c r="L34" s="82">
        <f t="shared" si="1"/>
        <v>522</v>
      </c>
      <c r="M34" s="12">
        <f>апр.19!E29</f>
        <v>174</v>
      </c>
      <c r="N34" s="12">
        <f>'май. 19'!E29</f>
        <v>174</v>
      </c>
      <c r="O34" s="12">
        <f>'июн. 19'!E29</f>
        <v>174</v>
      </c>
      <c r="P34" s="82">
        <f t="shared" si="2"/>
        <v>522</v>
      </c>
      <c r="Q34" s="12">
        <f>июл.19!E29</f>
        <v>174</v>
      </c>
      <c r="R34" s="12">
        <f>авг.19!E29</f>
        <v>174</v>
      </c>
      <c r="S34" s="12">
        <f>сен.19!E29</f>
        <v>174</v>
      </c>
      <c r="T34" s="82">
        <f t="shared" si="3"/>
        <v>522</v>
      </c>
      <c r="U34" s="12">
        <f>окт.19!E29</f>
        <v>174</v>
      </c>
      <c r="V34" s="12">
        <f>ноя.19!E29</f>
        <v>174</v>
      </c>
      <c r="W34" s="12">
        <f>дек.19!E29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СВОД_18!F35</f>
        <v>562</v>
      </c>
      <c r="F35" s="80">
        <f t="shared" si="4"/>
        <v>474</v>
      </c>
      <c r="G35" s="81">
        <f>янв.19!F30+фев.19!F30+мар.19!F30+апр.19!F30+'май. 19'!F30+'июн. 19'!F30+июл.19!F30+авг.19!F30+сен.19!F30+окт.19!F30+ноя.19!F30+дек.19!F30</f>
        <v>2000</v>
      </c>
      <c r="H35" s="83">
        <f t="shared" si="0"/>
        <v>522</v>
      </c>
      <c r="I35" s="12">
        <f>янв.19!E30</f>
        <v>174</v>
      </c>
      <c r="J35" s="12">
        <f>фев.19!E30</f>
        <v>174</v>
      </c>
      <c r="K35" s="12">
        <f>мар.19!E30</f>
        <v>174</v>
      </c>
      <c r="L35" s="82">
        <f t="shared" si="1"/>
        <v>522</v>
      </c>
      <c r="M35" s="12">
        <f>апр.19!E30</f>
        <v>174</v>
      </c>
      <c r="N35" s="12">
        <f>'май. 19'!E30</f>
        <v>174</v>
      </c>
      <c r="O35" s="12">
        <f>'июн. 19'!E30</f>
        <v>174</v>
      </c>
      <c r="P35" s="82">
        <f t="shared" si="2"/>
        <v>522</v>
      </c>
      <c r="Q35" s="12">
        <f>июл.19!E30</f>
        <v>174</v>
      </c>
      <c r="R35" s="12">
        <f>авг.19!E30</f>
        <v>174</v>
      </c>
      <c r="S35" s="12">
        <f>сен.19!E30</f>
        <v>174</v>
      </c>
      <c r="T35" s="82">
        <f t="shared" si="3"/>
        <v>522</v>
      </c>
      <c r="U35" s="12">
        <f>окт.19!E30</f>
        <v>174</v>
      </c>
      <c r="V35" s="12">
        <f>ноя.19!E30</f>
        <v>174</v>
      </c>
      <c r="W35" s="12">
        <f>дек.19!E30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СВОД_18!F36</f>
        <v>-958</v>
      </c>
      <c r="F36" s="80">
        <f t="shared" si="4"/>
        <v>434</v>
      </c>
      <c r="G36" s="81">
        <f>янв.19!F31+фев.19!F31+мар.19!F31+апр.19!F31+'май. 19'!F31+'июн. 19'!F31+июл.19!F31+авг.19!F31+сен.19!F31+окт.19!F31+ноя.19!F31+дек.19!F31</f>
        <v>3480</v>
      </c>
      <c r="H36" s="83">
        <f t="shared" si="0"/>
        <v>522</v>
      </c>
      <c r="I36" s="12">
        <f>янв.19!E31</f>
        <v>174</v>
      </c>
      <c r="J36" s="12">
        <f>фев.19!E31</f>
        <v>174</v>
      </c>
      <c r="K36" s="12">
        <f>мар.19!E31</f>
        <v>174</v>
      </c>
      <c r="L36" s="82">
        <f t="shared" si="1"/>
        <v>522</v>
      </c>
      <c r="M36" s="12">
        <f>апр.19!E31</f>
        <v>174</v>
      </c>
      <c r="N36" s="12">
        <f>'май. 19'!E31</f>
        <v>174</v>
      </c>
      <c r="O36" s="12">
        <f>'июн. 19'!E31</f>
        <v>174</v>
      </c>
      <c r="P36" s="82">
        <f t="shared" si="2"/>
        <v>522</v>
      </c>
      <c r="Q36" s="12">
        <f>июл.19!E31</f>
        <v>174</v>
      </c>
      <c r="R36" s="12">
        <f>авг.19!E31</f>
        <v>174</v>
      </c>
      <c r="S36" s="12">
        <f>сен.19!E31</f>
        <v>174</v>
      </c>
      <c r="T36" s="82">
        <f t="shared" si="3"/>
        <v>522</v>
      </c>
      <c r="U36" s="12">
        <f>окт.19!E31</f>
        <v>174</v>
      </c>
      <c r="V36" s="12">
        <f>ноя.19!E31</f>
        <v>174</v>
      </c>
      <c r="W36" s="12">
        <f>дек.19!E31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СВОД_18!F37</f>
        <v>-4438</v>
      </c>
      <c r="F37" s="80">
        <f t="shared" si="4"/>
        <v>-6526</v>
      </c>
      <c r="G37" s="81">
        <f>янв.19!F32+фев.19!F32+мар.19!F32+апр.19!F32+'май. 19'!F32+'июн. 19'!F32+июл.19!F32+авг.19!F32+сен.19!F32+окт.19!F32+ноя.19!F32+дек.19!F32</f>
        <v>0</v>
      </c>
      <c r="H37" s="83">
        <f t="shared" si="0"/>
        <v>522</v>
      </c>
      <c r="I37" s="12">
        <f>янв.19!E32</f>
        <v>174</v>
      </c>
      <c r="J37" s="12">
        <f>фев.19!E32</f>
        <v>174</v>
      </c>
      <c r="K37" s="12">
        <f>мар.19!E32</f>
        <v>174</v>
      </c>
      <c r="L37" s="82">
        <f t="shared" si="1"/>
        <v>522</v>
      </c>
      <c r="M37" s="12">
        <f>апр.19!E32</f>
        <v>174</v>
      </c>
      <c r="N37" s="12">
        <f>'май. 19'!E32</f>
        <v>174</v>
      </c>
      <c r="O37" s="12">
        <f>'июн. 19'!E32</f>
        <v>174</v>
      </c>
      <c r="P37" s="82">
        <f t="shared" si="2"/>
        <v>522</v>
      </c>
      <c r="Q37" s="12">
        <f>июл.19!E32</f>
        <v>174</v>
      </c>
      <c r="R37" s="12">
        <f>авг.19!E32</f>
        <v>174</v>
      </c>
      <c r="S37" s="12">
        <f>сен.19!E32</f>
        <v>174</v>
      </c>
      <c r="T37" s="82">
        <f t="shared" si="3"/>
        <v>522</v>
      </c>
      <c r="U37" s="12">
        <f>окт.19!E32</f>
        <v>174</v>
      </c>
      <c r="V37" s="12">
        <f>ноя.19!E32</f>
        <v>174</v>
      </c>
      <c r="W37" s="12">
        <f>дек.19!E32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СВОД_18!F38</f>
        <v>1562</v>
      </c>
      <c r="F38" s="80">
        <f t="shared" si="4"/>
        <v>-526</v>
      </c>
      <c r="G38" s="81">
        <f>янв.19!F33+фев.19!F33+мар.19!F33+апр.19!F33+'май. 19'!F33+'июн. 19'!F33+июл.19!F33+авг.19!F33+сен.19!F33+окт.19!F33+ноя.19!F33+дек.19!F33</f>
        <v>0</v>
      </c>
      <c r="H38" s="83">
        <f t="shared" si="0"/>
        <v>522</v>
      </c>
      <c r="I38" s="12">
        <f>янв.19!E33</f>
        <v>174</v>
      </c>
      <c r="J38" s="12">
        <f>фев.19!E33</f>
        <v>174</v>
      </c>
      <c r="K38" s="12">
        <f>мар.19!E33</f>
        <v>174</v>
      </c>
      <c r="L38" s="82">
        <f t="shared" si="1"/>
        <v>522</v>
      </c>
      <c r="M38" s="12">
        <f>апр.19!E33</f>
        <v>174</v>
      </c>
      <c r="N38" s="12">
        <f>'май. 19'!E33</f>
        <v>174</v>
      </c>
      <c r="O38" s="12">
        <f>'июн. 19'!E33</f>
        <v>174</v>
      </c>
      <c r="P38" s="82">
        <f t="shared" si="2"/>
        <v>522</v>
      </c>
      <c r="Q38" s="12">
        <f>июл.19!E33</f>
        <v>174</v>
      </c>
      <c r="R38" s="12">
        <f>авг.19!E33</f>
        <v>174</v>
      </c>
      <c r="S38" s="12">
        <f>сен.19!E33</f>
        <v>174</v>
      </c>
      <c r="T38" s="82">
        <f t="shared" si="3"/>
        <v>522</v>
      </c>
      <c r="U38" s="12">
        <f>окт.19!E33</f>
        <v>174</v>
      </c>
      <c r="V38" s="12">
        <f>ноя.19!E33</f>
        <v>174</v>
      </c>
      <c r="W38" s="12">
        <f>дек.19!E33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СВОД_18!F39</f>
        <v>3242</v>
      </c>
      <c r="F39" s="80">
        <f t="shared" si="4"/>
        <v>1154</v>
      </c>
      <c r="G39" s="81">
        <f>янв.19!F34+фев.19!F34+мар.19!F34+апр.19!F34+'май. 19'!F34+'июн. 19'!F34+июл.19!F34+авг.19!F34+сен.19!F34+окт.19!F34+ноя.19!F34+дек.19!F34</f>
        <v>0</v>
      </c>
      <c r="H39" s="83">
        <f t="shared" si="0"/>
        <v>522</v>
      </c>
      <c r="I39" s="12">
        <f>янв.19!E34</f>
        <v>174</v>
      </c>
      <c r="J39" s="12">
        <f>фев.19!E34</f>
        <v>174</v>
      </c>
      <c r="K39" s="12">
        <f>мар.19!E34</f>
        <v>174</v>
      </c>
      <c r="L39" s="82">
        <f t="shared" si="1"/>
        <v>522</v>
      </c>
      <c r="M39" s="12">
        <f>апр.19!E34</f>
        <v>174</v>
      </c>
      <c r="N39" s="12">
        <f>'май. 19'!E34</f>
        <v>174</v>
      </c>
      <c r="O39" s="12">
        <f>'июн. 19'!E34</f>
        <v>174</v>
      </c>
      <c r="P39" s="82">
        <f t="shared" si="2"/>
        <v>522</v>
      </c>
      <c r="Q39" s="12">
        <f>июл.19!E34</f>
        <v>174</v>
      </c>
      <c r="R39" s="12">
        <f>авг.19!E34</f>
        <v>174</v>
      </c>
      <c r="S39" s="12">
        <f>сен.19!E34</f>
        <v>174</v>
      </c>
      <c r="T39" s="82">
        <f t="shared" si="3"/>
        <v>522</v>
      </c>
      <c r="U39" s="12">
        <f>окт.19!E34</f>
        <v>174</v>
      </c>
      <c r="V39" s="12">
        <f>ноя.19!E34</f>
        <v>174</v>
      </c>
      <c r="W39" s="12">
        <f>дек.19!E34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СВОД_18!F40</f>
        <v>-438</v>
      </c>
      <c r="F40" s="80">
        <f t="shared" si="4"/>
        <v>-526</v>
      </c>
      <c r="G40" s="81">
        <f>янв.19!F35+фев.19!F35+мар.19!F35+апр.19!F35+'май. 19'!F35+'июн. 19'!F35+июл.19!F35+авг.19!F35+сен.19!F35+окт.19!F35+ноя.19!F35+дек.19!F35</f>
        <v>2000</v>
      </c>
      <c r="H40" s="83">
        <f t="shared" si="0"/>
        <v>522</v>
      </c>
      <c r="I40" s="12">
        <f>янв.19!E35</f>
        <v>174</v>
      </c>
      <c r="J40" s="12">
        <f>фев.19!E35</f>
        <v>174</v>
      </c>
      <c r="K40" s="12">
        <f>мар.19!E35</f>
        <v>174</v>
      </c>
      <c r="L40" s="82">
        <f t="shared" si="1"/>
        <v>522</v>
      </c>
      <c r="M40" s="12">
        <f>апр.19!E35</f>
        <v>174</v>
      </c>
      <c r="N40" s="12">
        <f>'май. 19'!E35</f>
        <v>174</v>
      </c>
      <c r="O40" s="12">
        <f>'июн. 19'!E35</f>
        <v>174</v>
      </c>
      <c r="P40" s="82">
        <f t="shared" si="2"/>
        <v>522</v>
      </c>
      <c r="Q40" s="12">
        <f>июл.19!E35</f>
        <v>174</v>
      </c>
      <c r="R40" s="12">
        <f>авг.19!E35</f>
        <v>174</v>
      </c>
      <c r="S40" s="12">
        <f>сен.19!E35</f>
        <v>174</v>
      </c>
      <c r="T40" s="82">
        <f t="shared" si="3"/>
        <v>522</v>
      </c>
      <c r="U40" s="12">
        <f>окт.19!E35</f>
        <v>174</v>
      </c>
      <c r="V40" s="12">
        <f>ноя.19!E35</f>
        <v>174</v>
      </c>
      <c r="W40" s="12">
        <f>дек.19!E35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СВОД_18!F41</f>
        <v>-870</v>
      </c>
      <c r="F41" s="80">
        <f t="shared" si="4"/>
        <v>-696</v>
      </c>
      <c r="G41" s="81">
        <f>янв.19!F36+фев.19!F36+мар.19!F36+апр.19!F36+'май. 19'!F36+'июн. 19'!F36+июл.19!F36+авг.19!F36+сен.19!F36+окт.19!F36+ноя.19!F36+дек.19!F36</f>
        <v>2262</v>
      </c>
      <c r="H41" s="83">
        <f t="shared" si="0"/>
        <v>522</v>
      </c>
      <c r="I41" s="12">
        <f>янв.19!E36</f>
        <v>174</v>
      </c>
      <c r="J41" s="12">
        <f>фев.19!E36</f>
        <v>174</v>
      </c>
      <c r="K41" s="12">
        <f>мар.19!E36</f>
        <v>174</v>
      </c>
      <c r="L41" s="82">
        <f t="shared" si="1"/>
        <v>522</v>
      </c>
      <c r="M41" s="12">
        <f>апр.19!E36</f>
        <v>174</v>
      </c>
      <c r="N41" s="12">
        <f>'май. 19'!E36</f>
        <v>174</v>
      </c>
      <c r="O41" s="12">
        <f>'июн. 19'!E36</f>
        <v>174</v>
      </c>
      <c r="P41" s="82">
        <f t="shared" si="2"/>
        <v>522</v>
      </c>
      <c r="Q41" s="12">
        <f>июл.19!E36</f>
        <v>174</v>
      </c>
      <c r="R41" s="12">
        <f>авг.19!E36</f>
        <v>174</v>
      </c>
      <c r="S41" s="12">
        <f>сен.19!E36</f>
        <v>174</v>
      </c>
      <c r="T41" s="82">
        <f t="shared" si="3"/>
        <v>522</v>
      </c>
      <c r="U41" s="12">
        <f>окт.19!E36</f>
        <v>174</v>
      </c>
      <c r="V41" s="12">
        <f>ноя.19!E36</f>
        <v>174</v>
      </c>
      <c r="W41" s="12">
        <f>дек.19!E36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СВОД_18!F42</f>
        <v>382</v>
      </c>
      <c r="F42" s="80">
        <f t="shared" si="4"/>
        <v>-1706</v>
      </c>
      <c r="G42" s="81">
        <f>янв.19!F37+фев.19!F37+мар.19!F37+апр.19!F37+'май. 19'!F37+'июн. 19'!F37+июл.19!F37+авг.19!F37+сен.19!F37+окт.19!F37+ноя.19!F37+дек.19!F37</f>
        <v>0</v>
      </c>
      <c r="H42" s="83">
        <f t="shared" si="0"/>
        <v>522</v>
      </c>
      <c r="I42" s="12">
        <f>янв.19!E37</f>
        <v>174</v>
      </c>
      <c r="J42" s="12">
        <f>фев.19!E37</f>
        <v>174</v>
      </c>
      <c r="K42" s="12">
        <f>мар.19!E37</f>
        <v>174</v>
      </c>
      <c r="L42" s="82">
        <f t="shared" si="1"/>
        <v>522</v>
      </c>
      <c r="M42" s="12">
        <f>апр.19!E37</f>
        <v>174</v>
      </c>
      <c r="N42" s="12">
        <f>'май. 19'!E37</f>
        <v>174</v>
      </c>
      <c r="O42" s="12">
        <f>'июн. 19'!E37</f>
        <v>174</v>
      </c>
      <c r="P42" s="82">
        <f t="shared" si="2"/>
        <v>522</v>
      </c>
      <c r="Q42" s="12">
        <f>июл.19!E37</f>
        <v>174</v>
      </c>
      <c r="R42" s="12">
        <f>авг.19!E37</f>
        <v>174</v>
      </c>
      <c r="S42" s="12">
        <f>сен.19!E37</f>
        <v>174</v>
      </c>
      <c r="T42" s="82">
        <f t="shared" si="3"/>
        <v>522</v>
      </c>
      <c r="U42" s="12">
        <f>окт.19!E37</f>
        <v>174</v>
      </c>
      <c r="V42" s="12">
        <f>ноя.19!E37</f>
        <v>174</v>
      </c>
      <c r="W42" s="12">
        <f>дек.19!E37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СВОД_18!F43</f>
        <v>-4438</v>
      </c>
      <c r="F43" s="80">
        <f t="shared" si="4"/>
        <v>-6526</v>
      </c>
      <c r="G43" s="81">
        <f>янв.19!F38+фев.19!F38+мар.19!F38+апр.19!F38+'май. 19'!F38+'июн. 19'!F38+июл.19!F38+авг.19!F38+сен.19!F38+окт.19!F38+ноя.19!F38+дек.19!F38</f>
        <v>0</v>
      </c>
      <c r="H43" s="83">
        <f t="shared" si="0"/>
        <v>522</v>
      </c>
      <c r="I43" s="12">
        <f>янв.19!E38</f>
        <v>174</v>
      </c>
      <c r="J43" s="12">
        <f>фев.19!E38</f>
        <v>174</v>
      </c>
      <c r="K43" s="12">
        <f>мар.19!E38</f>
        <v>174</v>
      </c>
      <c r="L43" s="82">
        <f t="shared" si="1"/>
        <v>522</v>
      </c>
      <c r="M43" s="12">
        <f>апр.19!E38</f>
        <v>174</v>
      </c>
      <c r="N43" s="12">
        <f>'май. 19'!E38</f>
        <v>174</v>
      </c>
      <c r="O43" s="12">
        <f>'июн. 19'!E38</f>
        <v>174</v>
      </c>
      <c r="P43" s="82">
        <f t="shared" si="2"/>
        <v>522</v>
      </c>
      <c r="Q43" s="12">
        <f>июл.19!E38</f>
        <v>174</v>
      </c>
      <c r="R43" s="12">
        <f>авг.19!E38</f>
        <v>174</v>
      </c>
      <c r="S43" s="12">
        <f>сен.19!E38</f>
        <v>174</v>
      </c>
      <c r="T43" s="82">
        <f t="shared" si="3"/>
        <v>522</v>
      </c>
      <c r="U43" s="12">
        <f>окт.19!E38</f>
        <v>174</v>
      </c>
      <c r="V43" s="12">
        <f>ноя.19!E38</f>
        <v>174</v>
      </c>
      <c r="W43" s="12">
        <f>дек.19!E38</f>
        <v>174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f>СВОД_18!F44</f>
        <v>106</v>
      </c>
      <c r="F44" s="80">
        <f t="shared" si="4"/>
        <v>4</v>
      </c>
      <c r="G44" s="81">
        <f>янв.19!F39+фев.19!F39+мар.19!F39+апр.19!F39+'май. 19'!F39+'июн. 19'!F39+июл.19!F39+авг.19!F39+сен.19!F39+окт.19!F39+ноя.19!F39+дек.19!F39</f>
        <v>1986</v>
      </c>
      <c r="H44" s="83">
        <f t="shared" si="0"/>
        <v>522</v>
      </c>
      <c r="I44" s="12">
        <f>янв.19!E39</f>
        <v>174</v>
      </c>
      <c r="J44" s="12">
        <f>фев.19!E39</f>
        <v>174</v>
      </c>
      <c r="K44" s="12">
        <f>мар.19!E39</f>
        <v>174</v>
      </c>
      <c r="L44" s="82">
        <f t="shared" si="1"/>
        <v>522</v>
      </c>
      <c r="M44" s="12">
        <f>апр.19!E39</f>
        <v>174</v>
      </c>
      <c r="N44" s="12">
        <f>'май. 19'!E39</f>
        <v>174</v>
      </c>
      <c r="O44" s="12">
        <f>'июн. 19'!E39</f>
        <v>174</v>
      </c>
      <c r="P44" s="82">
        <f t="shared" si="2"/>
        <v>522</v>
      </c>
      <c r="Q44" s="12">
        <f>июл.19!E39</f>
        <v>174</v>
      </c>
      <c r="R44" s="12">
        <f>авг.19!E39</f>
        <v>174</v>
      </c>
      <c r="S44" s="12">
        <f>сен.19!E39</f>
        <v>174</v>
      </c>
      <c r="T44" s="82">
        <f t="shared" si="3"/>
        <v>522</v>
      </c>
      <c r="U44" s="12">
        <f>окт.19!E39</f>
        <v>174</v>
      </c>
      <c r="V44" s="12">
        <f>ноя.19!E39</f>
        <v>174</v>
      </c>
      <c r="W44" s="12">
        <f>дек.19!E39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СВОД_18!F45</f>
        <v>-4438</v>
      </c>
      <c r="F45" s="80">
        <f t="shared" si="4"/>
        <v>-6526</v>
      </c>
      <c r="G45" s="81">
        <f>янв.19!F40+фев.19!F40+мар.19!F40+апр.19!F40+'май. 19'!F40+'июн. 19'!F40+июл.19!F40+авг.19!F40+сен.19!F40+окт.19!F40+ноя.19!F40+дек.19!F40</f>
        <v>0</v>
      </c>
      <c r="H45" s="83">
        <f t="shared" si="0"/>
        <v>522</v>
      </c>
      <c r="I45" s="12">
        <f>янв.19!E40</f>
        <v>174</v>
      </c>
      <c r="J45" s="12">
        <f>фев.19!E40</f>
        <v>174</v>
      </c>
      <c r="K45" s="12">
        <f>мар.19!E40</f>
        <v>174</v>
      </c>
      <c r="L45" s="82">
        <f t="shared" si="1"/>
        <v>522</v>
      </c>
      <c r="M45" s="12">
        <f>апр.19!E40</f>
        <v>174</v>
      </c>
      <c r="N45" s="12">
        <f>'май. 19'!E40</f>
        <v>174</v>
      </c>
      <c r="O45" s="12">
        <f>'июн. 19'!E40</f>
        <v>174</v>
      </c>
      <c r="P45" s="82">
        <f t="shared" si="2"/>
        <v>522</v>
      </c>
      <c r="Q45" s="12">
        <f>июл.19!E40</f>
        <v>174</v>
      </c>
      <c r="R45" s="12">
        <f>авг.19!E40</f>
        <v>174</v>
      </c>
      <c r="S45" s="12">
        <f>сен.19!E40</f>
        <v>174</v>
      </c>
      <c r="T45" s="82">
        <f t="shared" si="3"/>
        <v>522</v>
      </c>
      <c r="U45" s="12">
        <f>окт.19!E40</f>
        <v>174</v>
      </c>
      <c r="V45" s="12">
        <f>ноя.19!E40</f>
        <v>174</v>
      </c>
      <c r="W45" s="12">
        <f>дек.19!E40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СВОД_18!F46</f>
        <v>-4438</v>
      </c>
      <c r="F46" s="80">
        <f t="shared" si="4"/>
        <v>-6526</v>
      </c>
      <c r="G46" s="81">
        <f>янв.19!F41+фев.19!F41+мар.19!F41+апр.19!F41+'май. 19'!F41+'июн. 19'!F41+июл.19!F41+авг.19!F41+сен.19!F41+окт.19!F41+ноя.19!F41+дек.19!F41</f>
        <v>0</v>
      </c>
      <c r="H46" s="83">
        <f t="shared" si="0"/>
        <v>522</v>
      </c>
      <c r="I46" s="12">
        <f>янв.19!E41</f>
        <v>174</v>
      </c>
      <c r="J46" s="12">
        <f>фев.19!E41</f>
        <v>174</v>
      </c>
      <c r="K46" s="12">
        <f>мар.19!E41</f>
        <v>174</v>
      </c>
      <c r="L46" s="82">
        <f t="shared" si="1"/>
        <v>522</v>
      </c>
      <c r="M46" s="12">
        <f>апр.19!E41</f>
        <v>174</v>
      </c>
      <c r="N46" s="12">
        <f>'май. 19'!E41</f>
        <v>174</v>
      </c>
      <c r="O46" s="12">
        <f>'июн. 19'!E41</f>
        <v>174</v>
      </c>
      <c r="P46" s="82">
        <f t="shared" si="2"/>
        <v>522</v>
      </c>
      <c r="Q46" s="12">
        <f>июл.19!E41</f>
        <v>174</v>
      </c>
      <c r="R46" s="12">
        <f>авг.19!E41</f>
        <v>174</v>
      </c>
      <c r="S46" s="12">
        <f>сен.19!E41</f>
        <v>174</v>
      </c>
      <c r="T46" s="82">
        <f t="shared" si="3"/>
        <v>522</v>
      </c>
      <c r="U46" s="12">
        <f>окт.19!E41</f>
        <v>174</v>
      </c>
      <c r="V46" s="12">
        <f>ноя.19!E41</f>
        <v>174</v>
      </c>
      <c r="W46" s="12">
        <f>дек.19!E41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СВОД_18!F47</f>
        <v>-4438</v>
      </c>
      <c r="F47" s="80">
        <f t="shared" si="4"/>
        <v>-6526</v>
      </c>
      <c r="G47" s="81">
        <f>янв.19!F42+фев.19!F42+мар.19!F42+апр.19!F42+'май. 19'!F42+'июн. 19'!F42+июл.19!F42+авг.19!F42+сен.19!F42+окт.19!F42+ноя.19!F42+дек.19!F42</f>
        <v>0</v>
      </c>
      <c r="H47" s="83">
        <f t="shared" si="0"/>
        <v>522</v>
      </c>
      <c r="I47" s="12">
        <f>янв.19!E42</f>
        <v>174</v>
      </c>
      <c r="J47" s="12">
        <f>фев.19!E42</f>
        <v>174</v>
      </c>
      <c r="K47" s="12">
        <f>мар.19!E42</f>
        <v>174</v>
      </c>
      <c r="L47" s="82">
        <f t="shared" si="1"/>
        <v>522</v>
      </c>
      <c r="M47" s="12">
        <f>апр.19!E42</f>
        <v>174</v>
      </c>
      <c r="N47" s="12">
        <f>'май. 19'!E42</f>
        <v>174</v>
      </c>
      <c r="O47" s="12">
        <f>'июн. 19'!E42</f>
        <v>174</v>
      </c>
      <c r="P47" s="82">
        <f t="shared" si="2"/>
        <v>522</v>
      </c>
      <c r="Q47" s="12">
        <f>июл.19!E42</f>
        <v>174</v>
      </c>
      <c r="R47" s="12">
        <f>авг.19!E42</f>
        <v>174</v>
      </c>
      <c r="S47" s="12">
        <f>сен.19!E42</f>
        <v>174</v>
      </c>
      <c r="T47" s="82">
        <f t="shared" si="3"/>
        <v>522</v>
      </c>
      <c r="U47" s="12">
        <f>окт.19!E42</f>
        <v>174</v>
      </c>
      <c r="V47" s="12">
        <f>ноя.19!E42</f>
        <v>174</v>
      </c>
      <c r="W47" s="12">
        <f>дек.19!E42</f>
        <v>174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f>СВОД_18!F48</f>
        <v>2</v>
      </c>
      <c r="F48" s="80">
        <f t="shared" si="4"/>
        <v>0</v>
      </c>
      <c r="G48" s="81">
        <f>янв.19!F43+фев.19!F43+мар.19!F43+апр.19!F43+'май. 19'!F43+'июн. 19'!F43+июл.19!F43+авг.19!F43+сен.19!F43+окт.19!F43+ноя.19!F43+дек.19!F43</f>
        <v>2086</v>
      </c>
      <c r="H48" s="83">
        <f t="shared" si="0"/>
        <v>522</v>
      </c>
      <c r="I48" s="12">
        <f>янв.19!E43</f>
        <v>174</v>
      </c>
      <c r="J48" s="12">
        <f>фев.19!E43</f>
        <v>174</v>
      </c>
      <c r="K48" s="12">
        <f>мар.19!E43</f>
        <v>174</v>
      </c>
      <c r="L48" s="82">
        <f t="shared" si="1"/>
        <v>522</v>
      </c>
      <c r="M48" s="12">
        <f>апр.19!E43</f>
        <v>174</v>
      </c>
      <c r="N48" s="12">
        <f>'май. 19'!E43</f>
        <v>174</v>
      </c>
      <c r="O48" s="12">
        <f>'июн. 19'!E43</f>
        <v>174</v>
      </c>
      <c r="P48" s="82">
        <f t="shared" si="2"/>
        <v>522</v>
      </c>
      <c r="Q48" s="12">
        <f>июл.19!E43</f>
        <v>174</v>
      </c>
      <c r="R48" s="12">
        <f>авг.19!E43</f>
        <v>174</v>
      </c>
      <c r="S48" s="12">
        <f>сен.19!E43</f>
        <v>174</v>
      </c>
      <c r="T48" s="82">
        <f t="shared" si="3"/>
        <v>522</v>
      </c>
      <c r="U48" s="12">
        <f>окт.19!E43</f>
        <v>174</v>
      </c>
      <c r="V48" s="12">
        <f>ноя.19!E43</f>
        <v>174</v>
      </c>
      <c r="W48" s="12">
        <f>дек.19!E43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СВОД_18!F49</f>
        <v>-2338</v>
      </c>
      <c r="F49" s="80">
        <f t="shared" si="4"/>
        <v>-696</v>
      </c>
      <c r="G49" s="81">
        <f>янв.19!F44+фев.19!F44+мар.19!F44+апр.19!F44+'май. 19'!F44+'июн. 19'!F44+июл.19!F44+авг.19!F44+сен.19!F44+окт.19!F44+ноя.19!F44+дек.19!F44</f>
        <v>3730</v>
      </c>
      <c r="H49" s="83">
        <f t="shared" si="0"/>
        <v>522</v>
      </c>
      <c r="I49" s="12">
        <f>янв.19!E44</f>
        <v>174</v>
      </c>
      <c r="J49" s="12">
        <f>фев.19!E44</f>
        <v>174</v>
      </c>
      <c r="K49" s="12">
        <f>мар.19!E44</f>
        <v>174</v>
      </c>
      <c r="L49" s="82">
        <f t="shared" si="1"/>
        <v>522</v>
      </c>
      <c r="M49" s="12">
        <f>апр.19!E44</f>
        <v>174</v>
      </c>
      <c r="N49" s="12">
        <f>'май. 19'!E44</f>
        <v>174</v>
      </c>
      <c r="O49" s="12">
        <f>'июн. 19'!E44</f>
        <v>174</v>
      </c>
      <c r="P49" s="82">
        <f t="shared" si="2"/>
        <v>522</v>
      </c>
      <c r="Q49" s="12">
        <f>июл.19!E44</f>
        <v>174</v>
      </c>
      <c r="R49" s="12">
        <f>авг.19!E44</f>
        <v>174</v>
      </c>
      <c r="S49" s="12">
        <f>сен.19!E44</f>
        <v>174</v>
      </c>
      <c r="T49" s="82">
        <f t="shared" si="3"/>
        <v>522</v>
      </c>
      <c r="U49" s="12">
        <f>окт.19!E44</f>
        <v>174</v>
      </c>
      <c r="V49" s="12">
        <f>ноя.19!E44</f>
        <v>174</v>
      </c>
      <c r="W49" s="12">
        <f>дек.19!E44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СВОД_18!F50</f>
        <v>140</v>
      </c>
      <c r="F50" s="80">
        <f t="shared" si="4"/>
        <v>-812</v>
      </c>
      <c r="G50" s="81">
        <f>янв.19!F45+фев.19!F45+мар.19!F45+апр.19!F45+'май. 19'!F45+'июн. 19'!F45+июл.19!F45+авг.19!F45+сен.19!F45+окт.19!F45+ноя.19!F45+дек.19!F45</f>
        <v>1136</v>
      </c>
      <c r="H50" s="83">
        <f t="shared" si="0"/>
        <v>522</v>
      </c>
      <c r="I50" s="12">
        <f>янв.19!E45</f>
        <v>174</v>
      </c>
      <c r="J50" s="12">
        <f>фев.19!E45</f>
        <v>174</v>
      </c>
      <c r="K50" s="12">
        <f>мар.19!E45</f>
        <v>174</v>
      </c>
      <c r="L50" s="82">
        <f t="shared" si="1"/>
        <v>522</v>
      </c>
      <c r="M50" s="12">
        <f>апр.19!E45</f>
        <v>174</v>
      </c>
      <c r="N50" s="12">
        <f>'май. 19'!E45</f>
        <v>174</v>
      </c>
      <c r="O50" s="12">
        <f>'июн. 19'!E45</f>
        <v>174</v>
      </c>
      <c r="P50" s="82">
        <f t="shared" si="2"/>
        <v>522</v>
      </c>
      <c r="Q50" s="12">
        <f>июл.19!E45</f>
        <v>174</v>
      </c>
      <c r="R50" s="12">
        <f>авг.19!E45</f>
        <v>174</v>
      </c>
      <c r="S50" s="12">
        <f>сен.19!E45</f>
        <v>174</v>
      </c>
      <c r="T50" s="82">
        <f t="shared" si="3"/>
        <v>522</v>
      </c>
      <c r="U50" s="12">
        <f>окт.19!E45</f>
        <v>174</v>
      </c>
      <c r="V50" s="12">
        <f>ноя.19!E45</f>
        <v>174</v>
      </c>
      <c r="W50" s="12">
        <f>дек.19!E45</f>
        <v>174</v>
      </c>
    </row>
    <row r="51" spans="1:23" x14ac:dyDescent="0.25">
      <c r="A51" s="3">
        <v>43</v>
      </c>
      <c r="B51" s="33"/>
      <c r="C51" s="131"/>
      <c r="D51" s="131"/>
      <c r="E51" s="79">
        <f>СВОД_18!F51</f>
        <v>0</v>
      </c>
      <c r="F51" s="80">
        <f t="shared" si="4"/>
        <v>0</v>
      </c>
      <c r="G51" s="81">
        <f>янв.19!F46+фев.19!F46+мар.19!F46+апр.19!F46+'май. 19'!F46+'июн. 19'!F46+июл.19!F46+авг.19!F46+сен.19!F46+окт.19!F46+ноя.19!F46+дек.19!F46</f>
        <v>0</v>
      </c>
      <c r="H51" s="83">
        <f t="shared" si="0"/>
        <v>0</v>
      </c>
      <c r="I51" s="12">
        <f>янв.19!E46</f>
        <v>0</v>
      </c>
      <c r="J51" s="12">
        <f>фев.19!E46</f>
        <v>0</v>
      </c>
      <c r="K51" s="12">
        <f>мар.19!E46</f>
        <v>0</v>
      </c>
      <c r="L51" s="82">
        <f t="shared" si="1"/>
        <v>0</v>
      </c>
      <c r="M51" s="12">
        <f>апр.19!E46</f>
        <v>0</v>
      </c>
      <c r="N51" s="12">
        <f>'май. 19'!E46</f>
        <v>0</v>
      </c>
      <c r="O51" s="12">
        <f>'июн. 19'!E46</f>
        <v>0</v>
      </c>
      <c r="P51" s="82">
        <f t="shared" si="2"/>
        <v>0</v>
      </c>
      <c r="Q51" s="12">
        <f>июл.19!E46</f>
        <v>0</v>
      </c>
      <c r="R51" s="12">
        <f>авг.19!E46</f>
        <v>0</v>
      </c>
      <c r="S51" s="12">
        <f>сен.19!E46</f>
        <v>0</v>
      </c>
      <c r="T51" s="82">
        <f t="shared" si="3"/>
        <v>0</v>
      </c>
      <c r="U51" s="12">
        <f>окт.19!E46</f>
        <v>0</v>
      </c>
      <c r="V51" s="12">
        <f>ноя.19!E46</f>
        <v>0</v>
      </c>
      <c r="W51" s="12">
        <f>дек.19!E46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f>СВОД_18!F52</f>
        <v>-4438</v>
      </c>
      <c r="F52" s="80">
        <f t="shared" si="4"/>
        <v>-6526</v>
      </c>
      <c r="G52" s="81">
        <f>янв.19!F47+фев.19!F47+мар.19!F47+апр.19!F47+'май. 19'!F47+'июн. 19'!F47+июл.19!F47+авг.19!F47+сен.19!F47+окт.19!F47+ноя.19!F47+дек.19!F47</f>
        <v>0</v>
      </c>
      <c r="H52" s="83">
        <f t="shared" si="0"/>
        <v>522</v>
      </c>
      <c r="I52" s="12">
        <f>янв.19!E47</f>
        <v>174</v>
      </c>
      <c r="J52" s="12">
        <f>фев.19!E47</f>
        <v>174</v>
      </c>
      <c r="K52" s="12">
        <f>мар.19!E47</f>
        <v>174</v>
      </c>
      <c r="L52" s="82">
        <f t="shared" si="1"/>
        <v>522</v>
      </c>
      <c r="M52" s="12">
        <f>апр.19!E47</f>
        <v>174</v>
      </c>
      <c r="N52" s="12">
        <f>'май. 19'!E47</f>
        <v>174</v>
      </c>
      <c r="O52" s="12">
        <f>'июн. 19'!E47</f>
        <v>174</v>
      </c>
      <c r="P52" s="82">
        <f t="shared" si="2"/>
        <v>522</v>
      </c>
      <c r="Q52" s="12">
        <f>июл.19!E47</f>
        <v>174</v>
      </c>
      <c r="R52" s="12">
        <f>авг.19!E47</f>
        <v>174</v>
      </c>
      <c r="S52" s="12">
        <f>сен.19!E47</f>
        <v>174</v>
      </c>
      <c r="T52" s="82">
        <f t="shared" si="3"/>
        <v>522</v>
      </c>
      <c r="U52" s="12">
        <f>окт.19!E47</f>
        <v>174</v>
      </c>
      <c r="V52" s="12">
        <f>ноя.19!E47</f>
        <v>174</v>
      </c>
      <c r="W52" s="12">
        <f>дек.19!E47</f>
        <v>174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f>СВОД_18!F53</f>
        <v>-4438</v>
      </c>
      <c r="F53" s="80">
        <f t="shared" si="4"/>
        <v>-6526</v>
      </c>
      <c r="G53" s="81">
        <f>янв.19!F48+фев.19!F48+мар.19!F48+апр.19!F48+'май. 19'!F48+'июн. 19'!F48+июл.19!F48+авг.19!F48+сен.19!F48+окт.19!F48+ноя.19!F48+дек.19!F48</f>
        <v>0</v>
      </c>
      <c r="H53" s="83">
        <f t="shared" si="0"/>
        <v>522</v>
      </c>
      <c r="I53" s="12">
        <f>янв.19!E48</f>
        <v>174</v>
      </c>
      <c r="J53" s="12">
        <f>фев.19!E48</f>
        <v>174</v>
      </c>
      <c r="K53" s="12">
        <f>мар.19!E48</f>
        <v>174</v>
      </c>
      <c r="L53" s="82">
        <f t="shared" si="1"/>
        <v>522</v>
      </c>
      <c r="M53" s="12">
        <f>апр.19!E48</f>
        <v>174</v>
      </c>
      <c r="N53" s="12">
        <f>'май. 19'!E48</f>
        <v>174</v>
      </c>
      <c r="O53" s="12">
        <f>'июн. 19'!E48</f>
        <v>174</v>
      </c>
      <c r="P53" s="82">
        <f t="shared" si="2"/>
        <v>522</v>
      </c>
      <c r="Q53" s="12">
        <f>июл.19!E48</f>
        <v>174</v>
      </c>
      <c r="R53" s="12">
        <f>авг.19!E48</f>
        <v>174</v>
      </c>
      <c r="S53" s="12">
        <f>сен.19!E48</f>
        <v>174</v>
      </c>
      <c r="T53" s="82">
        <f t="shared" si="3"/>
        <v>522</v>
      </c>
      <c r="U53" s="12">
        <f>окт.19!E48</f>
        <v>174</v>
      </c>
      <c r="V53" s="12">
        <f>ноя.19!E48</f>
        <v>174</v>
      </c>
      <c r="W53" s="12">
        <f>дек.19!E48</f>
        <v>174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f>СВОД_18!F54</f>
        <v>-3598</v>
      </c>
      <c r="F54" s="80">
        <f t="shared" si="4"/>
        <v>-5686</v>
      </c>
      <c r="G54" s="81">
        <f>янв.19!F49+фев.19!F49+мар.19!F49+апр.19!F49+'май. 19'!F49+'июн. 19'!F49+июл.19!F49+авг.19!F49+сен.19!F49+окт.19!F49+ноя.19!F49+дек.19!F49</f>
        <v>0</v>
      </c>
      <c r="H54" s="83">
        <f t="shared" si="0"/>
        <v>522</v>
      </c>
      <c r="I54" s="12">
        <f>янв.19!E49</f>
        <v>174</v>
      </c>
      <c r="J54" s="12">
        <f>фев.19!E49</f>
        <v>174</v>
      </c>
      <c r="K54" s="12">
        <f>мар.19!E49</f>
        <v>174</v>
      </c>
      <c r="L54" s="82">
        <f t="shared" si="1"/>
        <v>522</v>
      </c>
      <c r="M54" s="12">
        <f>апр.19!E49</f>
        <v>174</v>
      </c>
      <c r="N54" s="12">
        <f>'май. 19'!E49</f>
        <v>174</v>
      </c>
      <c r="O54" s="12">
        <f>'июн. 19'!E49</f>
        <v>174</v>
      </c>
      <c r="P54" s="82">
        <f t="shared" si="2"/>
        <v>522</v>
      </c>
      <c r="Q54" s="12">
        <f>июл.19!E49</f>
        <v>174</v>
      </c>
      <c r="R54" s="12">
        <f>авг.19!E49</f>
        <v>174</v>
      </c>
      <c r="S54" s="12">
        <f>сен.19!E49</f>
        <v>174</v>
      </c>
      <c r="T54" s="82">
        <f t="shared" si="3"/>
        <v>522</v>
      </c>
      <c r="U54" s="12">
        <f>окт.19!E49</f>
        <v>174</v>
      </c>
      <c r="V54" s="12">
        <f>ноя.19!E49</f>
        <v>174</v>
      </c>
      <c r="W54" s="12">
        <f>дек.19!E49</f>
        <v>174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f>СВОД_18!F55</f>
        <v>2122</v>
      </c>
      <c r="F55" s="80">
        <f t="shared" si="4"/>
        <v>1078</v>
      </c>
      <c r="G55" s="81">
        <f>янв.19!F50+фев.19!F50+мар.19!F50+апр.19!F50+'май. 19'!F50+'июн. 19'!F50+июл.19!F50+авг.19!F50+сен.19!F50+окт.19!F50+ноя.19!F50+дек.19!F50</f>
        <v>1044</v>
      </c>
      <c r="H55" s="83">
        <f t="shared" si="0"/>
        <v>522</v>
      </c>
      <c r="I55" s="12">
        <f>янв.19!E50</f>
        <v>174</v>
      </c>
      <c r="J55" s="12">
        <f>фев.19!E50</f>
        <v>174</v>
      </c>
      <c r="K55" s="12">
        <f>мар.19!E50</f>
        <v>174</v>
      </c>
      <c r="L55" s="82">
        <f t="shared" si="1"/>
        <v>522</v>
      </c>
      <c r="M55" s="12">
        <f>апр.19!E50</f>
        <v>174</v>
      </c>
      <c r="N55" s="12">
        <f>'май. 19'!E50</f>
        <v>174</v>
      </c>
      <c r="O55" s="12">
        <f>'июн. 19'!E50</f>
        <v>174</v>
      </c>
      <c r="P55" s="82">
        <f t="shared" si="2"/>
        <v>522</v>
      </c>
      <c r="Q55" s="12">
        <f>июл.19!E50</f>
        <v>174</v>
      </c>
      <c r="R55" s="12">
        <f>авг.19!E50</f>
        <v>174</v>
      </c>
      <c r="S55" s="12">
        <f>сен.19!E50</f>
        <v>174</v>
      </c>
      <c r="T55" s="82">
        <f t="shared" si="3"/>
        <v>522</v>
      </c>
      <c r="U55" s="12">
        <f>окт.19!E50</f>
        <v>174</v>
      </c>
      <c r="V55" s="12">
        <f>ноя.19!E50</f>
        <v>174</v>
      </c>
      <c r="W55" s="12">
        <f>дек.19!E50</f>
        <v>174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f>СВОД_18!F56</f>
        <v>-1438</v>
      </c>
      <c r="F56" s="80">
        <f t="shared" si="4"/>
        <v>-348</v>
      </c>
      <c r="G56" s="81">
        <f>янв.19!F51+фев.19!F51+мар.19!F51+апр.19!F51+'май. 19'!F51+'июн. 19'!F51+июл.19!F51+авг.19!F51+сен.19!F51+окт.19!F51+ноя.19!F51+дек.19!F51</f>
        <v>3178</v>
      </c>
      <c r="H56" s="83">
        <f t="shared" si="0"/>
        <v>522</v>
      </c>
      <c r="I56" s="12">
        <f>янв.19!E51</f>
        <v>174</v>
      </c>
      <c r="J56" s="12">
        <f>фев.19!E51</f>
        <v>174</v>
      </c>
      <c r="K56" s="12">
        <f>мар.19!E51</f>
        <v>174</v>
      </c>
      <c r="L56" s="82">
        <f t="shared" si="1"/>
        <v>522</v>
      </c>
      <c r="M56" s="12">
        <f>апр.19!E51</f>
        <v>174</v>
      </c>
      <c r="N56" s="12">
        <f>'май. 19'!E51</f>
        <v>174</v>
      </c>
      <c r="O56" s="12">
        <f>'июн. 19'!E51</f>
        <v>174</v>
      </c>
      <c r="P56" s="82">
        <f t="shared" si="2"/>
        <v>522</v>
      </c>
      <c r="Q56" s="12">
        <f>июл.19!E51</f>
        <v>174</v>
      </c>
      <c r="R56" s="12">
        <f>авг.19!E51</f>
        <v>174</v>
      </c>
      <c r="S56" s="12">
        <f>сен.19!E51</f>
        <v>174</v>
      </c>
      <c r="T56" s="82">
        <f t="shared" si="3"/>
        <v>522</v>
      </c>
      <c r="U56" s="12">
        <f>окт.19!E51</f>
        <v>174</v>
      </c>
      <c r="V56" s="12">
        <f>ноя.19!E51</f>
        <v>174</v>
      </c>
      <c r="W56" s="12">
        <f>дек.19!E51</f>
        <v>174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f>СВОД_18!F57</f>
        <v>-1228</v>
      </c>
      <c r="F57" s="80">
        <f t="shared" si="4"/>
        <v>-521</v>
      </c>
      <c r="G57" s="81">
        <f>янв.19!F52+фев.19!F52+мар.19!F52+апр.19!F52+'май. 19'!F52+'июн. 19'!F52+июл.19!F52+авг.19!F52+сен.19!F52+окт.19!F52+ноя.19!F52+дек.19!F52</f>
        <v>2795</v>
      </c>
      <c r="H57" s="83">
        <f t="shared" si="0"/>
        <v>522</v>
      </c>
      <c r="I57" s="12">
        <f>янв.19!E52</f>
        <v>174</v>
      </c>
      <c r="J57" s="12">
        <f>фев.19!E52</f>
        <v>174</v>
      </c>
      <c r="K57" s="12">
        <f>мар.19!E52</f>
        <v>174</v>
      </c>
      <c r="L57" s="82">
        <f t="shared" si="1"/>
        <v>522</v>
      </c>
      <c r="M57" s="12">
        <f>апр.19!E52</f>
        <v>174</v>
      </c>
      <c r="N57" s="12">
        <f>'май. 19'!E52</f>
        <v>174</v>
      </c>
      <c r="O57" s="12">
        <f>'июн. 19'!E52</f>
        <v>174</v>
      </c>
      <c r="P57" s="82">
        <f t="shared" si="2"/>
        <v>522</v>
      </c>
      <c r="Q57" s="12">
        <f>июл.19!E52</f>
        <v>174</v>
      </c>
      <c r="R57" s="12">
        <f>авг.19!E52</f>
        <v>174</v>
      </c>
      <c r="S57" s="12">
        <f>сен.19!E52</f>
        <v>174</v>
      </c>
      <c r="T57" s="82">
        <f t="shared" si="3"/>
        <v>522</v>
      </c>
      <c r="U57" s="12">
        <f>окт.19!E52</f>
        <v>174</v>
      </c>
      <c r="V57" s="12">
        <f>ноя.19!E52</f>
        <v>174</v>
      </c>
      <c r="W57" s="12">
        <f>дек.19!E52</f>
        <v>174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f>СВОД_18!F58</f>
        <v>0</v>
      </c>
      <c r="F58" s="80">
        <f t="shared" si="4"/>
        <v>0</v>
      </c>
      <c r="G58" s="81">
        <f>янв.19!F53+фев.19!F53+мар.19!F53+апр.19!F53+'май. 19'!F53+'июн. 19'!F53+июл.19!F53+авг.19!F53+сен.19!F53+окт.19!F53+ноя.19!F53+дек.19!F53</f>
        <v>2088</v>
      </c>
      <c r="H58" s="83">
        <f t="shared" si="0"/>
        <v>522</v>
      </c>
      <c r="I58" s="12">
        <f>янв.19!E53</f>
        <v>174</v>
      </c>
      <c r="J58" s="12">
        <f>фев.19!E53</f>
        <v>174</v>
      </c>
      <c r="K58" s="12">
        <f>мар.19!E53</f>
        <v>174</v>
      </c>
      <c r="L58" s="82">
        <f t="shared" si="1"/>
        <v>522</v>
      </c>
      <c r="M58" s="12">
        <f>апр.19!E53</f>
        <v>174</v>
      </c>
      <c r="N58" s="12">
        <f>'май. 19'!E53</f>
        <v>174</v>
      </c>
      <c r="O58" s="12">
        <f>'июн. 19'!E53</f>
        <v>174</v>
      </c>
      <c r="P58" s="82">
        <f t="shared" si="2"/>
        <v>522</v>
      </c>
      <c r="Q58" s="12">
        <f>июл.19!E53</f>
        <v>174</v>
      </c>
      <c r="R58" s="12">
        <f>авг.19!E53</f>
        <v>174</v>
      </c>
      <c r="S58" s="12">
        <f>сен.19!E53</f>
        <v>174</v>
      </c>
      <c r="T58" s="82">
        <f t="shared" si="3"/>
        <v>522</v>
      </c>
      <c r="U58" s="12">
        <f>окт.19!E53</f>
        <v>174</v>
      </c>
      <c r="V58" s="12">
        <f>ноя.19!E53</f>
        <v>174</v>
      </c>
      <c r="W58" s="12">
        <f>дек.19!E53</f>
        <v>174</v>
      </c>
    </row>
    <row r="59" spans="1:23" x14ac:dyDescent="0.25">
      <c r="A59" s="3">
        <v>51</v>
      </c>
      <c r="B59" s="33" t="s">
        <v>68</v>
      </c>
      <c r="C59" s="131">
        <v>78</v>
      </c>
      <c r="D59" s="131" t="s">
        <v>19</v>
      </c>
      <c r="E59" s="79">
        <f>СВОД_18!F59</f>
        <v>-33</v>
      </c>
      <c r="F59" s="80">
        <f t="shared" si="4"/>
        <v>-33</v>
      </c>
      <c r="G59" s="81">
        <f>янв.19!F54+фев.19!F54+мар.19!F54+апр.19!F54+'май. 19'!F54+'июн. 19'!F54+июл.19!F54+авг.19!F54+сен.19!F54+окт.19!F54+ноя.19!F54+дек.19!F54</f>
        <v>2088</v>
      </c>
      <c r="H59" s="83">
        <f t="shared" si="0"/>
        <v>522</v>
      </c>
      <c r="I59" s="12">
        <f>янв.19!E54</f>
        <v>174</v>
      </c>
      <c r="J59" s="12">
        <f>фев.19!E54</f>
        <v>174</v>
      </c>
      <c r="K59" s="12">
        <f>мар.19!E54</f>
        <v>174</v>
      </c>
      <c r="L59" s="82">
        <f t="shared" si="1"/>
        <v>522</v>
      </c>
      <c r="M59" s="12">
        <f>апр.19!E54</f>
        <v>174</v>
      </c>
      <c r="N59" s="12">
        <f>'май. 19'!E54</f>
        <v>174</v>
      </c>
      <c r="O59" s="12">
        <f>'июн. 19'!E54</f>
        <v>174</v>
      </c>
      <c r="P59" s="82">
        <f t="shared" si="2"/>
        <v>522</v>
      </c>
      <c r="Q59" s="12">
        <f>июл.19!E54</f>
        <v>174</v>
      </c>
      <c r="R59" s="12">
        <f>авг.19!E54</f>
        <v>174</v>
      </c>
      <c r="S59" s="12">
        <f>сен.19!E54</f>
        <v>174</v>
      </c>
      <c r="T59" s="82">
        <f t="shared" si="3"/>
        <v>522</v>
      </c>
      <c r="U59" s="12">
        <f>окт.19!E54</f>
        <v>174</v>
      </c>
      <c r="V59" s="12">
        <f>ноя.19!E54</f>
        <v>174</v>
      </c>
      <c r="W59" s="12">
        <f>дек.19!E54</f>
        <v>174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f>СВОД_18!F60</f>
        <v>-1778</v>
      </c>
      <c r="F60" s="80">
        <f t="shared" si="4"/>
        <v>-1648</v>
      </c>
      <c r="G60" s="81">
        <f>янв.19!F55+фев.19!F55+мар.19!F55+апр.19!F55+'май. 19'!F55+'июн. 19'!F55+июл.19!F55+авг.19!F55+сен.19!F55+окт.19!F55+ноя.19!F55+дек.19!F55</f>
        <v>2218</v>
      </c>
      <c r="H60" s="83">
        <f t="shared" si="0"/>
        <v>522</v>
      </c>
      <c r="I60" s="12">
        <f>янв.19!E55</f>
        <v>174</v>
      </c>
      <c r="J60" s="12">
        <f>фев.19!E55</f>
        <v>174</v>
      </c>
      <c r="K60" s="12">
        <f>мар.19!E55</f>
        <v>174</v>
      </c>
      <c r="L60" s="82">
        <f t="shared" si="1"/>
        <v>522</v>
      </c>
      <c r="M60" s="12">
        <f>апр.19!E55</f>
        <v>174</v>
      </c>
      <c r="N60" s="12">
        <f>'май. 19'!E55</f>
        <v>174</v>
      </c>
      <c r="O60" s="12">
        <f>'июн. 19'!E55</f>
        <v>174</v>
      </c>
      <c r="P60" s="82">
        <f t="shared" si="2"/>
        <v>522</v>
      </c>
      <c r="Q60" s="12">
        <f>июл.19!E55</f>
        <v>174</v>
      </c>
      <c r="R60" s="12">
        <f>авг.19!E55</f>
        <v>174</v>
      </c>
      <c r="S60" s="12">
        <f>сен.19!E55</f>
        <v>174</v>
      </c>
      <c r="T60" s="82">
        <f t="shared" si="3"/>
        <v>522</v>
      </c>
      <c r="U60" s="12">
        <f>окт.19!E55</f>
        <v>174</v>
      </c>
      <c r="V60" s="12">
        <f>ноя.19!E55</f>
        <v>174</v>
      </c>
      <c r="W60" s="12">
        <f>дек.19!E55</f>
        <v>174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f>СВОД_18!F61</f>
        <v>-4438</v>
      </c>
      <c r="F61" s="80">
        <f t="shared" si="4"/>
        <v>-6526</v>
      </c>
      <c r="G61" s="81">
        <f>янв.19!F56+фев.19!F56+мар.19!F56+апр.19!F56+'май. 19'!F56+'июн. 19'!F56+июл.19!F56+авг.19!F56+сен.19!F56+окт.19!F56+ноя.19!F56+дек.19!F56</f>
        <v>0</v>
      </c>
      <c r="H61" s="83">
        <f t="shared" si="0"/>
        <v>522</v>
      </c>
      <c r="I61" s="12">
        <f>янв.19!E56</f>
        <v>174</v>
      </c>
      <c r="J61" s="12">
        <f>фев.19!E56</f>
        <v>174</v>
      </c>
      <c r="K61" s="12">
        <f>мар.19!E56</f>
        <v>174</v>
      </c>
      <c r="L61" s="82">
        <f t="shared" si="1"/>
        <v>522</v>
      </c>
      <c r="M61" s="12">
        <f>апр.19!E56</f>
        <v>174</v>
      </c>
      <c r="N61" s="12">
        <f>'май. 19'!E56</f>
        <v>174</v>
      </c>
      <c r="O61" s="12">
        <f>'июн. 19'!E56</f>
        <v>174</v>
      </c>
      <c r="P61" s="82">
        <f t="shared" si="2"/>
        <v>522</v>
      </c>
      <c r="Q61" s="12">
        <f>июл.19!E56</f>
        <v>174</v>
      </c>
      <c r="R61" s="12">
        <f>авг.19!E56</f>
        <v>174</v>
      </c>
      <c r="S61" s="12">
        <f>сен.19!E56</f>
        <v>174</v>
      </c>
      <c r="T61" s="82">
        <f t="shared" si="3"/>
        <v>522</v>
      </c>
      <c r="U61" s="12">
        <f>окт.19!E56</f>
        <v>174</v>
      </c>
      <c r="V61" s="12">
        <f>ноя.19!E56</f>
        <v>174</v>
      </c>
      <c r="W61" s="12">
        <f>дек.19!E56</f>
        <v>174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f>СВОД_18!F62</f>
        <v>-238</v>
      </c>
      <c r="F62" s="80">
        <f t="shared" si="4"/>
        <v>-646</v>
      </c>
      <c r="G62" s="81">
        <f>янв.19!F57+фев.19!F57+мар.19!F57+апр.19!F57+'май. 19'!F57+'июн. 19'!F57+июл.19!F57+авг.19!F57+сен.19!F57+окт.19!F57+ноя.19!F57+дек.19!F57</f>
        <v>1680</v>
      </c>
      <c r="H62" s="83">
        <f t="shared" si="0"/>
        <v>522</v>
      </c>
      <c r="I62" s="12">
        <f>янв.19!E57</f>
        <v>174</v>
      </c>
      <c r="J62" s="12">
        <f>фев.19!E57</f>
        <v>174</v>
      </c>
      <c r="K62" s="12">
        <f>мар.19!E57</f>
        <v>174</v>
      </c>
      <c r="L62" s="82">
        <f t="shared" si="1"/>
        <v>522</v>
      </c>
      <c r="M62" s="12">
        <f>апр.19!E57</f>
        <v>174</v>
      </c>
      <c r="N62" s="12">
        <f>'май. 19'!E57</f>
        <v>174</v>
      </c>
      <c r="O62" s="12">
        <f>'июн. 19'!E57</f>
        <v>174</v>
      </c>
      <c r="P62" s="82">
        <f t="shared" si="2"/>
        <v>522</v>
      </c>
      <c r="Q62" s="12">
        <f>июл.19!E57</f>
        <v>174</v>
      </c>
      <c r="R62" s="12">
        <f>авг.19!E57</f>
        <v>174</v>
      </c>
      <c r="S62" s="12">
        <f>сен.19!E57</f>
        <v>174</v>
      </c>
      <c r="T62" s="82">
        <f t="shared" si="3"/>
        <v>522</v>
      </c>
      <c r="U62" s="12">
        <f>окт.19!E57</f>
        <v>174</v>
      </c>
      <c r="V62" s="12">
        <f>ноя.19!E57</f>
        <v>174</v>
      </c>
      <c r="W62" s="12">
        <f>дек.19!E57</f>
        <v>174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f>СВОД_18!F63</f>
        <v>-4158</v>
      </c>
      <c r="F63" s="80">
        <f t="shared" si="4"/>
        <v>-6246</v>
      </c>
      <c r="G63" s="81">
        <f>янв.19!F58+фев.19!F58+мар.19!F58+апр.19!F58+'май. 19'!F58+'июн. 19'!F58+июл.19!F58+авг.19!F58+сен.19!F58+окт.19!F58+ноя.19!F58+дек.19!F58</f>
        <v>0</v>
      </c>
      <c r="H63" s="83">
        <f t="shared" si="0"/>
        <v>522</v>
      </c>
      <c r="I63" s="12">
        <f>янв.19!E58</f>
        <v>174</v>
      </c>
      <c r="J63" s="12">
        <f>фев.19!E58</f>
        <v>174</v>
      </c>
      <c r="K63" s="12">
        <f>мар.19!E58</f>
        <v>174</v>
      </c>
      <c r="L63" s="82">
        <f t="shared" si="1"/>
        <v>522</v>
      </c>
      <c r="M63" s="12">
        <f>апр.19!E58</f>
        <v>174</v>
      </c>
      <c r="N63" s="12">
        <f>'май. 19'!E58</f>
        <v>174</v>
      </c>
      <c r="O63" s="12">
        <f>'июн. 19'!E58</f>
        <v>174</v>
      </c>
      <c r="P63" s="82">
        <f t="shared" si="2"/>
        <v>522</v>
      </c>
      <c r="Q63" s="12">
        <f>июл.19!E58</f>
        <v>174</v>
      </c>
      <c r="R63" s="12">
        <f>авг.19!E58</f>
        <v>174</v>
      </c>
      <c r="S63" s="12">
        <f>сен.19!E58</f>
        <v>174</v>
      </c>
      <c r="T63" s="82">
        <f t="shared" si="3"/>
        <v>522</v>
      </c>
      <c r="U63" s="12">
        <f>окт.19!E58</f>
        <v>174</v>
      </c>
      <c r="V63" s="12">
        <f>ноя.19!E58</f>
        <v>174</v>
      </c>
      <c r="W63" s="12">
        <f>дек.19!E58</f>
        <v>174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f>СВОД_18!F64</f>
        <v>-4438</v>
      </c>
      <c r="F64" s="80">
        <f t="shared" si="4"/>
        <v>-6526</v>
      </c>
      <c r="G64" s="81">
        <f>янв.19!F59+фев.19!F59+мар.19!F59+апр.19!F59+'май. 19'!F59+'июн. 19'!F59+июл.19!F59+авг.19!F59+сен.19!F59+окт.19!F59+ноя.19!F59+дек.19!F59</f>
        <v>0</v>
      </c>
      <c r="H64" s="83">
        <f t="shared" si="0"/>
        <v>522</v>
      </c>
      <c r="I64" s="12">
        <f>янв.19!E59</f>
        <v>174</v>
      </c>
      <c r="J64" s="12">
        <f>фев.19!E59</f>
        <v>174</v>
      </c>
      <c r="K64" s="12">
        <f>мар.19!E59</f>
        <v>174</v>
      </c>
      <c r="L64" s="82">
        <f t="shared" si="1"/>
        <v>522</v>
      </c>
      <c r="M64" s="12">
        <f>апр.19!E59</f>
        <v>174</v>
      </c>
      <c r="N64" s="12">
        <f>'май. 19'!E59</f>
        <v>174</v>
      </c>
      <c r="O64" s="12">
        <f>'июн. 19'!E59</f>
        <v>174</v>
      </c>
      <c r="P64" s="82">
        <f t="shared" si="2"/>
        <v>522</v>
      </c>
      <c r="Q64" s="12">
        <f>июл.19!E59</f>
        <v>174</v>
      </c>
      <c r="R64" s="12">
        <f>авг.19!E59</f>
        <v>174</v>
      </c>
      <c r="S64" s="12">
        <f>сен.19!E59</f>
        <v>174</v>
      </c>
      <c r="T64" s="82">
        <f t="shared" si="3"/>
        <v>522</v>
      </c>
      <c r="U64" s="12">
        <f>окт.19!E59</f>
        <v>174</v>
      </c>
      <c r="V64" s="12">
        <f>ноя.19!E59</f>
        <v>174</v>
      </c>
      <c r="W64" s="12">
        <f>дек.19!E59</f>
        <v>174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f>СВОД_18!F65</f>
        <v>-4438</v>
      </c>
      <c r="F65" s="80">
        <f t="shared" si="4"/>
        <v>-6526</v>
      </c>
      <c r="G65" s="81">
        <f>янв.19!F60+фев.19!F60+мар.19!F60+апр.19!F60+'май. 19'!F60+'июн. 19'!F60+июл.19!F60+авг.19!F60+сен.19!F60+окт.19!F60+ноя.19!F60+дек.19!F60</f>
        <v>0</v>
      </c>
      <c r="H65" s="83">
        <f t="shared" si="0"/>
        <v>522</v>
      </c>
      <c r="I65" s="12">
        <f>янв.19!E60</f>
        <v>174</v>
      </c>
      <c r="J65" s="12">
        <f>фев.19!E60</f>
        <v>174</v>
      </c>
      <c r="K65" s="12">
        <f>мар.19!E60</f>
        <v>174</v>
      </c>
      <c r="L65" s="82">
        <f t="shared" si="1"/>
        <v>522</v>
      </c>
      <c r="M65" s="12">
        <f>апр.19!E60</f>
        <v>174</v>
      </c>
      <c r="N65" s="12">
        <f>'май. 19'!E60</f>
        <v>174</v>
      </c>
      <c r="O65" s="12">
        <f>'июн. 19'!E60</f>
        <v>174</v>
      </c>
      <c r="P65" s="82">
        <f t="shared" si="2"/>
        <v>522</v>
      </c>
      <c r="Q65" s="12">
        <f>июл.19!E60</f>
        <v>174</v>
      </c>
      <c r="R65" s="12">
        <f>авг.19!E60</f>
        <v>174</v>
      </c>
      <c r="S65" s="12">
        <f>сен.19!E60</f>
        <v>174</v>
      </c>
      <c r="T65" s="82">
        <f t="shared" si="3"/>
        <v>522</v>
      </c>
      <c r="U65" s="12">
        <f>окт.19!E60</f>
        <v>174</v>
      </c>
      <c r="V65" s="12">
        <f>ноя.19!E60</f>
        <v>174</v>
      </c>
      <c r="W65" s="12">
        <f>дек.19!E60</f>
        <v>174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f>СВОД_18!F66</f>
        <v>-4438</v>
      </c>
      <c r="F66" s="80">
        <f t="shared" si="4"/>
        <v>-6526</v>
      </c>
      <c r="G66" s="81">
        <f>янв.19!F61+фев.19!F61+мар.19!F61+апр.19!F61+'май. 19'!F61+'июн. 19'!F61+июл.19!F61+авг.19!F61+сен.19!F61+окт.19!F61+ноя.19!F61+дек.19!F61</f>
        <v>0</v>
      </c>
      <c r="H66" s="83">
        <f t="shared" si="0"/>
        <v>522</v>
      </c>
      <c r="I66" s="12">
        <f>янв.19!E61</f>
        <v>174</v>
      </c>
      <c r="J66" s="12">
        <f>фев.19!E61</f>
        <v>174</v>
      </c>
      <c r="K66" s="12">
        <f>мар.19!E61</f>
        <v>174</v>
      </c>
      <c r="L66" s="82">
        <f t="shared" si="1"/>
        <v>522</v>
      </c>
      <c r="M66" s="12">
        <f>апр.19!E61</f>
        <v>174</v>
      </c>
      <c r="N66" s="12">
        <f>'май. 19'!E61</f>
        <v>174</v>
      </c>
      <c r="O66" s="12">
        <f>'июн. 19'!E61</f>
        <v>174</v>
      </c>
      <c r="P66" s="82">
        <f t="shared" si="2"/>
        <v>522</v>
      </c>
      <c r="Q66" s="12">
        <f>июл.19!E61</f>
        <v>174</v>
      </c>
      <c r="R66" s="12">
        <f>авг.19!E61</f>
        <v>174</v>
      </c>
      <c r="S66" s="12">
        <f>сен.19!E61</f>
        <v>174</v>
      </c>
      <c r="T66" s="82">
        <f t="shared" si="3"/>
        <v>522</v>
      </c>
      <c r="U66" s="12">
        <f>окт.19!E61</f>
        <v>174</v>
      </c>
      <c r="V66" s="12">
        <f>ноя.19!E61</f>
        <v>174</v>
      </c>
      <c r="W66" s="12">
        <f>дек.19!E61</f>
        <v>174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f>СВОД_18!F67</f>
        <v>-2520</v>
      </c>
      <c r="F67" s="80">
        <f t="shared" si="4"/>
        <v>-2520</v>
      </c>
      <c r="G67" s="81">
        <f>янв.19!F62+фев.19!F62+мар.19!F62+апр.19!F62+'май. 19'!F62+'июн. 19'!F62+июл.19!F62+авг.19!F62+сен.19!F62+окт.19!F62+ноя.19!F62+дек.19!F62</f>
        <v>2088</v>
      </c>
      <c r="H67" s="83">
        <f t="shared" si="0"/>
        <v>522</v>
      </c>
      <c r="I67" s="12">
        <f>янв.19!E62</f>
        <v>174</v>
      </c>
      <c r="J67" s="12">
        <f>фев.19!E62</f>
        <v>174</v>
      </c>
      <c r="K67" s="12">
        <f>мар.19!E62</f>
        <v>174</v>
      </c>
      <c r="L67" s="82">
        <f t="shared" si="1"/>
        <v>522</v>
      </c>
      <c r="M67" s="12">
        <f>апр.19!E62</f>
        <v>174</v>
      </c>
      <c r="N67" s="12">
        <f>'май. 19'!E62</f>
        <v>174</v>
      </c>
      <c r="O67" s="12">
        <f>'июн. 19'!E62</f>
        <v>174</v>
      </c>
      <c r="P67" s="82">
        <f t="shared" si="2"/>
        <v>522</v>
      </c>
      <c r="Q67" s="12">
        <f>июл.19!E62</f>
        <v>174</v>
      </c>
      <c r="R67" s="12">
        <f>авг.19!E62</f>
        <v>174</v>
      </c>
      <c r="S67" s="12">
        <f>сен.19!E62</f>
        <v>174</v>
      </c>
      <c r="T67" s="82">
        <f t="shared" si="3"/>
        <v>522</v>
      </c>
      <c r="U67" s="12">
        <f>окт.19!E62</f>
        <v>174</v>
      </c>
      <c r="V67" s="12">
        <f>ноя.19!E62</f>
        <v>174</v>
      </c>
      <c r="W67" s="12">
        <f>дек.19!E62</f>
        <v>174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f>СВОД_18!F68</f>
        <v>-314</v>
      </c>
      <c r="F68" s="80">
        <f t="shared" si="4"/>
        <v>-314</v>
      </c>
      <c r="G68" s="81">
        <f>янв.19!F63+фев.19!F63+мар.19!F63+апр.19!F63+'май. 19'!F63+'июн. 19'!F63+июл.19!F63+авг.19!F63+сен.19!F63+окт.19!F63+ноя.19!F63+дек.19!F63</f>
        <v>2088</v>
      </c>
      <c r="H68" s="83">
        <f t="shared" si="0"/>
        <v>522</v>
      </c>
      <c r="I68" s="12">
        <f>янв.19!E63</f>
        <v>174</v>
      </c>
      <c r="J68" s="12">
        <f>фев.19!E63</f>
        <v>174</v>
      </c>
      <c r="K68" s="12">
        <f>мар.19!E63</f>
        <v>174</v>
      </c>
      <c r="L68" s="82">
        <f t="shared" si="1"/>
        <v>522</v>
      </c>
      <c r="M68" s="12">
        <f>апр.19!E63</f>
        <v>174</v>
      </c>
      <c r="N68" s="12">
        <f>'май. 19'!E63</f>
        <v>174</v>
      </c>
      <c r="O68" s="12">
        <f>'июн. 19'!E63</f>
        <v>174</v>
      </c>
      <c r="P68" s="82">
        <f t="shared" si="2"/>
        <v>522</v>
      </c>
      <c r="Q68" s="12">
        <f>июл.19!E63</f>
        <v>174</v>
      </c>
      <c r="R68" s="12">
        <f>авг.19!E63</f>
        <v>174</v>
      </c>
      <c r="S68" s="12">
        <f>сен.19!E63</f>
        <v>174</v>
      </c>
      <c r="T68" s="82">
        <f t="shared" si="3"/>
        <v>522</v>
      </c>
      <c r="U68" s="12">
        <f>окт.19!E63</f>
        <v>174</v>
      </c>
      <c r="V68" s="12">
        <f>ноя.19!E63</f>
        <v>174</v>
      </c>
      <c r="W68" s="12">
        <f>дек.19!E63</f>
        <v>174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f>СВОД_18!F69</f>
        <v>-98</v>
      </c>
      <c r="F69" s="80">
        <f t="shared" si="4"/>
        <v>0</v>
      </c>
      <c r="G69" s="81">
        <f>янв.19!F64+фев.19!F64+мар.19!F64+апр.19!F64+'май. 19'!F64+'июн. 19'!F64+июл.19!F64+авг.19!F64+сен.19!F64+окт.19!F64+ноя.19!F64+дек.19!F64</f>
        <v>2186</v>
      </c>
      <c r="H69" s="83">
        <f t="shared" si="0"/>
        <v>522</v>
      </c>
      <c r="I69" s="12">
        <f>янв.19!E64</f>
        <v>174</v>
      </c>
      <c r="J69" s="12">
        <f>фев.19!E64</f>
        <v>174</v>
      </c>
      <c r="K69" s="12">
        <f>мар.19!E64</f>
        <v>174</v>
      </c>
      <c r="L69" s="82">
        <f t="shared" si="1"/>
        <v>522</v>
      </c>
      <c r="M69" s="12">
        <f>апр.19!E64</f>
        <v>174</v>
      </c>
      <c r="N69" s="12">
        <f>'май. 19'!E64</f>
        <v>174</v>
      </c>
      <c r="O69" s="12">
        <f>'июн. 19'!E64</f>
        <v>174</v>
      </c>
      <c r="P69" s="82">
        <f t="shared" si="2"/>
        <v>522</v>
      </c>
      <c r="Q69" s="12">
        <f>июл.19!E64</f>
        <v>174</v>
      </c>
      <c r="R69" s="12">
        <f>авг.19!E64</f>
        <v>174</v>
      </c>
      <c r="S69" s="12">
        <f>сен.19!E64</f>
        <v>174</v>
      </c>
      <c r="T69" s="82">
        <f t="shared" si="3"/>
        <v>522</v>
      </c>
      <c r="U69" s="12">
        <f>окт.19!E64</f>
        <v>174</v>
      </c>
      <c r="V69" s="12">
        <f>ноя.19!E64</f>
        <v>174</v>
      </c>
      <c r="W69" s="12">
        <f>дек.19!E64</f>
        <v>174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f>СВОД_18!F70</f>
        <v>0</v>
      </c>
      <c r="F70" s="80">
        <f t="shared" si="4"/>
        <v>174</v>
      </c>
      <c r="G70" s="81">
        <f>янв.19!F65+фев.19!F65+мар.19!F65+апр.19!F65+'май. 19'!F65+'июн. 19'!F65+июл.19!F65+авг.19!F65+сен.19!F65+окт.19!F65+ноя.19!F65+дек.19!F65</f>
        <v>2262</v>
      </c>
      <c r="H70" s="83">
        <f t="shared" si="0"/>
        <v>522</v>
      </c>
      <c r="I70" s="12">
        <f>янв.19!E65</f>
        <v>174</v>
      </c>
      <c r="J70" s="12">
        <f>фев.19!E65</f>
        <v>174</v>
      </c>
      <c r="K70" s="12">
        <f>мар.19!E65</f>
        <v>174</v>
      </c>
      <c r="L70" s="82">
        <f t="shared" si="1"/>
        <v>522</v>
      </c>
      <c r="M70" s="12">
        <f>апр.19!E65</f>
        <v>174</v>
      </c>
      <c r="N70" s="12">
        <f>'май. 19'!E65</f>
        <v>174</v>
      </c>
      <c r="O70" s="12">
        <f>'июн. 19'!E65</f>
        <v>174</v>
      </c>
      <c r="P70" s="82">
        <f t="shared" si="2"/>
        <v>522</v>
      </c>
      <c r="Q70" s="12">
        <f>июл.19!E65</f>
        <v>174</v>
      </c>
      <c r="R70" s="12">
        <f>авг.19!E65</f>
        <v>174</v>
      </c>
      <c r="S70" s="12">
        <f>сен.19!E65</f>
        <v>174</v>
      </c>
      <c r="T70" s="82">
        <f t="shared" si="3"/>
        <v>522</v>
      </c>
      <c r="U70" s="12">
        <f>окт.19!E65</f>
        <v>174</v>
      </c>
      <c r="V70" s="12">
        <f>ноя.19!E65</f>
        <v>174</v>
      </c>
      <c r="W70" s="12">
        <f>дек.19!E65</f>
        <v>174</v>
      </c>
    </row>
    <row r="71" spans="1:23" x14ac:dyDescent="0.25">
      <c r="A71" s="3">
        <v>63</v>
      </c>
      <c r="B71" s="33" t="s">
        <v>501</v>
      </c>
      <c r="C71" s="131">
        <v>95</v>
      </c>
      <c r="D71" s="131" t="s">
        <v>19</v>
      </c>
      <c r="E71" s="79">
        <f>СВОД_18!F71</f>
        <v>-238</v>
      </c>
      <c r="F71" s="80">
        <f t="shared" si="4"/>
        <v>174</v>
      </c>
      <c r="G71" s="81">
        <f>янв.19!F66+фев.19!F66+мар.19!F66+апр.19!F66+'май. 19'!F66+'июн. 19'!F66+июл.19!F66+авг.19!F66+сен.19!F66+окт.19!F66+ноя.19!F66+дек.19!F66</f>
        <v>2500</v>
      </c>
      <c r="H71" s="83">
        <f t="shared" si="0"/>
        <v>522</v>
      </c>
      <c r="I71" s="12">
        <f>янв.19!E66</f>
        <v>174</v>
      </c>
      <c r="J71" s="12">
        <f>фев.19!E66</f>
        <v>174</v>
      </c>
      <c r="K71" s="12">
        <f>мар.19!E66</f>
        <v>174</v>
      </c>
      <c r="L71" s="82">
        <f t="shared" si="1"/>
        <v>522</v>
      </c>
      <c r="M71" s="12">
        <f>апр.19!E66</f>
        <v>174</v>
      </c>
      <c r="N71" s="12">
        <f>'май. 19'!E66</f>
        <v>174</v>
      </c>
      <c r="O71" s="12">
        <f>'июн. 19'!E66</f>
        <v>174</v>
      </c>
      <c r="P71" s="82">
        <f t="shared" si="2"/>
        <v>522</v>
      </c>
      <c r="Q71" s="12">
        <f>июл.19!E66</f>
        <v>174</v>
      </c>
      <c r="R71" s="12">
        <f>авг.19!E66</f>
        <v>174</v>
      </c>
      <c r="S71" s="12">
        <f>сен.19!E66</f>
        <v>174</v>
      </c>
      <c r="T71" s="82">
        <f t="shared" si="3"/>
        <v>522</v>
      </c>
      <c r="U71" s="12">
        <f>окт.19!E66</f>
        <v>174</v>
      </c>
      <c r="V71" s="12">
        <f>ноя.19!E66</f>
        <v>174</v>
      </c>
      <c r="W71" s="12">
        <f>дек.19!E66</f>
        <v>174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f>СВОД_18!F72</f>
        <v>-1438</v>
      </c>
      <c r="F72" s="80">
        <f t="shared" si="4"/>
        <v>-3526</v>
      </c>
      <c r="G72" s="81">
        <f>янв.19!F67+фев.19!F67+мар.19!F67+апр.19!F67+'май. 19'!F67+'июн. 19'!F67+июл.19!F67+авг.19!F67+сен.19!F67+окт.19!F67+ноя.19!F67+дек.19!F67</f>
        <v>0</v>
      </c>
      <c r="H72" s="83">
        <f t="shared" si="0"/>
        <v>522</v>
      </c>
      <c r="I72" s="12">
        <f>янв.19!E67</f>
        <v>174</v>
      </c>
      <c r="J72" s="12">
        <f>фев.19!E67</f>
        <v>174</v>
      </c>
      <c r="K72" s="12">
        <f>мар.19!E67</f>
        <v>174</v>
      </c>
      <c r="L72" s="82">
        <f t="shared" si="1"/>
        <v>522</v>
      </c>
      <c r="M72" s="12">
        <f>апр.19!E67</f>
        <v>174</v>
      </c>
      <c r="N72" s="12">
        <f>'май. 19'!E67</f>
        <v>174</v>
      </c>
      <c r="O72" s="12">
        <f>'июн. 19'!E67</f>
        <v>174</v>
      </c>
      <c r="P72" s="82">
        <f t="shared" si="2"/>
        <v>522</v>
      </c>
      <c r="Q72" s="12">
        <f>июл.19!E67</f>
        <v>174</v>
      </c>
      <c r="R72" s="12">
        <f>авг.19!E67</f>
        <v>174</v>
      </c>
      <c r="S72" s="12">
        <f>сен.19!E67</f>
        <v>174</v>
      </c>
      <c r="T72" s="82">
        <f t="shared" si="3"/>
        <v>522</v>
      </c>
      <c r="U72" s="12">
        <f>окт.19!E67</f>
        <v>174</v>
      </c>
      <c r="V72" s="12">
        <f>ноя.19!E67</f>
        <v>174</v>
      </c>
      <c r="W72" s="12">
        <f>дек.19!E67</f>
        <v>174</v>
      </c>
    </row>
    <row r="73" spans="1:23" ht="30" x14ac:dyDescent="0.25">
      <c r="A73" s="3">
        <v>65</v>
      </c>
      <c r="B73" s="33" t="s">
        <v>338</v>
      </c>
      <c r="C73" s="131">
        <v>98</v>
      </c>
      <c r="D73" s="131"/>
      <c r="E73" s="79">
        <f>СВОД_18!F73</f>
        <v>-4438</v>
      </c>
      <c r="F73" s="80">
        <f t="shared" si="4"/>
        <v>-6526</v>
      </c>
      <c r="G73" s="81">
        <f>янв.19!F68+фев.19!F68+мар.19!F68+апр.19!F68+'май. 19'!F68+'июн. 19'!F68+июл.19!F68+авг.19!F68+сен.19!F68+окт.19!F68+ноя.19!F68+дек.19!F68</f>
        <v>0</v>
      </c>
      <c r="H73" s="83">
        <f t="shared" ref="H73:H130" si="5">I73+J73+K73</f>
        <v>522</v>
      </c>
      <c r="I73" s="12">
        <f>янв.19!E68</f>
        <v>174</v>
      </c>
      <c r="J73" s="12">
        <f>фев.19!E68</f>
        <v>174</v>
      </c>
      <c r="K73" s="12">
        <f>мар.19!E68</f>
        <v>174</v>
      </c>
      <c r="L73" s="82">
        <f t="shared" ref="L73:L130" si="6">M73+N73+O73</f>
        <v>522</v>
      </c>
      <c r="M73" s="12">
        <f>апр.19!E68</f>
        <v>174</v>
      </c>
      <c r="N73" s="12">
        <f>'май. 19'!E68</f>
        <v>174</v>
      </c>
      <c r="O73" s="12">
        <f>'июн. 19'!E68</f>
        <v>174</v>
      </c>
      <c r="P73" s="82">
        <f t="shared" ref="P73:P130" si="7">Q73+R73+S73</f>
        <v>522</v>
      </c>
      <c r="Q73" s="12">
        <f>июл.19!E68</f>
        <v>174</v>
      </c>
      <c r="R73" s="12">
        <f>авг.19!E68</f>
        <v>174</v>
      </c>
      <c r="S73" s="12">
        <f>сен.19!E68</f>
        <v>174</v>
      </c>
      <c r="T73" s="82">
        <f t="shared" ref="T73:T130" si="8">U73+V73+W73</f>
        <v>522</v>
      </c>
      <c r="U73" s="12">
        <f>окт.19!E68</f>
        <v>174</v>
      </c>
      <c r="V73" s="12">
        <f>ноя.19!E68</f>
        <v>174</v>
      </c>
      <c r="W73" s="12">
        <f>дек.19!E68</f>
        <v>174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f>СВОД_18!F74</f>
        <v>-34</v>
      </c>
      <c r="F74" s="80">
        <f t="shared" ref="F74:F130" si="9">G74+E74-H74-L74-P74-T74</f>
        <v>0</v>
      </c>
      <c r="G74" s="81">
        <f>янв.19!F69+фев.19!F69+мар.19!F69+апр.19!F69+'май. 19'!F69+'июн. 19'!F69+июл.19!F69+авг.19!F69+сен.19!F69+окт.19!F69+ноя.19!F69+дек.19!F69</f>
        <v>2122</v>
      </c>
      <c r="H74" s="83">
        <f t="shared" si="5"/>
        <v>522</v>
      </c>
      <c r="I74" s="12">
        <f>янв.19!E69</f>
        <v>174</v>
      </c>
      <c r="J74" s="12">
        <f>фев.19!E69</f>
        <v>174</v>
      </c>
      <c r="K74" s="12">
        <f>мар.19!E69</f>
        <v>174</v>
      </c>
      <c r="L74" s="82">
        <f t="shared" si="6"/>
        <v>522</v>
      </c>
      <c r="M74" s="12">
        <f>апр.19!E69</f>
        <v>174</v>
      </c>
      <c r="N74" s="12">
        <f>'май. 19'!E69</f>
        <v>174</v>
      </c>
      <c r="O74" s="12">
        <f>'июн. 19'!E69</f>
        <v>174</v>
      </c>
      <c r="P74" s="82">
        <f t="shared" si="7"/>
        <v>522</v>
      </c>
      <c r="Q74" s="12">
        <f>июл.19!E69</f>
        <v>174</v>
      </c>
      <c r="R74" s="12">
        <f>авг.19!E69</f>
        <v>174</v>
      </c>
      <c r="S74" s="12">
        <f>сен.19!E69</f>
        <v>174</v>
      </c>
      <c r="T74" s="82">
        <f t="shared" si="8"/>
        <v>522</v>
      </c>
      <c r="U74" s="12">
        <f>окт.19!E69</f>
        <v>174</v>
      </c>
      <c r="V74" s="12">
        <f>ноя.19!E69</f>
        <v>174</v>
      </c>
      <c r="W74" s="12">
        <f>дек.19!E69</f>
        <v>174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f>СВОД_18!F75</f>
        <v>-4438</v>
      </c>
      <c r="F75" s="80">
        <f t="shared" si="9"/>
        <v>-6526</v>
      </c>
      <c r="G75" s="81">
        <f>янв.19!F70+фев.19!F70+мар.19!F70+апр.19!F70+'май. 19'!F70+'июн. 19'!F70+июл.19!F70+авг.19!F70+сен.19!F70+окт.19!F70+ноя.19!F70+дек.19!F70</f>
        <v>0</v>
      </c>
      <c r="H75" s="83">
        <f t="shared" si="5"/>
        <v>522</v>
      </c>
      <c r="I75" s="12">
        <f>янв.19!E70</f>
        <v>174</v>
      </c>
      <c r="J75" s="12">
        <f>фев.19!E70</f>
        <v>174</v>
      </c>
      <c r="K75" s="12">
        <f>мар.19!E70</f>
        <v>174</v>
      </c>
      <c r="L75" s="82">
        <f t="shared" si="6"/>
        <v>522</v>
      </c>
      <c r="M75" s="12">
        <f>апр.19!E70</f>
        <v>174</v>
      </c>
      <c r="N75" s="12">
        <f>'май. 19'!E70</f>
        <v>174</v>
      </c>
      <c r="O75" s="12">
        <f>'июн. 19'!E70</f>
        <v>174</v>
      </c>
      <c r="P75" s="82">
        <f t="shared" si="7"/>
        <v>522</v>
      </c>
      <c r="Q75" s="12">
        <f>июл.19!E70</f>
        <v>174</v>
      </c>
      <c r="R75" s="12">
        <f>авг.19!E70</f>
        <v>174</v>
      </c>
      <c r="S75" s="12">
        <f>сен.19!E70</f>
        <v>174</v>
      </c>
      <c r="T75" s="82">
        <f t="shared" si="8"/>
        <v>522</v>
      </c>
      <c r="U75" s="12">
        <f>окт.19!E70</f>
        <v>174</v>
      </c>
      <c r="V75" s="12">
        <f>ноя.19!E70</f>
        <v>174</v>
      </c>
      <c r="W75" s="12">
        <f>дек.19!E70</f>
        <v>174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f>СВОД_18!F76</f>
        <v>62</v>
      </c>
      <c r="F76" s="80">
        <f t="shared" si="9"/>
        <v>-2026</v>
      </c>
      <c r="G76" s="81">
        <f>янв.19!F71+фев.19!F71+мар.19!F71+апр.19!F71+'май. 19'!F71+'июн. 19'!F71+июл.19!F71+авг.19!F71+сен.19!F71+окт.19!F71+ноя.19!F71+дек.19!F71</f>
        <v>0</v>
      </c>
      <c r="H76" s="83">
        <f t="shared" si="5"/>
        <v>522</v>
      </c>
      <c r="I76" s="12">
        <f>янв.19!E71</f>
        <v>174</v>
      </c>
      <c r="J76" s="12">
        <f>фев.19!E71</f>
        <v>174</v>
      </c>
      <c r="K76" s="12">
        <f>мар.19!E71</f>
        <v>174</v>
      </c>
      <c r="L76" s="82">
        <f t="shared" si="6"/>
        <v>522</v>
      </c>
      <c r="M76" s="12">
        <f>апр.19!E71</f>
        <v>174</v>
      </c>
      <c r="N76" s="12">
        <f>'май. 19'!E71</f>
        <v>174</v>
      </c>
      <c r="O76" s="12">
        <f>'июн. 19'!E71</f>
        <v>174</v>
      </c>
      <c r="P76" s="82">
        <f t="shared" si="7"/>
        <v>522</v>
      </c>
      <c r="Q76" s="12">
        <f>июл.19!E71</f>
        <v>174</v>
      </c>
      <c r="R76" s="12">
        <f>авг.19!E71</f>
        <v>174</v>
      </c>
      <c r="S76" s="12">
        <f>сен.19!E71</f>
        <v>174</v>
      </c>
      <c r="T76" s="82">
        <f t="shared" si="8"/>
        <v>522</v>
      </c>
      <c r="U76" s="12">
        <f>окт.19!E71</f>
        <v>174</v>
      </c>
      <c r="V76" s="12">
        <f>ноя.19!E71</f>
        <v>174</v>
      </c>
      <c r="W76" s="12">
        <f>дек.19!E71</f>
        <v>174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f>СВОД_18!F77</f>
        <v>-4676</v>
      </c>
      <c r="F77" s="80">
        <f t="shared" si="9"/>
        <v>-8852</v>
      </c>
      <c r="G77" s="81">
        <f>янв.19!F72+фев.19!F72+мар.19!F72+апр.19!F72+'май. 19'!F72+'июн. 19'!F72+июл.19!F72+авг.19!F72+сен.19!F72+окт.19!F72+ноя.19!F72+дек.19!F72</f>
        <v>0</v>
      </c>
      <c r="H77" s="83">
        <f t="shared" si="5"/>
        <v>1044</v>
      </c>
      <c r="I77" s="12">
        <f>янв.19!E72</f>
        <v>348</v>
      </c>
      <c r="J77" s="12">
        <f>фев.19!E72</f>
        <v>348</v>
      </c>
      <c r="K77" s="12">
        <f>мар.19!E72</f>
        <v>348</v>
      </c>
      <c r="L77" s="82">
        <f t="shared" si="6"/>
        <v>1044</v>
      </c>
      <c r="M77" s="12">
        <f>апр.19!E72</f>
        <v>348</v>
      </c>
      <c r="N77" s="12">
        <f>'май. 19'!E72</f>
        <v>348</v>
      </c>
      <c r="O77" s="12">
        <f>'июн. 19'!E72</f>
        <v>348</v>
      </c>
      <c r="P77" s="82">
        <f t="shared" si="7"/>
        <v>1044</v>
      </c>
      <c r="Q77" s="12">
        <f>июл.19!E72</f>
        <v>348</v>
      </c>
      <c r="R77" s="12">
        <f>авг.19!E72</f>
        <v>348</v>
      </c>
      <c r="S77" s="12">
        <f>сен.19!E72</f>
        <v>348</v>
      </c>
      <c r="T77" s="82">
        <f t="shared" si="8"/>
        <v>1044</v>
      </c>
      <c r="U77" s="12">
        <f>окт.19!E72</f>
        <v>348</v>
      </c>
      <c r="V77" s="12">
        <f>ноя.19!E72</f>
        <v>348</v>
      </c>
      <c r="W77" s="12">
        <f>дек.19!E72</f>
        <v>348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f>СВОД_18!F78</f>
        <v>-938</v>
      </c>
      <c r="F78" s="80">
        <f t="shared" si="9"/>
        <v>-26</v>
      </c>
      <c r="G78" s="81">
        <f>янв.19!F73+фев.19!F73+мар.19!F73+апр.19!F73+'май. 19'!F73+'июн. 19'!F73+июл.19!F73+авг.19!F73+сен.19!F73+окт.19!F73+ноя.19!F73+дек.19!F73</f>
        <v>3000</v>
      </c>
      <c r="H78" s="83">
        <f t="shared" si="5"/>
        <v>522</v>
      </c>
      <c r="I78" s="12">
        <f>янв.19!E73</f>
        <v>174</v>
      </c>
      <c r="J78" s="12">
        <f>фев.19!E73</f>
        <v>174</v>
      </c>
      <c r="K78" s="12">
        <f>мар.19!E73</f>
        <v>174</v>
      </c>
      <c r="L78" s="82">
        <f t="shared" si="6"/>
        <v>522</v>
      </c>
      <c r="M78" s="12">
        <f>апр.19!E73</f>
        <v>174</v>
      </c>
      <c r="N78" s="12">
        <f>'май. 19'!E73</f>
        <v>174</v>
      </c>
      <c r="O78" s="12">
        <f>'июн. 19'!E73</f>
        <v>174</v>
      </c>
      <c r="P78" s="82">
        <f t="shared" si="7"/>
        <v>522</v>
      </c>
      <c r="Q78" s="12">
        <f>июл.19!E73</f>
        <v>174</v>
      </c>
      <c r="R78" s="12">
        <f>авг.19!E73</f>
        <v>174</v>
      </c>
      <c r="S78" s="12">
        <f>сен.19!E73</f>
        <v>174</v>
      </c>
      <c r="T78" s="82">
        <f t="shared" si="8"/>
        <v>522</v>
      </c>
      <c r="U78" s="12">
        <f>окт.19!E73</f>
        <v>174</v>
      </c>
      <c r="V78" s="12">
        <f>ноя.19!E73</f>
        <v>174</v>
      </c>
      <c r="W78" s="12">
        <f>дек.19!E73</f>
        <v>174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f>СВОД_18!F79</f>
        <v>420</v>
      </c>
      <c r="F79" s="80">
        <f t="shared" si="9"/>
        <v>492</v>
      </c>
      <c r="G79" s="81">
        <f>янв.19!F74+фев.19!F74+мар.19!F74+апр.19!F74+'май. 19'!F74+'июн. 19'!F74+июл.19!F74+авг.19!F74+сен.19!F74+окт.19!F74+ноя.19!F74+дек.19!F74</f>
        <v>2160</v>
      </c>
      <c r="H79" s="83">
        <f t="shared" si="5"/>
        <v>522</v>
      </c>
      <c r="I79" s="12">
        <f>янв.19!E74</f>
        <v>174</v>
      </c>
      <c r="J79" s="12">
        <f>фев.19!E74</f>
        <v>174</v>
      </c>
      <c r="K79" s="12">
        <f>мар.19!E74</f>
        <v>174</v>
      </c>
      <c r="L79" s="82">
        <f t="shared" si="6"/>
        <v>522</v>
      </c>
      <c r="M79" s="12">
        <f>апр.19!E74</f>
        <v>174</v>
      </c>
      <c r="N79" s="12">
        <f>'май. 19'!E74</f>
        <v>174</v>
      </c>
      <c r="O79" s="12">
        <f>'июн. 19'!E74</f>
        <v>174</v>
      </c>
      <c r="P79" s="82">
        <f t="shared" si="7"/>
        <v>522</v>
      </c>
      <c r="Q79" s="12">
        <f>июл.19!E74</f>
        <v>174</v>
      </c>
      <c r="R79" s="12">
        <f>авг.19!E74</f>
        <v>174</v>
      </c>
      <c r="S79" s="12">
        <f>сен.19!E74</f>
        <v>174</v>
      </c>
      <c r="T79" s="82">
        <f t="shared" si="8"/>
        <v>522</v>
      </c>
      <c r="U79" s="12">
        <f>окт.19!E74</f>
        <v>174</v>
      </c>
      <c r="V79" s="12">
        <f>ноя.19!E74</f>
        <v>174</v>
      </c>
      <c r="W79" s="12">
        <f>дек.19!E74</f>
        <v>174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f>СВОД_18!F80</f>
        <v>-4438</v>
      </c>
      <c r="F80" s="80">
        <f t="shared" si="9"/>
        <v>-6526</v>
      </c>
      <c r="G80" s="81">
        <f>янв.19!F75+фев.19!F75+мар.19!F75+апр.19!F75+'май. 19'!F75+'июн. 19'!F75+июл.19!F75+авг.19!F75+сен.19!F75+окт.19!F75+ноя.19!F75+дек.19!F75</f>
        <v>0</v>
      </c>
      <c r="H80" s="83">
        <f t="shared" si="5"/>
        <v>522</v>
      </c>
      <c r="I80" s="12">
        <f>янв.19!E75</f>
        <v>174</v>
      </c>
      <c r="J80" s="12">
        <f>фев.19!E75</f>
        <v>174</v>
      </c>
      <c r="K80" s="12">
        <f>мар.19!E75</f>
        <v>174</v>
      </c>
      <c r="L80" s="82">
        <f t="shared" si="6"/>
        <v>522</v>
      </c>
      <c r="M80" s="12">
        <f>апр.19!E75</f>
        <v>174</v>
      </c>
      <c r="N80" s="12">
        <f>'май. 19'!E75</f>
        <v>174</v>
      </c>
      <c r="O80" s="12">
        <f>'июн. 19'!E75</f>
        <v>174</v>
      </c>
      <c r="P80" s="82">
        <f t="shared" si="7"/>
        <v>522</v>
      </c>
      <c r="Q80" s="12">
        <f>июл.19!E75</f>
        <v>174</v>
      </c>
      <c r="R80" s="12">
        <f>авг.19!E75</f>
        <v>174</v>
      </c>
      <c r="S80" s="12">
        <f>сен.19!E75</f>
        <v>174</v>
      </c>
      <c r="T80" s="82">
        <f t="shared" si="8"/>
        <v>522</v>
      </c>
      <c r="U80" s="12">
        <f>окт.19!E75</f>
        <v>174</v>
      </c>
      <c r="V80" s="12">
        <f>ноя.19!E75</f>
        <v>174</v>
      </c>
      <c r="W80" s="12">
        <f>дек.19!E75</f>
        <v>174</v>
      </c>
    </row>
    <row r="81" spans="1:23" ht="30" x14ac:dyDescent="0.25">
      <c r="A81" s="3">
        <v>73</v>
      </c>
      <c r="B81" s="33" t="s">
        <v>339</v>
      </c>
      <c r="C81" s="131">
        <v>108</v>
      </c>
      <c r="D81" s="131"/>
      <c r="E81" s="79">
        <f>СВОД_18!F81</f>
        <v>-537</v>
      </c>
      <c r="F81" s="80">
        <f t="shared" si="9"/>
        <v>-414</v>
      </c>
      <c r="G81" s="81">
        <f>янв.19!F76+фев.19!F76+мар.19!F76+апр.19!F76+'май. 19'!F76+'июн. 19'!F76+июл.19!F76+авг.19!F76+сен.19!F76+окт.19!F76+ноя.19!F76+дек.19!F76</f>
        <v>2211</v>
      </c>
      <c r="H81" s="83">
        <f t="shared" si="5"/>
        <v>522</v>
      </c>
      <c r="I81" s="12">
        <f>янв.19!E76</f>
        <v>174</v>
      </c>
      <c r="J81" s="12">
        <f>фев.19!E76</f>
        <v>174</v>
      </c>
      <c r="K81" s="12">
        <f>мар.19!E76</f>
        <v>174</v>
      </c>
      <c r="L81" s="82">
        <f t="shared" si="6"/>
        <v>522</v>
      </c>
      <c r="M81" s="12">
        <f>апр.19!E76</f>
        <v>174</v>
      </c>
      <c r="N81" s="12">
        <f>'май. 19'!E76</f>
        <v>174</v>
      </c>
      <c r="O81" s="12">
        <f>'июн. 19'!E76</f>
        <v>174</v>
      </c>
      <c r="P81" s="82">
        <f t="shared" si="7"/>
        <v>522</v>
      </c>
      <c r="Q81" s="12">
        <f>июл.19!E76</f>
        <v>174</v>
      </c>
      <c r="R81" s="12">
        <f>авг.19!E76</f>
        <v>174</v>
      </c>
      <c r="S81" s="12">
        <f>сен.19!E76</f>
        <v>174</v>
      </c>
      <c r="T81" s="82">
        <f t="shared" si="8"/>
        <v>522</v>
      </c>
      <c r="U81" s="12">
        <f>окт.19!E76</f>
        <v>174</v>
      </c>
      <c r="V81" s="12">
        <f>ноя.19!E76</f>
        <v>174</v>
      </c>
      <c r="W81" s="12">
        <f>дек.19!E76</f>
        <v>174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f>СВОД_18!F82</f>
        <v>-20</v>
      </c>
      <c r="F82" s="80">
        <f t="shared" si="9"/>
        <v>154</v>
      </c>
      <c r="G82" s="81">
        <f>янв.19!F77+фев.19!F77+мар.19!F77+апр.19!F77+'май. 19'!F77+'июн. 19'!F77+июл.19!F77+авг.19!F77+сен.19!F77+окт.19!F77+ноя.19!F77+дек.19!F77</f>
        <v>2262</v>
      </c>
      <c r="H82" s="83">
        <f t="shared" si="5"/>
        <v>522</v>
      </c>
      <c r="I82" s="12">
        <f>янв.19!E77</f>
        <v>174</v>
      </c>
      <c r="J82" s="12">
        <f>фев.19!E77</f>
        <v>174</v>
      </c>
      <c r="K82" s="12">
        <f>мар.19!E77</f>
        <v>174</v>
      </c>
      <c r="L82" s="82">
        <f t="shared" si="6"/>
        <v>522</v>
      </c>
      <c r="M82" s="12">
        <f>апр.19!E77</f>
        <v>174</v>
      </c>
      <c r="N82" s="12">
        <f>'май. 19'!E77</f>
        <v>174</v>
      </c>
      <c r="O82" s="12">
        <f>'июн. 19'!E77</f>
        <v>174</v>
      </c>
      <c r="P82" s="82">
        <f t="shared" si="7"/>
        <v>522</v>
      </c>
      <c r="Q82" s="12">
        <f>июл.19!E77</f>
        <v>174</v>
      </c>
      <c r="R82" s="12">
        <f>авг.19!E77</f>
        <v>174</v>
      </c>
      <c r="S82" s="12">
        <f>сен.19!E77</f>
        <v>174</v>
      </c>
      <c r="T82" s="82">
        <f t="shared" si="8"/>
        <v>522</v>
      </c>
      <c r="U82" s="12">
        <f>окт.19!E77</f>
        <v>174</v>
      </c>
      <c r="V82" s="12">
        <f>ноя.19!E77</f>
        <v>174</v>
      </c>
      <c r="W82" s="12">
        <f>дек.19!E77</f>
        <v>174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f>СВОД_18!F83</f>
        <v>502</v>
      </c>
      <c r="F83" s="80">
        <f t="shared" si="9"/>
        <v>-386</v>
      </c>
      <c r="G83" s="81">
        <f>янв.19!F78+фев.19!F78+мар.19!F78+апр.19!F78+'май. 19'!F78+'июн. 19'!F78+июл.19!F78+авг.19!F78+сен.19!F78+окт.19!F78+ноя.19!F78+дек.19!F78</f>
        <v>1200</v>
      </c>
      <c r="H83" s="83">
        <f t="shared" si="5"/>
        <v>522</v>
      </c>
      <c r="I83" s="12">
        <f>янв.19!E78</f>
        <v>174</v>
      </c>
      <c r="J83" s="12">
        <f>фев.19!E78</f>
        <v>174</v>
      </c>
      <c r="K83" s="12">
        <f>мар.19!E78</f>
        <v>174</v>
      </c>
      <c r="L83" s="82">
        <f t="shared" si="6"/>
        <v>522</v>
      </c>
      <c r="M83" s="12">
        <f>апр.19!E78</f>
        <v>174</v>
      </c>
      <c r="N83" s="12">
        <f>'май. 19'!E78</f>
        <v>174</v>
      </c>
      <c r="O83" s="12">
        <f>'июн. 19'!E78</f>
        <v>174</v>
      </c>
      <c r="P83" s="82">
        <f t="shared" si="7"/>
        <v>522</v>
      </c>
      <c r="Q83" s="12">
        <f>июл.19!E78</f>
        <v>174</v>
      </c>
      <c r="R83" s="12">
        <f>авг.19!E78</f>
        <v>174</v>
      </c>
      <c r="S83" s="12">
        <f>сен.19!E78</f>
        <v>174</v>
      </c>
      <c r="T83" s="82">
        <f t="shared" si="8"/>
        <v>522</v>
      </c>
      <c r="U83" s="12">
        <f>окт.19!E78</f>
        <v>174</v>
      </c>
      <c r="V83" s="12">
        <f>ноя.19!E78</f>
        <v>174</v>
      </c>
      <c r="W83" s="12">
        <f>дек.19!E78</f>
        <v>174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f>СВОД_18!F84</f>
        <v>280</v>
      </c>
      <c r="F84" s="80">
        <f t="shared" si="9"/>
        <v>-508</v>
      </c>
      <c r="G84" s="81">
        <f>янв.19!F79+фев.19!F79+мар.19!F79+апр.19!F79+'май. 19'!F79+'июн. 19'!F79+июл.19!F79+авг.19!F79+сен.19!F79+окт.19!F79+ноя.19!F79+дек.19!F79</f>
        <v>1300</v>
      </c>
      <c r="H84" s="83">
        <f t="shared" si="5"/>
        <v>522</v>
      </c>
      <c r="I84" s="12">
        <f>янв.19!E79</f>
        <v>174</v>
      </c>
      <c r="J84" s="12">
        <f>фев.19!E79</f>
        <v>174</v>
      </c>
      <c r="K84" s="12">
        <f>мар.19!E79</f>
        <v>174</v>
      </c>
      <c r="L84" s="82">
        <f t="shared" si="6"/>
        <v>522</v>
      </c>
      <c r="M84" s="12">
        <f>апр.19!E79</f>
        <v>174</v>
      </c>
      <c r="N84" s="12">
        <f>'май. 19'!E79</f>
        <v>174</v>
      </c>
      <c r="O84" s="12">
        <f>'июн. 19'!E79</f>
        <v>174</v>
      </c>
      <c r="P84" s="82">
        <f t="shared" si="7"/>
        <v>522</v>
      </c>
      <c r="Q84" s="12">
        <f>июл.19!E79</f>
        <v>174</v>
      </c>
      <c r="R84" s="12">
        <f>авг.19!E79</f>
        <v>174</v>
      </c>
      <c r="S84" s="12">
        <f>сен.19!E79</f>
        <v>174</v>
      </c>
      <c r="T84" s="82">
        <f t="shared" si="8"/>
        <v>522</v>
      </c>
      <c r="U84" s="12">
        <f>окт.19!E79</f>
        <v>174</v>
      </c>
      <c r="V84" s="12">
        <f>ноя.19!E79</f>
        <v>174</v>
      </c>
      <c r="W84" s="12">
        <f>дек.19!E79</f>
        <v>174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f>СВОД_18!F85</f>
        <v>-378</v>
      </c>
      <c r="F85" s="80">
        <f t="shared" si="9"/>
        <v>-2466</v>
      </c>
      <c r="G85" s="81">
        <f>янв.19!F80+фев.19!F80+мар.19!F80+апр.19!F80+'май. 19'!F80+'июн. 19'!F80+июл.19!F80+авг.19!F80+сен.19!F80+окт.19!F80+ноя.19!F80+дек.19!F80</f>
        <v>0</v>
      </c>
      <c r="H85" s="83">
        <f t="shared" si="5"/>
        <v>522</v>
      </c>
      <c r="I85" s="12">
        <f>янв.19!E80</f>
        <v>174</v>
      </c>
      <c r="J85" s="12">
        <f>фев.19!E80</f>
        <v>174</v>
      </c>
      <c r="K85" s="12">
        <f>мар.19!E80</f>
        <v>174</v>
      </c>
      <c r="L85" s="82">
        <f t="shared" si="6"/>
        <v>522</v>
      </c>
      <c r="M85" s="12">
        <f>апр.19!E80</f>
        <v>174</v>
      </c>
      <c r="N85" s="12">
        <f>'май. 19'!E80</f>
        <v>174</v>
      </c>
      <c r="O85" s="12">
        <f>'июн. 19'!E80</f>
        <v>174</v>
      </c>
      <c r="P85" s="82">
        <f t="shared" si="7"/>
        <v>522</v>
      </c>
      <c r="Q85" s="12">
        <f>июл.19!E80</f>
        <v>174</v>
      </c>
      <c r="R85" s="12">
        <f>авг.19!E80</f>
        <v>174</v>
      </c>
      <c r="S85" s="12">
        <f>сен.19!E80</f>
        <v>174</v>
      </c>
      <c r="T85" s="82">
        <f t="shared" si="8"/>
        <v>522</v>
      </c>
      <c r="U85" s="12">
        <f>окт.19!E80</f>
        <v>174</v>
      </c>
      <c r="V85" s="12">
        <f>ноя.19!E80</f>
        <v>174</v>
      </c>
      <c r="W85" s="12">
        <f>дек.19!E80</f>
        <v>174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f>СВОД_18!F86</f>
        <v>602</v>
      </c>
      <c r="F86" s="80">
        <f t="shared" si="9"/>
        <v>0</v>
      </c>
      <c r="G86" s="81">
        <f>янв.19!F81+фев.19!F81+мар.19!F81+апр.19!F81+'май. 19'!F81+'июн. 19'!F81+июл.19!F81+авг.19!F81+сен.19!F81+окт.19!F81+ноя.19!F81+дек.19!F81</f>
        <v>1486</v>
      </c>
      <c r="H86" s="83">
        <f t="shared" si="5"/>
        <v>522</v>
      </c>
      <c r="I86" s="12">
        <f>янв.19!E81</f>
        <v>174</v>
      </c>
      <c r="J86" s="12">
        <f>фев.19!E81</f>
        <v>174</v>
      </c>
      <c r="K86" s="12">
        <f>мар.19!E81</f>
        <v>174</v>
      </c>
      <c r="L86" s="82">
        <f t="shared" si="6"/>
        <v>522</v>
      </c>
      <c r="M86" s="12">
        <f>апр.19!E81</f>
        <v>174</v>
      </c>
      <c r="N86" s="12">
        <f>'май. 19'!E81</f>
        <v>174</v>
      </c>
      <c r="O86" s="12">
        <f>'июн. 19'!E81</f>
        <v>174</v>
      </c>
      <c r="P86" s="82">
        <f t="shared" si="7"/>
        <v>522</v>
      </c>
      <c r="Q86" s="12">
        <f>июл.19!E81</f>
        <v>174</v>
      </c>
      <c r="R86" s="12">
        <f>авг.19!E81</f>
        <v>174</v>
      </c>
      <c r="S86" s="12">
        <f>сен.19!E81</f>
        <v>174</v>
      </c>
      <c r="T86" s="82">
        <f t="shared" si="8"/>
        <v>522</v>
      </c>
      <c r="U86" s="12">
        <f>окт.19!E81</f>
        <v>174</v>
      </c>
      <c r="V86" s="12">
        <f>ноя.19!E81</f>
        <v>174</v>
      </c>
      <c r="W86" s="12">
        <f>дек.19!E81</f>
        <v>174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f>СВОД_18!F87</f>
        <v>-2758</v>
      </c>
      <c r="F87" s="80">
        <f t="shared" si="9"/>
        <v>-4846</v>
      </c>
      <c r="G87" s="81">
        <f>янв.19!F82+фев.19!F82+мар.19!F82+апр.19!F82+'май. 19'!F82+'июн. 19'!F82+июл.19!F82+авг.19!F82+сен.19!F82+окт.19!F82+ноя.19!F82+дек.19!F82</f>
        <v>0</v>
      </c>
      <c r="H87" s="83">
        <f t="shared" si="5"/>
        <v>522</v>
      </c>
      <c r="I87" s="12">
        <f>янв.19!E82</f>
        <v>174</v>
      </c>
      <c r="J87" s="12">
        <f>фев.19!E82</f>
        <v>174</v>
      </c>
      <c r="K87" s="12">
        <f>мар.19!E82</f>
        <v>174</v>
      </c>
      <c r="L87" s="82">
        <f t="shared" si="6"/>
        <v>522</v>
      </c>
      <c r="M87" s="12">
        <f>апр.19!E82</f>
        <v>174</v>
      </c>
      <c r="N87" s="12">
        <f>'май. 19'!E82</f>
        <v>174</v>
      </c>
      <c r="O87" s="12">
        <f>'июн. 19'!E82</f>
        <v>174</v>
      </c>
      <c r="P87" s="82">
        <f t="shared" si="7"/>
        <v>522</v>
      </c>
      <c r="Q87" s="12">
        <f>июл.19!E82</f>
        <v>174</v>
      </c>
      <c r="R87" s="12">
        <f>авг.19!E82</f>
        <v>174</v>
      </c>
      <c r="S87" s="12">
        <f>сен.19!E82</f>
        <v>174</v>
      </c>
      <c r="T87" s="82">
        <f t="shared" si="8"/>
        <v>522</v>
      </c>
      <c r="U87" s="12">
        <f>окт.19!E82</f>
        <v>174</v>
      </c>
      <c r="V87" s="12">
        <f>ноя.19!E82</f>
        <v>174</v>
      </c>
      <c r="W87" s="12">
        <f>дек.19!E82</f>
        <v>174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f>СВОД_18!F88</f>
        <v>-4438</v>
      </c>
      <c r="F88" s="80">
        <f t="shared" si="9"/>
        <v>-6526</v>
      </c>
      <c r="G88" s="81">
        <f>янв.19!F83+фев.19!F83+мар.19!F83+апр.19!F83+'май. 19'!F83+'июн. 19'!F83+июл.19!F83+авг.19!F83+сен.19!F83+окт.19!F83+ноя.19!F83+дек.19!F83</f>
        <v>0</v>
      </c>
      <c r="H88" s="83">
        <f t="shared" si="5"/>
        <v>522</v>
      </c>
      <c r="I88" s="12">
        <f>янв.19!E83</f>
        <v>174</v>
      </c>
      <c r="J88" s="12">
        <f>фев.19!E83</f>
        <v>174</v>
      </c>
      <c r="K88" s="12">
        <f>мар.19!E83</f>
        <v>174</v>
      </c>
      <c r="L88" s="82">
        <f t="shared" si="6"/>
        <v>522</v>
      </c>
      <c r="M88" s="12">
        <f>апр.19!E83</f>
        <v>174</v>
      </c>
      <c r="N88" s="12">
        <f>'май. 19'!E83</f>
        <v>174</v>
      </c>
      <c r="O88" s="12">
        <f>'июн. 19'!E83</f>
        <v>174</v>
      </c>
      <c r="P88" s="82">
        <f t="shared" si="7"/>
        <v>522</v>
      </c>
      <c r="Q88" s="12">
        <f>июл.19!E83</f>
        <v>174</v>
      </c>
      <c r="R88" s="12">
        <f>авг.19!E83</f>
        <v>174</v>
      </c>
      <c r="S88" s="12">
        <f>сен.19!E83</f>
        <v>174</v>
      </c>
      <c r="T88" s="82">
        <f t="shared" si="8"/>
        <v>522</v>
      </c>
      <c r="U88" s="12">
        <f>окт.19!E83</f>
        <v>174</v>
      </c>
      <c r="V88" s="12">
        <f>ноя.19!E83</f>
        <v>174</v>
      </c>
      <c r="W88" s="12">
        <f>дек.19!E83</f>
        <v>174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f>СВОД_18!F89</f>
        <v>-4438</v>
      </c>
      <c r="F89" s="80">
        <f t="shared" si="9"/>
        <v>-6526</v>
      </c>
      <c r="G89" s="81">
        <f>янв.19!F84+фев.19!F84+мар.19!F84+апр.19!F84+'май. 19'!F84+'июн. 19'!F84+июл.19!F84+авг.19!F84+сен.19!F84+окт.19!F84+ноя.19!F84+дек.19!F84</f>
        <v>0</v>
      </c>
      <c r="H89" s="83">
        <f t="shared" si="5"/>
        <v>522</v>
      </c>
      <c r="I89" s="12">
        <f>янв.19!E84</f>
        <v>174</v>
      </c>
      <c r="J89" s="12">
        <f>фев.19!E84</f>
        <v>174</v>
      </c>
      <c r="K89" s="12">
        <f>мар.19!E84</f>
        <v>174</v>
      </c>
      <c r="L89" s="82">
        <f t="shared" si="6"/>
        <v>522</v>
      </c>
      <c r="M89" s="12">
        <f>апр.19!E84</f>
        <v>174</v>
      </c>
      <c r="N89" s="12">
        <f>'май. 19'!E84</f>
        <v>174</v>
      </c>
      <c r="O89" s="12">
        <f>'июн. 19'!E84</f>
        <v>174</v>
      </c>
      <c r="P89" s="82">
        <f t="shared" si="7"/>
        <v>522</v>
      </c>
      <c r="Q89" s="12">
        <f>июл.19!E84</f>
        <v>174</v>
      </c>
      <c r="R89" s="12">
        <f>авг.19!E84</f>
        <v>174</v>
      </c>
      <c r="S89" s="12">
        <f>сен.19!E84</f>
        <v>174</v>
      </c>
      <c r="T89" s="82">
        <f t="shared" si="8"/>
        <v>522</v>
      </c>
      <c r="U89" s="12">
        <f>окт.19!E84</f>
        <v>174</v>
      </c>
      <c r="V89" s="12">
        <f>ноя.19!E84</f>
        <v>174</v>
      </c>
      <c r="W89" s="12">
        <f>дек.19!E84</f>
        <v>174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f>СВОД_18!F90</f>
        <v>-4438</v>
      </c>
      <c r="F90" s="80">
        <f t="shared" si="9"/>
        <v>-6526</v>
      </c>
      <c r="G90" s="81">
        <f>янв.19!F85+фев.19!F85+мар.19!F85+апр.19!F85+'май. 19'!F85+'июн. 19'!F85+июл.19!F85+авг.19!F85+сен.19!F85+окт.19!F85+ноя.19!F85+дек.19!F85</f>
        <v>0</v>
      </c>
      <c r="H90" s="83">
        <f t="shared" si="5"/>
        <v>522</v>
      </c>
      <c r="I90" s="12">
        <f>янв.19!E85</f>
        <v>174</v>
      </c>
      <c r="J90" s="12">
        <f>фев.19!E85</f>
        <v>174</v>
      </c>
      <c r="K90" s="12">
        <f>мар.19!E85</f>
        <v>174</v>
      </c>
      <c r="L90" s="82">
        <f t="shared" si="6"/>
        <v>522</v>
      </c>
      <c r="M90" s="12">
        <f>апр.19!E85</f>
        <v>174</v>
      </c>
      <c r="N90" s="12">
        <f>'май. 19'!E85</f>
        <v>174</v>
      </c>
      <c r="O90" s="12">
        <f>'июн. 19'!E85</f>
        <v>174</v>
      </c>
      <c r="P90" s="82">
        <f t="shared" si="7"/>
        <v>522</v>
      </c>
      <c r="Q90" s="12">
        <f>июл.19!E85</f>
        <v>174</v>
      </c>
      <c r="R90" s="12">
        <f>авг.19!E85</f>
        <v>174</v>
      </c>
      <c r="S90" s="12">
        <f>сен.19!E85</f>
        <v>174</v>
      </c>
      <c r="T90" s="82">
        <f t="shared" si="8"/>
        <v>522</v>
      </c>
      <c r="U90" s="12">
        <f>окт.19!E85</f>
        <v>174</v>
      </c>
      <c r="V90" s="12">
        <f>ноя.19!E85</f>
        <v>174</v>
      </c>
      <c r="W90" s="12">
        <f>дек.19!E85</f>
        <v>174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f>СВОД_18!F91</f>
        <v>0</v>
      </c>
      <c r="F91" s="80">
        <f t="shared" si="9"/>
        <v>2088</v>
      </c>
      <c r="G91" s="81">
        <f>янв.19!F86+фев.19!F86+мар.19!F86+апр.19!F86+'май. 19'!F86+'июн. 19'!F86+июл.19!F86+авг.19!F86+сен.19!F86+окт.19!F86+ноя.19!F86+дек.19!F86</f>
        <v>4176</v>
      </c>
      <c r="H91" s="83">
        <f t="shared" si="5"/>
        <v>522</v>
      </c>
      <c r="I91" s="12">
        <f>янв.19!E86</f>
        <v>174</v>
      </c>
      <c r="J91" s="12">
        <f>фев.19!E86</f>
        <v>174</v>
      </c>
      <c r="K91" s="12">
        <f>мар.19!E86</f>
        <v>174</v>
      </c>
      <c r="L91" s="82">
        <f t="shared" si="6"/>
        <v>522</v>
      </c>
      <c r="M91" s="12">
        <f>апр.19!E86</f>
        <v>174</v>
      </c>
      <c r="N91" s="12">
        <f>'май. 19'!E86</f>
        <v>174</v>
      </c>
      <c r="O91" s="12">
        <f>'июн. 19'!E86</f>
        <v>174</v>
      </c>
      <c r="P91" s="82">
        <f t="shared" si="7"/>
        <v>522</v>
      </c>
      <c r="Q91" s="12">
        <f>июл.19!E86</f>
        <v>174</v>
      </c>
      <c r="R91" s="12">
        <f>авг.19!E86</f>
        <v>174</v>
      </c>
      <c r="S91" s="12">
        <f>сен.19!E86</f>
        <v>174</v>
      </c>
      <c r="T91" s="82">
        <f t="shared" si="8"/>
        <v>522</v>
      </c>
      <c r="U91" s="12">
        <f>окт.19!E86</f>
        <v>174</v>
      </c>
      <c r="V91" s="12">
        <f>ноя.19!E86</f>
        <v>174</v>
      </c>
      <c r="W91" s="12">
        <f>дек.19!E86</f>
        <v>174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f>СВОД_18!F92</f>
        <v>-1638</v>
      </c>
      <c r="F92" s="80">
        <f t="shared" si="9"/>
        <v>-3726</v>
      </c>
      <c r="G92" s="81">
        <f>янв.19!F87+фев.19!F87+мар.19!F87+апр.19!F87+'май. 19'!F87+'июн. 19'!F87+июл.19!F87+авг.19!F87+сен.19!F87+окт.19!F87+ноя.19!F87+дек.19!F87</f>
        <v>0</v>
      </c>
      <c r="H92" s="83">
        <f t="shared" si="5"/>
        <v>522</v>
      </c>
      <c r="I92" s="12">
        <f>янв.19!E87</f>
        <v>174</v>
      </c>
      <c r="J92" s="12">
        <f>фев.19!E87</f>
        <v>174</v>
      </c>
      <c r="K92" s="12">
        <f>мар.19!E87</f>
        <v>174</v>
      </c>
      <c r="L92" s="82">
        <f t="shared" si="6"/>
        <v>522</v>
      </c>
      <c r="M92" s="12">
        <f>апр.19!E87</f>
        <v>174</v>
      </c>
      <c r="N92" s="12">
        <f>'май. 19'!E87</f>
        <v>174</v>
      </c>
      <c r="O92" s="12">
        <f>'июн. 19'!E87</f>
        <v>174</v>
      </c>
      <c r="P92" s="82">
        <f t="shared" si="7"/>
        <v>522</v>
      </c>
      <c r="Q92" s="12">
        <f>июл.19!E87</f>
        <v>174</v>
      </c>
      <c r="R92" s="12">
        <f>авг.19!E87</f>
        <v>174</v>
      </c>
      <c r="S92" s="12">
        <f>сен.19!E87</f>
        <v>174</v>
      </c>
      <c r="T92" s="82">
        <f t="shared" si="8"/>
        <v>522</v>
      </c>
      <c r="U92" s="12">
        <f>окт.19!E87</f>
        <v>174</v>
      </c>
      <c r="V92" s="12">
        <f>ноя.19!E87</f>
        <v>174</v>
      </c>
      <c r="W92" s="12">
        <f>дек.19!E87</f>
        <v>174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f>СВОД_18!F93</f>
        <v>-696</v>
      </c>
      <c r="F93" s="80">
        <f t="shared" si="9"/>
        <v>-212</v>
      </c>
      <c r="G93" s="81">
        <f>янв.19!F88+фев.19!F88+мар.19!F88+апр.19!F88+'май. 19'!F88+'июн. 19'!F88+июл.19!F88+авг.19!F88+сен.19!F88+окт.19!F88+ноя.19!F88+дек.19!F88</f>
        <v>2572</v>
      </c>
      <c r="H93" s="83">
        <f t="shared" si="5"/>
        <v>522</v>
      </c>
      <c r="I93" s="12">
        <f>янв.19!E88</f>
        <v>174</v>
      </c>
      <c r="J93" s="12">
        <f>фев.19!E88</f>
        <v>174</v>
      </c>
      <c r="K93" s="12">
        <f>мар.19!E88</f>
        <v>174</v>
      </c>
      <c r="L93" s="82">
        <f t="shared" si="6"/>
        <v>522</v>
      </c>
      <c r="M93" s="12">
        <f>апр.19!E88</f>
        <v>174</v>
      </c>
      <c r="N93" s="12">
        <f>'май. 19'!E88</f>
        <v>174</v>
      </c>
      <c r="O93" s="12">
        <f>'июн. 19'!E88</f>
        <v>174</v>
      </c>
      <c r="P93" s="82">
        <f t="shared" si="7"/>
        <v>522</v>
      </c>
      <c r="Q93" s="12">
        <f>июл.19!E88</f>
        <v>174</v>
      </c>
      <c r="R93" s="12">
        <f>авг.19!E88</f>
        <v>174</v>
      </c>
      <c r="S93" s="12">
        <f>сен.19!E88</f>
        <v>174</v>
      </c>
      <c r="T93" s="82">
        <f t="shared" si="8"/>
        <v>522</v>
      </c>
      <c r="U93" s="12">
        <f>окт.19!E88</f>
        <v>174</v>
      </c>
      <c r="V93" s="12">
        <f>ноя.19!E88</f>
        <v>174</v>
      </c>
      <c r="W93" s="12">
        <f>дек.19!E88</f>
        <v>174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f>СВОД_18!F94</f>
        <v>-1018</v>
      </c>
      <c r="F94" s="80">
        <f t="shared" si="9"/>
        <v>0</v>
      </c>
      <c r="G94" s="81">
        <f>янв.19!F89+фев.19!F89+мар.19!F89+апр.19!F89+'май. 19'!F89+'июн. 19'!F89+июл.19!F89+авг.19!F89+сен.19!F89+окт.19!F89+ноя.19!F89+дек.19!F89</f>
        <v>3106</v>
      </c>
      <c r="H94" s="83">
        <f t="shared" si="5"/>
        <v>522</v>
      </c>
      <c r="I94" s="12">
        <f>янв.19!E89</f>
        <v>174</v>
      </c>
      <c r="J94" s="12">
        <f>фев.19!E89</f>
        <v>174</v>
      </c>
      <c r="K94" s="12">
        <f>мар.19!E89</f>
        <v>174</v>
      </c>
      <c r="L94" s="82">
        <f t="shared" si="6"/>
        <v>522</v>
      </c>
      <c r="M94" s="12">
        <f>апр.19!E89</f>
        <v>174</v>
      </c>
      <c r="N94" s="12">
        <f>'май. 19'!E89</f>
        <v>174</v>
      </c>
      <c r="O94" s="12">
        <f>'июн. 19'!E89</f>
        <v>174</v>
      </c>
      <c r="P94" s="82">
        <f t="shared" si="7"/>
        <v>522</v>
      </c>
      <c r="Q94" s="12">
        <f>июл.19!E89</f>
        <v>174</v>
      </c>
      <c r="R94" s="12">
        <f>авг.19!E89</f>
        <v>174</v>
      </c>
      <c r="S94" s="12">
        <f>сен.19!E89</f>
        <v>174</v>
      </c>
      <c r="T94" s="82">
        <f t="shared" si="8"/>
        <v>522</v>
      </c>
      <c r="U94" s="12">
        <f>окт.19!E89</f>
        <v>174</v>
      </c>
      <c r="V94" s="12">
        <f>ноя.19!E89</f>
        <v>174</v>
      </c>
      <c r="W94" s="12">
        <f>дек.19!E89</f>
        <v>174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f>СВОД_18!F95</f>
        <v>-1438</v>
      </c>
      <c r="F95" s="80">
        <f t="shared" si="9"/>
        <v>-326</v>
      </c>
      <c r="G95" s="81">
        <f>янв.19!F90+фев.19!F90+мар.19!F90+апр.19!F90+'май. 19'!F90+'июн. 19'!F90+июл.19!F90+авг.19!F90+сен.19!F90+окт.19!F90+ноя.19!F90+дек.19!F90</f>
        <v>3200</v>
      </c>
      <c r="H95" s="83">
        <f t="shared" si="5"/>
        <v>522</v>
      </c>
      <c r="I95" s="12">
        <f>янв.19!E90</f>
        <v>174</v>
      </c>
      <c r="J95" s="12">
        <f>фев.19!E90</f>
        <v>174</v>
      </c>
      <c r="K95" s="12">
        <f>мар.19!E90</f>
        <v>174</v>
      </c>
      <c r="L95" s="82">
        <f t="shared" si="6"/>
        <v>522</v>
      </c>
      <c r="M95" s="12">
        <f>апр.19!E90</f>
        <v>174</v>
      </c>
      <c r="N95" s="12">
        <f>'май. 19'!E90</f>
        <v>174</v>
      </c>
      <c r="O95" s="12">
        <f>'июн. 19'!E90</f>
        <v>174</v>
      </c>
      <c r="P95" s="82">
        <f t="shared" si="7"/>
        <v>522</v>
      </c>
      <c r="Q95" s="12">
        <f>июл.19!E90</f>
        <v>174</v>
      </c>
      <c r="R95" s="12">
        <f>авг.19!E90</f>
        <v>174</v>
      </c>
      <c r="S95" s="12">
        <f>сен.19!E90</f>
        <v>174</v>
      </c>
      <c r="T95" s="82">
        <f t="shared" si="8"/>
        <v>522</v>
      </c>
      <c r="U95" s="12">
        <f>окт.19!E90</f>
        <v>174</v>
      </c>
      <c r="V95" s="12">
        <f>ноя.19!E90</f>
        <v>174</v>
      </c>
      <c r="W95" s="12">
        <f>дек.19!E90</f>
        <v>174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f>СВОД_18!F96</f>
        <v>-348</v>
      </c>
      <c r="F96" s="80">
        <f t="shared" si="9"/>
        <v>-696</v>
      </c>
      <c r="G96" s="81">
        <f>янв.19!F91+фев.19!F91+мар.19!F91+апр.19!F91+'май. 19'!F91+'июн. 19'!F91+июл.19!F91+авг.19!F91+сен.19!F91+окт.19!F91+ноя.19!F91+дек.19!F91</f>
        <v>1740</v>
      </c>
      <c r="H96" s="83">
        <f t="shared" si="5"/>
        <v>522</v>
      </c>
      <c r="I96" s="12">
        <f>янв.19!E91</f>
        <v>174</v>
      </c>
      <c r="J96" s="12">
        <f>фев.19!E91</f>
        <v>174</v>
      </c>
      <c r="K96" s="12">
        <f>мар.19!E91</f>
        <v>174</v>
      </c>
      <c r="L96" s="82">
        <f t="shared" si="6"/>
        <v>522</v>
      </c>
      <c r="M96" s="12">
        <f>апр.19!E91</f>
        <v>174</v>
      </c>
      <c r="N96" s="12">
        <f>'май. 19'!E91</f>
        <v>174</v>
      </c>
      <c r="O96" s="12">
        <f>'июн. 19'!E91</f>
        <v>174</v>
      </c>
      <c r="P96" s="82">
        <f t="shared" si="7"/>
        <v>522</v>
      </c>
      <c r="Q96" s="12">
        <f>июл.19!E91</f>
        <v>174</v>
      </c>
      <c r="R96" s="12">
        <f>авг.19!E91</f>
        <v>174</v>
      </c>
      <c r="S96" s="12">
        <f>сен.19!E91</f>
        <v>174</v>
      </c>
      <c r="T96" s="82">
        <f t="shared" si="8"/>
        <v>522</v>
      </c>
      <c r="U96" s="12">
        <f>окт.19!E91</f>
        <v>174</v>
      </c>
      <c r="V96" s="12">
        <f>ноя.19!E91</f>
        <v>174</v>
      </c>
      <c r="W96" s="12">
        <f>дек.19!E91</f>
        <v>174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f>СВОД_18!F97</f>
        <v>880</v>
      </c>
      <c r="F97" s="80">
        <f t="shared" si="9"/>
        <v>340</v>
      </c>
      <c r="G97" s="81">
        <f>янв.19!F92+фев.19!F92+мар.19!F92+апр.19!F92+'май. 19'!F92+'июн. 19'!F92+июл.19!F92+авг.19!F92+сен.19!F92+окт.19!F92+ноя.19!F92+дек.19!F92</f>
        <v>1548</v>
      </c>
      <c r="H97" s="83">
        <f t="shared" si="5"/>
        <v>522</v>
      </c>
      <c r="I97" s="12">
        <f>янв.19!E92</f>
        <v>174</v>
      </c>
      <c r="J97" s="12">
        <f>фев.19!E92</f>
        <v>174</v>
      </c>
      <c r="K97" s="12">
        <f>мар.19!E92</f>
        <v>174</v>
      </c>
      <c r="L97" s="82">
        <f t="shared" si="6"/>
        <v>522</v>
      </c>
      <c r="M97" s="12">
        <f>апр.19!E92</f>
        <v>174</v>
      </c>
      <c r="N97" s="12">
        <f>'май. 19'!E92</f>
        <v>174</v>
      </c>
      <c r="O97" s="12">
        <f>'июн. 19'!E92</f>
        <v>174</v>
      </c>
      <c r="P97" s="82">
        <f t="shared" si="7"/>
        <v>522</v>
      </c>
      <c r="Q97" s="12">
        <f>июл.19!E92</f>
        <v>174</v>
      </c>
      <c r="R97" s="12">
        <f>авг.19!E92</f>
        <v>174</v>
      </c>
      <c r="S97" s="12">
        <f>сен.19!E92</f>
        <v>174</v>
      </c>
      <c r="T97" s="82">
        <f t="shared" si="8"/>
        <v>522</v>
      </c>
      <c r="U97" s="12">
        <f>окт.19!E92</f>
        <v>174</v>
      </c>
      <c r="V97" s="12">
        <f>ноя.19!E92</f>
        <v>174</v>
      </c>
      <c r="W97" s="12">
        <f>дек.19!E92</f>
        <v>174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f>СВОД_18!F98</f>
        <v>-1638</v>
      </c>
      <c r="F98" s="80">
        <f t="shared" si="9"/>
        <v>-2026</v>
      </c>
      <c r="G98" s="81">
        <f>янв.19!F93+фев.19!F93+мар.19!F93+апр.19!F93+'май. 19'!F93+'июн. 19'!F93+июл.19!F93+авг.19!F93+сен.19!F93+окт.19!F93+ноя.19!F93+дек.19!F93</f>
        <v>1700</v>
      </c>
      <c r="H98" s="83">
        <f t="shared" si="5"/>
        <v>522</v>
      </c>
      <c r="I98" s="12">
        <f>янв.19!E93</f>
        <v>174</v>
      </c>
      <c r="J98" s="12">
        <f>фев.19!E93</f>
        <v>174</v>
      </c>
      <c r="K98" s="12">
        <f>мар.19!E93</f>
        <v>174</v>
      </c>
      <c r="L98" s="82">
        <f t="shared" si="6"/>
        <v>522</v>
      </c>
      <c r="M98" s="12">
        <f>апр.19!E93</f>
        <v>174</v>
      </c>
      <c r="N98" s="12">
        <f>'май. 19'!E93</f>
        <v>174</v>
      </c>
      <c r="O98" s="12">
        <f>'июн. 19'!E93</f>
        <v>174</v>
      </c>
      <c r="P98" s="82">
        <f t="shared" si="7"/>
        <v>522</v>
      </c>
      <c r="Q98" s="12">
        <f>июл.19!E93</f>
        <v>174</v>
      </c>
      <c r="R98" s="12">
        <f>авг.19!E93</f>
        <v>174</v>
      </c>
      <c r="S98" s="12">
        <f>сен.19!E93</f>
        <v>174</v>
      </c>
      <c r="T98" s="82">
        <f t="shared" si="8"/>
        <v>522</v>
      </c>
      <c r="U98" s="12">
        <f>окт.19!E93</f>
        <v>174</v>
      </c>
      <c r="V98" s="12">
        <f>ноя.19!E93</f>
        <v>174</v>
      </c>
      <c r="W98" s="12">
        <f>дек.19!E93</f>
        <v>174</v>
      </c>
    </row>
    <row r="99" spans="1:23" ht="30" x14ac:dyDescent="0.25">
      <c r="A99" s="3">
        <v>91</v>
      </c>
      <c r="B99" s="33" t="s">
        <v>339</v>
      </c>
      <c r="C99" s="131">
        <v>127</v>
      </c>
      <c r="D99" s="131"/>
      <c r="E99" s="79">
        <f>СВОД_18!F99</f>
        <v>-957</v>
      </c>
      <c r="F99" s="80">
        <f t="shared" si="9"/>
        <v>-2574</v>
      </c>
      <c r="G99" s="81">
        <f>янв.19!F94+фев.19!F94+мар.19!F94+апр.19!F94+'май. 19'!F94+'июн. 19'!F94+июл.19!F94+авг.19!F94+сен.19!F94+окт.19!F94+ноя.19!F94+дек.19!F94</f>
        <v>471</v>
      </c>
      <c r="H99" s="83">
        <f t="shared" si="5"/>
        <v>522</v>
      </c>
      <c r="I99" s="12">
        <f>янв.19!E94</f>
        <v>174</v>
      </c>
      <c r="J99" s="12">
        <f>фев.19!E94</f>
        <v>174</v>
      </c>
      <c r="K99" s="12">
        <f>мар.19!E94</f>
        <v>174</v>
      </c>
      <c r="L99" s="82">
        <f t="shared" si="6"/>
        <v>522</v>
      </c>
      <c r="M99" s="12">
        <f>апр.19!E94</f>
        <v>174</v>
      </c>
      <c r="N99" s="12">
        <f>'май. 19'!E94</f>
        <v>174</v>
      </c>
      <c r="O99" s="12">
        <f>'июн. 19'!E94</f>
        <v>174</v>
      </c>
      <c r="P99" s="82">
        <f t="shared" si="7"/>
        <v>522</v>
      </c>
      <c r="Q99" s="12">
        <f>июл.19!E94</f>
        <v>174</v>
      </c>
      <c r="R99" s="12">
        <f>авг.19!E94</f>
        <v>174</v>
      </c>
      <c r="S99" s="12">
        <f>сен.19!E94</f>
        <v>174</v>
      </c>
      <c r="T99" s="82">
        <f t="shared" si="8"/>
        <v>522</v>
      </c>
      <c r="U99" s="12">
        <f>окт.19!E94</f>
        <v>174</v>
      </c>
      <c r="V99" s="12">
        <f>ноя.19!E94</f>
        <v>174</v>
      </c>
      <c r="W99" s="12">
        <f>дек.19!E94</f>
        <v>174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f>СВОД_18!F100</f>
        <v>-1498</v>
      </c>
      <c r="F100" s="80">
        <f t="shared" si="9"/>
        <v>-3586</v>
      </c>
      <c r="G100" s="81">
        <f>янв.19!F95+фев.19!F95+мар.19!F95+апр.19!F95+'май. 19'!F95+'июн. 19'!F95+июл.19!F95+авг.19!F95+сен.19!F95+окт.19!F95+ноя.19!F95+дек.19!F95</f>
        <v>0</v>
      </c>
      <c r="H100" s="83">
        <f t="shared" si="5"/>
        <v>522</v>
      </c>
      <c r="I100" s="12">
        <f>янв.19!E95</f>
        <v>174</v>
      </c>
      <c r="J100" s="12">
        <f>фев.19!E95</f>
        <v>174</v>
      </c>
      <c r="K100" s="12">
        <f>мар.19!E95</f>
        <v>174</v>
      </c>
      <c r="L100" s="82">
        <f t="shared" si="6"/>
        <v>522</v>
      </c>
      <c r="M100" s="12">
        <f>апр.19!E95</f>
        <v>174</v>
      </c>
      <c r="N100" s="12">
        <f>'май. 19'!E95</f>
        <v>174</v>
      </c>
      <c r="O100" s="12">
        <f>'июн. 19'!E95</f>
        <v>174</v>
      </c>
      <c r="P100" s="82">
        <f t="shared" si="7"/>
        <v>522</v>
      </c>
      <c r="Q100" s="12">
        <f>июл.19!E95</f>
        <v>174</v>
      </c>
      <c r="R100" s="12">
        <f>авг.19!E95</f>
        <v>174</v>
      </c>
      <c r="S100" s="12">
        <f>сен.19!E95</f>
        <v>174</v>
      </c>
      <c r="T100" s="82">
        <f t="shared" si="8"/>
        <v>522</v>
      </c>
      <c r="U100" s="12">
        <f>окт.19!E95</f>
        <v>174</v>
      </c>
      <c r="V100" s="12">
        <f>ноя.19!E95</f>
        <v>174</v>
      </c>
      <c r="W100" s="12">
        <f>дек.19!E95</f>
        <v>174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f>СВОД_18!F101</f>
        <v>-174</v>
      </c>
      <c r="F101" s="80">
        <f t="shared" si="9"/>
        <v>-522</v>
      </c>
      <c r="G101" s="81">
        <f>янв.19!F96+фев.19!F96+мар.19!F96+апр.19!F96+'май. 19'!F96+'июн. 19'!F96+июл.19!F96+авг.19!F96+сен.19!F96+окт.19!F96+ноя.19!F96+дек.19!F96</f>
        <v>1740</v>
      </c>
      <c r="H101" s="83">
        <f t="shared" si="5"/>
        <v>522</v>
      </c>
      <c r="I101" s="12">
        <f>янв.19!E96</f>
        <v>174</v>
      </c>
      <c r="J101" s="12">
        <f>фев.19!E96</f>
        <v>174</v>
      </c>
      <c r="K101" s="12">
        <f>мар.19!E96</f>
        <v>174</v>
      </c>
      <c r="L101" s="82">
        <f t="shared" si="6"/>
        <v>522</v>
      </c>
      <c r="M101" s="12">
        <f>апр.19!E96</f>
        <v>174</v>
      </c>
      <c r="N101" s="12">
        <f>'май. 19'!E96</f>
        <v>174</v>
      </c>
      <c r="O101" s="12">
        <f>'июн. 19'!E96</f>
        <v>174</v>
      </c>
      <c r="P101" s="82">
        <f t="shared" si="7"/>
        <v>522</v>
      </c>
      <c r="Q101" s="12">
        <f>июл.19!E96</f>
        <v>174</v>
      </c>
      <c r="R101" s="12">
        <f>авг.19!E96</f>
        <v>174</v>
      </c>
      <c r="S101" s="12">
        <f>сен.19!E96</f>
        <v>174</v>
      </c>
      <c r="T101" s="82">
        <f t="shared" si="8"/>
        <v>522</v>
      </c>
      <c r="U101" s="12">
        <f>окт.19!E96</f>
        <v>174</v>
      </c>
      <c r="V101" s="12">
        <f>ноя.19!E96</f>
        <v>174</v>
      </c>
      <c r="W101" s="12">
        <f>дек.19!E96</f>
        <v>174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f>СВОД_18!F102</f>
        <v>-4438</v>
      </c>
      <c r="F102" s="80">
        <f t="shared" si="9"/>
        <v>-1026</v>
      </c>
      <c r="G102" s="81">
        <f>янв.19!F97+фев.19!F97+мар.19!F97+апр.19!F97+'май. 19'!F97+'июн. 19'!F97+июл.19!F97+авг.19!F97+сен.19!F97+окт.19!F97+ноя.19!F97+дек.19!F97</f>
        <v>5500</v>
      </c>
      <c r="H102" s="83">
        <f t="shared" si="5"/>
        <v>522</v>
      </c>
      <c r="I102" s="12">
        <f>янв.19!E97</f>
        <v>174</v>
      </c>
      <c r="J102" s="12">
        <f>фев.19!E97</f>
        <v>174</v>
      </c>
      <c r="K102" s="12">
        <f>мар.19!E97</f>
        <v>174</v>
      </c>
      <c r="L102" s="82">
        <f t="shared" si="6"/>
        <v>522</v>
      </c>
      <c r="M102" s="12">
        <f>апр.19!E97</f>
        <v>174</v>
      </c>
      <c r="N102" s="12">
        <f>'май. 19'!E97</f>
        <v>174</v>
      </c>
      <c r="O102" s="12">
        <f>'июн. 19'!E97</f>
        <v>174</v>
      </c>
      <c r="P102" s="82">
        <f t="shared" si="7"/>
        <v>522</v>
      </c>
      <c r="Q102" s="12">
        <f>июл.19!E97</f>
        <v>174</v>
      </c>
      <c r="R102" s="12">
        <f>авг.19!E97</f>
        <v>174</v>
      </c>
      <c r="S102" s="12">
        <f>сен.19!E97</f>
        <v>174</v>
      </c>
      <c r="T102" s="82">
        <f t="shared" si="8"/>
        <v>522</v>
      </c>
      <c r="U102" s="12">
        <f>окт.19!E97</f>
        <v>174</v>
      </c>
      <c r="V102" s="12">
        <f>ноя.19!E97</f>
        <v>174</v>
      </c>
      <c r="W102" s="12">
        <f>дек.19!E97</f>
        <v>174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f>СВОД_18!F103</f>
        <v>-1078</v>
      </c>
      <c r="F103" s="80">
        <f t="shared" si="9"/>
        <v>-1566</v>
      </c>
      <c r="G103" s="81">
        <f>янв.19!F98+фев.19!F98+мар.19!F98+апр.19!F98+'май. 19'!F98+'июн. 19'!F98+июл.19!F98+авг.19!F98+сен.19!F98+окт.19!F98+ноя.19!F98+дек.19!F98</f>
        <v>1600</v>
      </c>
      <c r="H103" s="83">
        <f t="shared" si="5"/>
        <v>522</v>
      </c>
      <c r="I103" s="12">
        <f>янв.19!E98</f>
        <v>174</v>
      </c>
      <c r="J103" s="12">
        <f>фев.19!E98</f>
        <v>174</v>
      </c>
      <c r="K103" s="12">
        <f>мар.19!E98</f>
        <v>174</v>
      </c>
      <c r="L103" s="82">
        <f t="shared" si="6"/>
        <v>522</v>
      </c>
      <c r="M103" s="12">
        <f>апр.19!E98</f>
        <v>174</v>
      </c>
      <c r="N103" s="12">
        <f>'май. 19'!E98</f>
        <v>174</v>
      </c>
      <c r="O103" s="12">
        <f>'июн. 19'!E98</f>
        <v>174</v>
      </c>
      <c r="P103" s="82">
        <f t="shared" si="7"/>
        <v>522</v>
      </c>
      <c r="Q103" s="12">
        <f>июл.19!E98</f>
        <v>174</v>
      </c>
      <c r="R103" s="12">
        <f>авг.19!E98</f>
        <v>174</v>
      </c>
      <c r="S103" s="12">
        <f>сен.19!E98</f>
        <v>174</v>
      </c>
      <c r="T103" s="82">
        <f t="shared" si="8"/>
        <v>522</v>
      </c>
      <c r="U103" s="12">
        <f>окт.19!E98</f>
        <v>174</v>
      </c>
      <c r="V103" s="12">
        <f>ноя.19!E98</f>
        <v>174</v>
      </c>
      <c r="W103" s="12">
        <f>дек.19!E98</f>
        <v>174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f>СВОД_18!F104</f>
        <v>-4438</v>
      </c>
      <c r="F104" s="80">
        <f t="shared" si="9"/>
        <v>-6526</v>
      </c>
      <c r="G104" s="81">
        <f>янв.19!F99+фев.19!F99+мар.19!F99+апр.19!F99+'май. 19'!F99+'июн. 19'!F99+июл.19!F99+авг.19!F99+сен.19!F99+окт.19!F99+ноя.19!F99+дек.19!F99</f>
        <v>0</v>
      </c>
      <c r="H104" s="83">
        <f t="shared" si="5"/>
        <v>522</v>
      </c>
      <c r="I104" s="12">
        <f>янв.19!E99</f>
        <v>174</v>
      </c>
      <c r="J104" s="12">
        <f>фев.19!E99</f>
        <v>174</v>
      </c>
      <c r="K104" s="12">
        <f>мар.19!E99</f>
        <v>174</v>
      </c>
      <c r="L104" s="82">
        <f t="shared" si="6"/>
        <v>522</v>
      </c>
      <c r="M104" s="12">
        <f>апр.19!E99</f>
        <v>174</v>
      </c>
      <c r="N104" s="12">
        <f>'май. 19'!E99</f>
        <v>174</v>
      </c>
      <c r="O104" s="12">
        <f>'июн. 19'!E99</f>
        <v>174</v>
      </c>
      <c r="P104" s="82">
        <f t="shared" si="7"/>
        <v>522</v>
      </c>
      <c r="Q104" s="12">
        <f>июл.19!E99</f>
        <v>174</v>
      </c>
      <c r="R104" s="12">
        <f>авг.19!E99</f>
        <v>174</v>
      </c>
      <c r="S104" s="12">
        <f>сен.19!E99</f>
        <v>174</v>
      </c>
      <c r="T104" s="82">
        <f t="shared" si="8"/>
        <v>522</v>
      </c>
      <c r="U104" s="12">
        <f>окт.19!E99</f>
        <v>174</v>
      </c>
      <c r="V104" s="12">
        <f>ноя.19!E99</f>
        <v>174</v>
      </c>
      <c r="W104" s="12">
        <f>дек.19!E99</f>
        <v>174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f>СВОД_18!F105</f>
        <v>0</v>
      </c>
      <c r="F105" s="80">
        <f t="shared" si="9"/>
        <v>0</v>
      </c>
      <c r="G105" s="81">
        <f>янв.19!F100+фев.19!F100+мар.19!F100+апр.19!F100+'май. 19'!F100+'июн. 19'!F100+июл.19!F100+авг.19!F100+сен.19!F100+окт.19!F100+ноя.19!F100+дек.19!F100</f>
        <v>2088</v>
      </c>
      <c r="H105" s="83">
        <f t="shared" si="5"/>
        <v>522</v>
      </c>
      <c r="I105" s="12">
        <f>янв.19!E100</f>
        <v>174</v>
      </c>
      <c r="J105" s="12">
        <f>фев.19!E100</f>
        <v>174</v>
      </c>
      <c r="K105" s="12">
        <f>мар.19!E100</f>
        <v>174</v>
      </c>
      <c r="L105" s="82">
        <f t="shared" si="6"/>
        <v>522</v>
      </c>
      <c r="M105" s="12">
        <f>апр.19!E100</f>
        <v>174</v>
      </c>
      <c r="N105" s="12">
        <f>'май. 19'!E100</f>
        <v>174</v>
      </c>
      <c r="O105" s="12">
        <f>'июн. 19'!E100</f>
        <v>174</v>
      </c>
      <c r="P105" s="82">
        <f t="shared" si="7"/>
        <v>522</v>
      </c>
      <c r="Q105" s="12">
        <f>июл.19!E100</f>
        <v>174</v>
      </c>
      <c r="R105" s="12">
        <f>авг.19!E100</f>
        <v>174</v>
      </c>
      <c r="S105" s="12">
        <f>сен.19!E100</f>
        <v>174</v>
      </c>
      <c r="T105" s="82">
        <f t="shared" si="8"/>
        <v>522</v>
      </c>
      <c r="U105" s="12">
        <f>окт.19!E100</f>
        <v>174</v>
      </c>
      <c r="V105" s="12">
        <f>ноя.19!E100</f>
        <v>174</v>
      </c>
      <c r="W105" s="12">
        <f>дек.19!E100</f>
        <v>174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f>СВОД_18!F106</f>
        <v>0</v>
      </c>
      <c r="F106" s="80">
        <f t="shared" si="9"/>
        <v>24</v>
      </c>
      <c r="G106" s="81">
        <f>янв.19!F101+фев.19!F101+мар.19!F101+апр.19!F101+'май. 19'!F101+'июн. 19'!F101+июл.19!F101+авг.19!F101+сен.19!F101+окт.19!F101+ноя.19!F101+дек.19!F101</f>
        <v>2112</v>
      </c>
      <c r="H106" s="83">
        <f t="shared" si="5"/>
        <v>522</v>
      </c>
      <c r="I106" s="12">
        <f>янв.19!E101</f>
        <v>174</v>
      </c>
      <c r="J106" s="12">
        <f>фев.19!E101</f>
        <v>174</v>
      </c>
      <c r="K106" s="12">
        <f>мар.19!E101</f>
        <v>174</v>
      </c>
      <c r="L106" s="82">
        <f t="shared" si="6"/>
        <v>522</v>
      </c>
      <c r="M106" s="12">
        <f>апр.19!E101</f>
        <v>174</v>
      </c>
      <c r="N106" s="12">
        <f>'май. 19'!E101</f>
        <v>174</v>
      </c>
      <c r="O106" s="12">
        <f>'июн. 19'!E101</f>
        <v>174</v>
      </c>
      <c r="P106" s="82">
        <f t="shared" si="7"/>
        <v>522</v>
      </c>
      <c r="Q106" s="12">
        <f>июл.19!E101</f>
        <v>174</v>
      </c>
      <c r="R106" s="12">
        <f>авг.19!E101</f>
        <v>174</v>
      </c>
      <c r="S106" s="12">
        <f>сен.19!E101</f>
        <v>174</v>
      </c>
      <c r="T106" s="82">
        <f t="shared" si="8"/>
        <v>522</v>
      </c>
      <c r="U106" s="12">
        <f>окт.19!E101</f>
        <v>174</v>
      </c>
      <c r="V106" s="12">
        <f>ноя.19!E101</f>
        <v>174</v>
      </c>
      <c r="W106" s="12">
        <f>дек.19!E101</f>
        <v>174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f>СВОД_18!F107</f>
        <v>-4438</v>
      </c>
      <c r="F107" s="80">
        <f t="shared" si="9"/>
        <v>-44</v>
      </c>
      <c r="G107" s="81">
        <f>янв.19!F102+фев.19!F102+мар.19!F102+апр.19!F102+'май. 19'!F102+'июн. 19'!F102+июл.19!F102+авг.19!F102+сен.19!F102+окт.19!F102+ноя.19!F102+дек.19!F102</f>
        <v>6482</v>
      </c>
      <c r="H107" s="83">
        <f t="shared" si="5"/>
        <v>522</v>
      </c>
      <c r="I107" s="12">
        <f>янв.19!E102</f>
        <v>174</v>
      </c>
      <c r="J107" s="12">
        <f>фев.19!E102</f>
        <v>174</v>
      </c>
      <c r="K107" s="12">
        <f>мар.19!E102</f>
        <v>174</v>
      </c>
      <c r="L107" s="82">
        <f t="shared" si="6"/>
        <v>522</v>
      </c>
      <c r="M107" s="12">
        <f>апр.19!E102</f>
        <v>174</v>
      </c>
      <c r="N107" s="12">
        <f>'май. 19'!E102</f>
        <v>174</v>
      </c>
      <c r="O107" s="12">
        <f>'июн. 19'!E102</f>
        <v>174</v>
      </c>
      <c r="P107" s="82">
        <f t="shared" si="7"/>
        <v>522</v>
      </c>
      <c r="Q107" s="12">
        <f>июл.19!E102</f>
        <v>174</v>
      </c>
      <c r="R107" s="12">
        <f>авг.19!E102</f>
        <v>174</v>
      </c>
      <c r="S107" s="12">
        <f>сен.19!E102</f>
        <v>174</v>
      </c>
      <c r="T107" s="82">
        <f t="shared" si="8"/>
        <v>522</v>
      </c>
      <c r="U107" s="12">
        <f>окт.19!E102</f>
        <v>174</v>
      </c>
      <c r="V107" s="12">
        <f>ноя.19!E102</f>
        <v>174</v>
      </c>
      <c r="W107" s="12">
        <f>дек.19!E102</f>
        <v>174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f>СВОД_18!F108</f>
        <v>-4438</v>
      </c>
      <c r="F108" s="80">
        <f t="shared" si="9"/>
        <v>474</v>
      </c>
      <c r="G108" s="81">
        <f>янв.19!F103+фев.19!F103+мар.19!F103+апр.19!F103+'май. 19'!F103+'июн. 19'!F103+июл.19!F103+авг.19!F103+сен.19!F103+окт.19!F103+ноя.19!F103+дек.19!F103</f>
        <v>7000</v>
      </c>
      <c r="H108" s="83">
        <f t="shared" si="5"/>
        <v>522</v>
      </c>
      <c r="I108" s="12">
        <f>янв.19!E103</f>
        <v>174</v>
      </c>
      <c r="J108" s="12">
        <f>фев.19!E103</f>
        <v>174</v>
      </c>
      <c r="K108" s="12">
        <f>мар.19!E103</f>
        <v>174</v>
      </c>
      <c r="L108" s="82">
        <f t="shared" si="6"/>
        <v>522</v>
      </c>
      <c r="M108" s="12">
        <f>апр.19!E103</f>
        <v>174</v>
      </c>
      <c r="N108" s="12">
        <f>'май. 19'!E103</f>
        <v>174</v>
      </c>
      <c r="O108" s="12">
        <f>'июн. 19'!E103</f>
        <v>174</v>
      </c>
      <c r="P108" s="82">
        <f t="shared" si="7"/>
        <v>522</v>
      </c>
      <c r="Q108" s="12">
        <f>июл.19!E103</f>
        <v>174</v>
      </c>
      <c r="R108" s="12">
        <f>авг.19!E103</f>
        <v>174</v>
      </c>
      <c r="S108" s="12">
        <f>сен.19!E103</f>
        <v>174</v>
      </c>
      <c r="T108" s="82">
        <f t="shared" si="8"/>
        <v>522</v>
      </c>
      <c r="U108" s="12">
        <f>окт.19!E103</f>
        <v>174</v>
      </c>
      <c r="V108" s="12">
        <f>ноя.19!E103</f>
        <v>174</v>
      </c>
      <c r="W108" s="12">
        <f>дек.19!E103</f>
        <v>174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f>СВОД_18!F109</f>
        <v>0</v>
      </c>
      <c r="F109" s="80">
        <f t="shared" si="9"/>
        <v>0</v>
      </c>
      <c r="G109" s="81">
        <f>янв.19!F104+фев.19!F104+мар.19!F104+апр.19!F104+'май. 19'!F104+'июн. 19'!F104+июл.19!F104+авг.19!F104+сен.19!F104+окт.19!F104+ноя.19!F104+дек.19!F104</f>
        <v>2088</v>
      </c>
      <c r="H109" s="83">
        <f t="shared" si="5"/>
        <v>522</v>
      </c>
      <c r="I109" s="12">
        <f>янв.19!E104</f>
        <v>174</v>
      </c>
      <c r="J109" s="12">
        <f>фев.19!E104</f>
        <v>174</v>
      </c>
      <c r="K109" s="12">
        <f>мар.19!E104</f>
        <v>174</v>
      </c>
      <c r="L109" s="82">
        <f t="shared" si="6"/>
        <v>522</v>
      </c>
      <c r="M109" s="12">
        <f>апр.19!E104</f>
        <v>174</v>
      </c>
      <c r="N109" s="12">
        <f>'май. 19'!E104</f>
        <v>174</v>
      </c>
      <c r="O109" s="12">
        <f>'июн. 19'!E104</f>
        <v>174</v>
      </c>
      <c r="P109" s="82">
        <f t="shared" si="7"/>
        <v>522</v>
      </c>
      <c r="Q109" s="12">
        <f>июл.19!E104</f>
        <v>174</v>
      </c>
      <c r="R109" s="12">
        <f>авг.19!E104</f>
        <v>174</v>
      </c>
      <c r="S109" s="12">
        <f>сен.19!E104</f>
        <v>174</v>
      </c>
      <c r="T109" s="82">
        <f t="shared" si="8"/>
        <v>522</v>
      </c>
      <c r="U109" s="12">
        <f>окт.19!E104</f>
        <v>174</v>
      </c>
      <c r="V109" s="12">
        <f>ноя.19!E104</f>
        <v>174</v>
      </c>
      <c r="W109" s="12">
        <f>дек.19!E104</f>
        <v>174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f>СВОД_18!F110</f>
        <v>-4438</v>
      </c>
      <c r="F110" s="80">
        <f t="shared" si="9"/>
        <v>-6526</v>
      </c>
      <c r="G110" s="81">
        <f>янв.19!F105+фев.19!F105+мар.19!F105+апр.19!F105+'май. 19'!F105+'июн. 19'!F105+июл.19!F105+авг.19!F105+сен.19!F105+окт.19!F105+ноя.19!F105+дек.19!F105</f>
        <v>0</v>
      </c>
      <c r="H110" s="83">
        <f t="shared" si="5"/>
        <v>522</v>
      </c>
      <c r="I110" s="12">
        <f>янв.19!E105</f>
        <v>174</v>
      </c>
      <c r="J110" s="12">
        <f>фев.19!E105</f>
        <v>174</v>
      </c>
      <c r="K110" s="12">
        <f>мар.19!E105</f>
        <v>174</v>
      </c>
      <c r="L110" s="82">
        <f t="shared" si="6"/>
        <v>522</v>
      </c>
      <c r="M110" s="12">
        <f>апр.19!E105</f>
        <v>174</v>
      </c>
      <c r="N110" s="12">
        <f>'май. 19'!E105</f>
        <v>174</v>
      </c>
      <c r="O110" s="12">
        <f>'июн. 19'!E105</f>
        <v>174</v>
      </c>
      <c r="P110" s="82">
        <f t="shared" si="7"/>
        <v>522</v>
      </c>
      <c r="Q110" s="12">
        <f>июл.19!E105</f>
        <v>174</v>
      </c>
      <c r="R110" s="12">
        <f>авг.19!E105</f>
        <v>174</v>
      </c>
      <c r="S110" s="12">
        <f>сен.19!E105</f>
        <v>174</v>
      </c>
      <c r="T110" s="82">
        <f t="shared" si="8"/>
        <v>522</v>
      </c>
      <c r="U110" s="12">
        <f>окт.19!E105</f>
        <v>174</v>
      </c>
      <c r="V110" s="12">
        <f>ноя.19!E105</f>
        <v>174</v>
      </c>
      <c r="W110" s="12">
        <f>дек.19!E105</f>
        <v>174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f>СВОД_18!F111</f>
        <v>170</v>
      </c>
      <c r="F111" s="80">
        <f t="shared" si="9"/>
        <v>518</v>
      </c>
      <c r="G111" s="81">
        <f>янв.19!F106+фев.19!F106+мар.19!F106+апр.19!F106+'май. 19'!F106+'июн. 19'!F106+июл.19!F106+авг.19!F106+сен.19!F106+окт.19!F106+ноя.19!F106+дек.19!F106</f>
        <v>2436</v>
      </c>
      <c r="H111" s="83">
        <f t="shared" si="5"/>
        <v>522</v>
      </c>
      <c r="I111" s="12">
        <f>янв.19!E106</f>
        <v>174</v>
      </c>
      <c r="J111" s="12">
        <f>фев.19!E106</f>
        <v>174</v>
      </c>
      <c r="K111" s="12">
        <f>мар.19!E106</f>
        <v>174</v>
      </c>
      <c r="L111" s="82">
        <f t="shared" si="6"/>
        <v>522</v>
      </c>
      <c r="M111" s="12">
        <f>апр.19!E106</f>
        <v>174</v>
      </c>
      <c r="N111" s="12">
        <f>'май. 19'!E106</f>
        <v>174</v>
      </c>
      <c r="O111" s="12">
        <f>'июн. 19'!E106</f>
        <v>174</v>
      </c>
      <c r="P111" s="82">
        <f t="shared" si="7"/>
        <v>522</v>
      </c>
      <c r="Q111" s="12">
        <f>июл.19!E106</f>
        <v>174</v>
      </c>
      <c r="R111" s="12">
        <f>авг.19!E106</f>
        <v>174</v>
      </c>
      <c r="S111" s="12">
        <f>сен.19!E106</f>
        <v>174</v>
      </c>
      <c r="T111" s="82">
        <f t="shared" si="8"/>
        <v>522</v>
      </c>
      <c r="U111" s="12">
        <f>окт.19!E106</f>
        <v>174</v>
      </c>
      <c r="V111" s="12">
        <f>ноя.19!E106</f>
        <v>174</v>
      </c>
      <c r="W111" s="12">
        <f>дек.19!E106</f>
        <v>174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f>СВОД_18!F112</f>
        <v>-4438</v>
      </c>
      <c r="F112" s="80">
        <f t="shared" si="9"/>
        <v>-6526</v>
      </c>
      <c r="G112" s="81">
        <f>янв.19!F107+фев.19!F107+мар.19!F107+апр.19!F107+'май. 19'!F107+'июн. 19'!F107+июл.19!F107+авг.19!F107+сен.19!F107+окт.19!F107+ноя.19!F107+дек.19!F107</f>
        <v>0</v>
      </c>
      <c r="H112" s="83">
        <f t="shared" si="5"/>
        <v>522</v>
      </c>
      <c r="I112" s="12">
        <f>янв.19!E107</f>
        <v>174</v>
      </c>
      <c r="J112" s="12">
        <f>фев.19!E107</f>
        <v>174</v>
      </c>
      <c r="K112" s="12">
        <f>мар.19!E107</f>
        <v>174</v>
      </c>
      <c r="L112" s="82">
        <f t="shared" si="6"/>
        <v>522</v>
      </c>
      <c r="M112" s="12">
        <f>апр.19!E107</f>
        <v>174</v>
      </c>
      <c r="N112" s="12">
        <f>'май. 19'!E107</f>
        <v>174</v>
      </c>
      <c r="O112" s="12">
        <f>'июн. 19'!E107</f>
        <v>174</v>
      </c>
      <c r="P112" s="82">
        <f t="shared" si="7"/>
        <v>522</v>
      </c>
      <c r="Q112" s="12">
        <f>июл.19!E107</f>
        <v>174</v>
      </c>
      <c r="R112" s="12">
        <f>авг.19!E107</f>
        <v>174</v>
      </c>
      <c r="S112" s="12">
        <f>сен.19!E107</f>
        <v>174</v>
      </c>
      <c r="T112" s="82">
        <f t="shared" si="8"/>
        <v>522</v>
      </c>
      <c r="U112" s="12">
        <f>окт.19!E107</f>
        <v>174</v>
      </c>
      <c r="V112" s="12">
        <f>ноя.19!E107</f>
        <v>174</v>
      </c>
      <c r="W112" s="12">
        <f>дек.19!E107</f>
        <v>174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f>СВОД_18!F113</f>
        <v>2702</v>
      </c>
      <c r="F113" s="80">
        <f t="shared" si="9"/>
        <v>614</v>
      </c>
      <c r="G113" s="81">
        <f>янв.19!F108+фев.19!F108+мар.19!F108+апр.19!F108+'май. 19'!F108+'июн. 19'!F108+июл.19!F108+авг.19!F108+сен.19!F108+окт.19!F108+ноя.19!F108+дек.19!F108</f>
        <v>0</v>
      </c>
      <c r="H113" s="83">
        <f t="shared" si="5"/>
        <v>522</v>
      </c>
      <c r="I113" s="12">
        <f>янв.19!E108</f>
        <v>174</v>
      </c>
      <c r="J113" s="12">
        <f>фев.19!E108</f>
        <v>174</v>
      </c>
      <c r="K113" s="12">
        <f>мар.19!E108</f>
        <v>174</v>
      </c>
      <c r="L113" s="82">
        <f t="shared" si="6"/>
        <v>522</v>
      </c>
      <c r="M113" s="12">
        <f>апр.19!E108</f>
        <v>174</v>
      </c>
      <c r="N113" s="12">
        <f>'май. 19'!E108</f>
        <v>174</v>
      </c>
      <c r="O113" s="12">
        <f>'июн. 19'!E108</f>
        <v>174</v>
      </c>
      <c r="P113" s="82">
        <f t="shared" si="7"/>
        <v>522</v>
      </c>
      <c r="Q113" s="12">
        <f>июл.19!E108</f>
        <v>174</v>
      </c>
      <c r="R113" s="12">
        <f>авг.19!E108</f>
        <v>174</v>
      </c>
      <c r="S113" s="12">
        <f>сен.19!E108</f>
        <v>174</v>
      </c>
      <c r="T113" s="82">
        <f t="shared" si="8"/>
        <v>522</v>
      </c>
      <c r="U113" s="12">
        <f>окт.19!E108</f>
        <v>174</v>
      </c>
      <c r="V113" s="12">
        <f>ноя.19!E108</f>
        <v>174</v>
      </c>
      <c r="W113" s="12">
        <f>дек.19!E108</f>
        <v>174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f>СВОД_18!F114</f>
        <v>-764</v>
      </c>
      <c r="F114" s="80">
        <f t="shared" si="9"/>
        <v>-1566</v>
      </c>
      <c r="G114" s="81">
        <f>янв.19!F109+фев.19!F109+мар.19!F109+апр.19!F109+'май. 19'!F109+'июн. 19'!F109+июл.19!F109+авг.19!F109+сен.19!F109+окт.19!F109+ноя.19!F109+дек.19!F109</f>
        <v>1286</v>
      </c>
      <c r="H114" s="83">
        <f t="shared" si="5"/>
        <v>522</v>
      </c>
      <c r="I114" s="12">
        <f>янв.19!E109</f>
        <v>174</v>
      </c>
      <c r="J114" s="12">
        <f>фев.19!E109</f>
        <v>174</v>
      </c>
      <c r="K114" s="12">
        <f>мар.19!E109</f>
        <v>174</v>
      </c>
      <c r="L114" s="82">
        <f t="shared" si="6"/>
        <v>522</v>
      </c>
      <c r="M114" s="12">
        <f>апр.19!E109</f>
        <v>174</v>
      </c>
      <c r="N114" s="12">
        <f>'май. 19'!E109</f>
        <v>174</v>
      </c>
      <c r="O114" s="12">
        <f>'июн. 19'!E109</f>
        <v>174</v>
      </c>
      <c r="P114" s="82">
        <f t="shared" si="7"/>
        <v>522</v>
      </c>
      <c r="Q114" s="12">
        <f>июл.19!E109</f>
        <v>174</v>
      </c>
      <c r="R114" s="12">
        <f>авг.19!E109</f>
        <v>174</v>
      </c>
      <c r="S114" s="12">
        <f>сен.19!E109</f>
        <v>174</v>
      </c>
      <c r="T114" s="82">
        <f t="shared" si="8"/>
        <v>522</v>
      </c>
      <c r="U114" s="12">
        <f>окт.19!E109</f>
        <v>174</v>
      </c>
      <c r="V114" s="12">
        <f>ноя.19!E109</f>
        <v>174</v>
      </c>
      <c r="W114" s="12">
        <f>дек.19!E109</f>
        <v>174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f>СВОД_18!F115</f>
        <v>-4438</v>
      </c>
      <c r="F115" s="80">
        <f t="shared" si="9"/>
        <v>-6526</v>
      </c>
      <c r="G115" s="81">
        <f>янв.19!F110+фев.19!F110+мар.19!F110+апр.19!F110+'май. 19'!F110+'июн. 19'!F110+июл.19!F110+авг.19!F110+сен.19!F110+окт.19!F110+ноя.19!F110+дек.19!F110</f>
        <v>0</v>
      </c>
      <c r="H115" s="83">
        <f t="shared" si="5"/>
        <v>522</v>
      </c>
      <c r="I115" s="12">
        <f>янв.19!E110</f>
        <v>174</v>
      </c>
      <c r="J115" s="12">
        <f>фев.19!E110</f>
        <v>174</v>
      </c>
      <c r="K115" s="12">
        <f>мар.19!E110</f>
        <v>174</v>
      </c>
      <c r="L115" s="82">
        <f t="shared" si="6"/>
        <v>522</v>
      </c>
      <c r="M115" s="12">
        <f>апр.19!E110</f>
        <v>174</v>
      </c>
      <c r="N115" s="12">
        <f>'май. 19'!E110</f>
        <v>174</v>
      </c>
      <c r="O115" s="12">
        <f>'июн. 19'!E110</f>
        <v>174</v>
      </c>
      <c r="P115" s="82">
        <f t="shared" si="7"/>
        <v>522</v>
      </c>
      <c r="Q115" s="12">
        <f>июл.19!E110</f>
        <v>174</v>
      </c>
      <c r="R115" s="12">
        <f>авг.19!E110</f>
        <v>174</v>
      </c>
      <c r="S115" s="12">
        <f>сен.19!E110</f>
        <v>174</v>
      </c>
      <c r="T115" s="82">
        <f t="shared" si="8"/>
        <v>522</v>
      </c>
      <c r="U115" s="12">
        <f>окт.19!E110</f>
        <v>174</v>
      </c>
      <c r="V115" s="12">
        <f>ноя.19!E110</f>
        <v>174</v>
      </c>
      <c r="W115" s="12">
        <f>дек.19!E110</f>
        <v>174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f>СВОД_18!F116</f>
        <v>-174</v>
      </c>
      <c r="F116" s="80">
        <f t="shared" si="9"/>
        <v>-174</v>
      </c>
      <c r="G116" s="81">
        <f>янв.19!F111+фев.19!F111+мар.19!F111+апр.19!F111+'май. 19'!F111+'июн. 19'!F111+июл.19!F111+авг.19!F111+сен.19!F111+окт.19!F111+ноя.19!F111+дек.19!F111</f>
        <v>2088</v>
      </c>
      <c r="H116" s="83">
        <f t="shared" si="5"/>
        <v>522</v>
      </c>
      <c r="I116" s="12">
        <f>янв.19!E111</f>
        <v>174</v>
      </c>
      <c r="J116" s="12">
        <f>фев.19!E111</f>
        <v>174</v>
      </c>
      <c r="K116" s="12">
        <f>мар.19!E111</f>
        <v>174</v>
      </c>
      <c r="L116" s="82">
        <f t="shared" si="6"/>
        <v>522</v>
      </c>
      <c r="M116" s="12">
        <f>апр.19!E111</f>
        <v>174</v>
      </c>
      <c r="N116" s="12">
        <f>'май. 19'!E111</f>
        <v>174</v>
      </c>
      <c r="O116" s="12">
        <f>'июн. 19'!E111</f>
        <v>174</v>
      </c>
      <c r="P116" s="82">
        <f t="shared" si="7"/>
        <v>522</v>
      </c>
      <c r="Q116" s="12">
        <f>июл.19!E111</f>
        <v>174</v>
      </c>
      <c r="R116" s="12">
        <f>авг.19!E111</f>
        <v>174</v>
      </c>
      <c r="S116" s="12">
        <f>сен.19!E111</f>
        <v>174</v>
      </c>
      <c r="T116" s="82">
        <f t="shared" si="8"/>
        <v>522</v>
      </c>
      <c r="U116" s="12">
        <f>окт.19!E111</f>
        <v>174</v>
      </c>
      <c r="V116" s="12">
        <f>ноя.19!E111</f>
        <v>174</v>
      </c>
      <c r="W116" s="12">
        <f>дек.19!E111</f>
        <v>174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f>СВОД_18!F117</f>
        <v>-300</v>
      </c>
      <c r="F117" s="80">
        <f t="shared" si="9"/>
        <v>-2214</v>
      </c>
      <c r="G117" s="81">
        <f>янв.19!F112+фев.19!F112+мар.19!F112+апр.19!F112+'май. 19'!F112+'июн. 19'!F112+июл.19!F112+авг.19!F112+сен.19!F112+окт.19!F112+ноя.19!F112+дек.19!F112</f>
        <v>174</v>
      </c>
      <c r="H117" s="83">
        <f t="shared" si="5"/>
        <v>522</v>
      </c>
      <c r="I117" s="12">
        <f>янв.19!E112</f>
        <v>174</v>
      </c>
      <c r="J117" s="12">
        <f>фев.19!E112</f>
        <v>174</v>
      </c>
      <c r="K117" s="12">
        <f>мар.19!E112</f>
        <v>174</v>
      </c>
      <c r="L117" s="82">
        <f t="shared" si="6"/>
        <v>522</v>
      </c>
      <c r="M117" s="12">
        <f>апр.19!E112</f>
        <v>174</v>
      </c>
      <c r="N117" s="12">
        <f>'май. 19'!E112</f>
        <v>174</v>
      </c>
      <c r="O117" s="12">
        <f>'июн. 19'!E112</f>
        <v>174</v>
      </c>
      <c r="P117" s="82">
        <f t="shared" si="7"/>
        <v>522</v>
      </c>
      <c r="Q117" s="12">
        <f>июл.19!E112</f>
        <v>174</v>
      </c>
      <c r="R117" s="12">
        <f>авг.19!E112</f>
        <v>174</v>
      </c>
      <c r="S117" s="12">
        <f>сен.19!E112</f>
        <v>174</v>
      </c>
      <c r="T117" s="82">
        <f t="shared" si="8"/>
        <v>522</v>
      </c>
      <c r="U117" s="12">
        <f>окт.19!E112</f>
        <v>174</v>
      </c>
      <c r="V117" s="12">
        <f>ноя.19!E112</f>
        <v>174</v>
      </c>
      <c r="W117" s="12">
        <f>дек.19!E112</f>
        <v>174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f>СВОД_18!F118</f>
        <v>-1218</v>
      </c>
      <c r="F118" s="80">
        <f t="shared" si="9"/>
        <v>-1806</v>
      </c>
      <c r="G118" s="81">
        <f>янв.19!F113+фев.19!F113+мар.19!F113+апр.19!F113+'май. 19'!F113+'июн. 19'!F113+июл.19!F113+авг.19!F113+сен.19!F113+окт.19!F113+ноя.19!F113+дек.19!F113</f>
        <v>1500</v>
      </c>
      <c r="H118" s="83">
        <f t="shared" si="5"/>
        <v>522</v>
      </c>
      <c r="I118" s="12">
        <f>янв.19!E113</f>
        <v>174</v>
      </c>
      <c r="J118" s="12">
        <f>фев.19!E113</f>
        <v>174</v>
      </c>
      <c r="K118" s="12">
        <f>мар.19!E113</f>
        <v>174</v>
      </c>
      <c r="L118" s="82">
        <f t="shared" si="6"/>
        <v>522</v>
      </c>
      <c r="M118" s="12">
        <f>апр.19!E113</f>
        <v>174</v>
      </c>
      <c r="N118" s="12">
        <f>'май. 19'!E113</f>
        <v>174</v>
      </c>
      <c r="O118" s="12">
        <f>'июн. 19'!E113</f>
        <v>174</v>
      </c>
      <c r="P118" s="82">
        <f t="shared" si="7"/>
        <v>522</v>
      </c>
      <c r="Q118" s="12">
        <f>июл.19!E113</f>
        <v>174</v>
      </c>
      <c r="R118" s="12">
        <f>авг.19!E113</f>
        <v>174</v>
      </c>
      <c r="S118" s="12">
        <f>сен.19!E113</f>
        <v>174</v>
      </c>
      <c r="T118" s="82">
        <f t="shared" si="8"/>
        <v>522</v>
      </c>
      <c r="U118" s="12">
        <f>окт.19!E113</f>
        <v>174</v>
      </c>
      <c r="V118" s="12">
        <f>ноя.19!E113</f>
        <v>174</v>
      </c>
      <c r="W118" s="12">
        <f>дек.19!E113</f>
        <v>174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f>СВОД_18!F119</f>
        <v>-528</v>
      </c>
      <c r="F119" s="80">
        <f t="shared" si="9"/>
        <v>434</v>
      </c>
      <c r="G119" s="81">
        <f>янв.19!F114+фев.19!F114+мар.19!F114+апр.19!F114+'май. 19'!F114+'июн. 19'!F114+июл.19!F114+авг.19!F114+сен.19!F114+окт.19!F114+ноя.19!F114+дек.19!F114</f>
        <v>3050</v>
      </c>
      <c r="H119" s="83">
        <f t="shared" si="5"/>
        <v>522</v>
      </c>
      <c r="I119" s="12">
        <f>янв.19!E114</f>
        <v>174</v>
      </c>
      <c r="J119" s="12">
        <f>фев.19!E114</f>
        <v>174</v>
      </c>
      <c r="K119" s="12">
        <f>мар.19!E114</f>
        <v>174</v>
      </c>
      <c r="L119" s="82">
        <f t="shared" si="6"/>
        <v>522</v>
      </c>
      <c r="M119" s="12">
        <f>апр.19!E114</f>
        <v>174</v>
      </c>
      <c r="N119" s="12">
        <f>'май. 19'!E114</f>
        <v>174</v>
      </c>
      <c r="O119" s="12">
        <f>'июн. 19'!E114</f>
        <v>174</v>
      </c>
      <c r="P119" s="82">
        <f t="shared" si="7"/>
        <v>522</v>
      </c>
      <c r="Q119" s="12">
        <f>июл.19!E114</f>
        <v>174</v>
      </c>
      <c r="R119" s="12">
        <f>авг.19!E114</f>
        <v>174</v>
      </c>
      <c r="S119" s="12">
        <f>сен.19!E114</f>
        <v>174</v>
      </c>
      <c r="T119" s="82">
        <f t="shared" si="8"/>
        <v>522</v>
      </c>
      <c r="U119" s="12">
        <f>окт.19!E114</f>
        <v>174</v>
      </c>
      <c r="V119" s="12">
        <f>ноя.19!E114</f>
        <v>174</v>
      </c>
      <c r="W119" s="12">
        <f>дек.19!E114</f>
        <v>174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f>СВОД_18!F120</f>
        <v>-4438</v>
      </c>
      <c r="F120" s="80">
        <f t="shared" si="9"/>
        <v>-6526</v>
      </c>
      <c r="G120" s="81">
        <f>янв.19!F115+фев.19!F115+мар.19!F115+апр.19!F115+'май. 19'!F115+'июн. 19'!F115+июл.19!F115+авг.19!F115+сен.19!F115+окт.19!F115+ноя.19!F115+дек.19!F115</f>
        <v>0</v>
      </c>
      <c r="H120" s="83">
        <f t="shared" si="5"/>
        <v>522</v>
      </c>
      <c r="I120" s="12">
        <f>янв.19!E115</f>
        <v>174</v>
      </c>
      <c r="J120" s="12">
        <f>фев.19!E115</f>
        <v>174</v>
      </c>
      <c r="K120" s="12">
        <f>мар.19!E115</f>
        <v>174</v>
      </c>
      <c r="L120" s="82">
        <f t="shared" si="6"/>
        <v>522</v>
      </c>
      <c r="M120" s="12">
        <f>апр.19!E115</f>
        <v>174</v>
      </c>
      <c r="N120" s="12">
        <f>'май. 19'!E115</f>
        <v>174</v>
      </c>
      <c r="O120" s="12">
        <f>'июн. 19'!E115</f>
        <v>174</v>
      </c>
      <c r="P120" s="82">
        <f t="shared" si="7"/>
        <v>522</v>
      </c>
      <c r="Q120" s="12">
        <f>июл.19!E115</f>
        <v>174</v>
      </c>
      <c r="R120" s="12">
        <f>авг.19!E115</f>
        <v>174</v>
      </c>
      <c r="S120" s="12">
        <f>сен.19!E115</f>
        <v>174</v>
      </c>
      <c r="T120" s="82">
        <f t="shared" si="8"/>
        <v>522</v>
      </c>
      <c r="U120" s="12">
        <f>окт.19!E115</f>
        <v>174</v>
      </c>
      <c r="V120" s="12">
        <f>ноя.19!E115</f>
        <v>174</v>
      </c>
      <c r="W120" s="12">
        <f>дек.19!E115</f>
        <v>174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f>СВОД_18!F121</f>
        <v>0</v>
      </c>
      <c r="F121" s="80">
        <f t="shared" si="9"/>
        <v>1044</v>
      </c>
      <c r="G121" s="81">
        <f>янв.19!F116+фев.19!F116+мар.19!F116+апр.19!F116+'май. 19'!F116+'июн. 19'!F116+июл.19!F116+авг.19!F116+сен.19!F116+окт.19!F116+ноя.19!F116+дек.19!F116</f>
        <v>3132</v>
      </c>
      <c r="H121" s="83">
        <f t="shared" si="5"/>
        <v>522</v>
      </c>
      <c r="I121" s="12">
        <f>янв.19!E116</f>
        <v>174</v>
      </c>
      <c r="J121" s="12">
        <f>фев.19!E116</f>
        <v>174</v>
      </c>
      <c r="K121" s="12">
        <f>мар.19!E116</f>
        <v>174</v>
      </c>
      <c r="L121" s="82">
        <f t="shared" si="6"/>
        <v>522</v>
      </c>
      <c r="M121" s="12">
        <f>апр.19!E116</f>
        <v>174</v>
      </c>
      <c r="N121" s="12">
        <f>'май. 19'!E116</f>
        <v>174</v>
      </c>
      <c r="O121" s="12">
        <f>'июн. 19'!E116</f>
        <v>174</v>
      </c>
      <c r="P121" s="82">
        <f t="shared" si="7"/>
        <v>522</v>
      </c>
      <c r="Q121" s="12">
        <f>июл.19!E116</f>
        <v>174</v>
      </c>
      <c r="R121" s="12">
        <f>авг.19!E116</f>
        <v>174</v>
      </c>
      <c r="S121" s="12">
        <f>сен.19!E116</f>
        <v>174</v>
      </c>
      <c r="T121" s="82">
        <f t="shared" si="8"/>
        <v>522</v>
      </c>
      <c r="U121" s="12">
        <f>окт.19!E116</f>
        <v>174</v>
      </c>
      <c r="V121" s="12">
        <f>ноя.19!E116</f>
        <v>174</v>
      </c>
      <c r="W121" s="12">
        <f>дек.19!E116</f>
        <v>174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f>СВОД_18!F122</f>
        <v>-4438</v>
      </c>
      <c r="F122" s="80">
        <f t="shared" si="9"/>
        <v>-6526</v>
      </c>
      <c r="G122" s="81">
        <f>янв.19!F117+фев.19!F117+мар.19!F117+апр.19!F117+'май. 19'!F117+'июн. 19'!F117+июл.19!F117+авг.19!F117+сен.19!F117+окт.19!F117+ноя.19!F117+дек.19!F117</f>
        <v>0</v>
      </c>
      <c r="H122" s="83">
        <f t="shared" si="5"/>
        <v>522</v>
      </c>
      <c r="I122" s="12">
        <f>янв.19!E117</f>
        <v>174</v>
      </c>
      <c r="J122" s="12">
        <f>фев.19!E117</f>
        <v>174</v>
      </c>
      <c r="K122" s="12">
        <f>мар.19!E117</f>
        <v>174</v>
      </c>
      <c r="L122" s="82">
        <f t="shared" si="6"/>
        <v>522</v>
      </c>
      <c r="M122" s="12">
        <f>апр.19!E117</f>
        <v>174</v>
      </c>
      <c r="N122" s="12">
        <f>'май. 19'!E117</f>
        <v>174</v>
      </c>
      <c r="O122" s="12">
        <f>'июн. 19'!E117</f>
        <v>174</v>
      </c>
      <c r="P122" s="82">
        <f t="shared" si="7"/>
        <v>522</v>
      </c>
      <c r="Q122" s="12">
        <f>июл.19!E117</f>
        <v>174</v>
      </c>
      <c r="R122" s="12">
        <f>авг.19!E117</f>
        <v>174</v>
      </c>
      <c r="S122" s="12">
        <f>сен.19!E117</f>
        <v>174</v>
      </c>
      <c r="T122" s="82">
        <f t="shared" si="8"/>
        <v>522</v>
      </c>
      <c r="U122" s="12">
        <f>окт.19!E117</f>
        <v>174</v>
      </c>
      <c r="V122" s="12">
        <f>ноя.19!E117</f>
        <v>174</v>
      </c>
      <c r="W122" s="12">
        <f>дек.19!E117</f>
        <v>174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f>СВОД_18!F123</f>
        <v>-68</v>
      </c>
      <c r="F123" s="80">
        <f t="shared" si="9"/>
        <v>106</v>
      </c>
      <c r="G123" s="81">
        <f>янв.19!F118+фев.19!F118+мар.19!F118+апр.19!F118+'май. 19'!F118+'июн. 19'!F118+июл.19!F118+авг.19!F118+сен.19!F118+окт.19!F118+ноя.19!F118+дек.19!F118</f>
        <v>2262</v>
      </c>
      <c r="H123" s="83">
        <f t="shared" si="5"/>
        <v>522</v>
      </c>
      <c r="I123" s="12">
        <f>янв.19!E118</f>
        <v>174</v>
      </c>
      <c r="J123" s="12">
        <f>фев.19!E118</f>
        <v>174</v>
      </c>
      <c r="K123" s="12">
        <f>мар.19!E118</f>
        <v>174</v>
      </c>
      <c r="L123" s="82">
        <f t="shared" si="6"/>
        <v>522</v>
      </c>
      <c r="M123" s="12">
        <f>апр.19!E118</f>
        <v>174</v>
      </c>
      <c r="N123" s="12">
        <f>'май. 19'!E118</f>
        <v>174</v>
      </c>
      <c r="O123" s="12">
        <f>'июн. 19'!E118</f>
        <v>174</v>
      </c>
      <c r="P123" s="82">
        <f t="shared" si="7"/>
        <v>522</v>
      </c>
      <c r="Q123" s="12">
        <f>июл.19!E118</f>
        <v>174</v>
      </c>
      <c r="R123" s="12">
        <f>авг.19!E118</f>
        <v>174</v>
      </c>
      <c r="S123" s="12">
        <f>сен.19!E118</f>
        <v>174</v>
      </c>
      <c r="T123" s="82">
        <f t="shared" si="8"/>
        <v>522</v>
      </c>
      <c r="U123" s="12">
        <f>окт.19!E118</f>
        <v>174</v>
      </c>
      <c r="V123" s="12">
        <f>ноя.19!E118</f>
        <v>174</v>
      </c>
      <c r="W123" s="12">
        <f>дек.19!E118</f>
        <v>174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f>СВОД_18!F124</f>
        <v>-238</v>
      </c>
      <c r="F124" s="80">
        <f t="shared" si="9"/>
        <v>-326</v>
      </c>
      <c r="G124" s="81">
        <f>янв.19!F119+фев.19!F119+мар.19!F119+апр.19!F119+'май. 19'!F119+'июн. 19'!F119+июл.19!F119+авг.19!F119+сен.19!F119+окт.19!F119+ноя.19!F119+дек.19!F119</f>
        <v>2000</v>
      </c>
      <c r="H124" s="83">
        <f t="shared" si="5"/>
        <v>522</v>
      </c>
      <c r="I124" s="12">
        <f>янв.19!E119</f>
        <v>174</v>
      </c>
      <c r="J124" s="12">
        <f>фев.19!E119</f>
        <v>174</v>
      </c>
      <c r="K124" s="12">
        <f>мар.19!E119</f>
        <v>174</v>
      </c>
      <c r="L124" s="82">
        <f t="shared" si="6"/>
        <v>522</v>
      </c>
      <c r="M124" s="12">
        <f>апр.19!E119</f>
        <v>174</v>
      </c>
      <c r="N124" s="12">
        <f>'май. 19'!E119</f>
        <v>174</v>
      </c>
      <c r="O124" s="12">
        <f>'июн. 19'!E119</f>
        <v>174</v>
      </c>
      <c r="P124" s="82">
        <f t="shared" si="7"/>
        <v>522</v>
      </c>
      <c r="Q124" s="12">
        <f>июл.19!E119</f>
        <v>174</v>
      </c>
      <c r="R124" s="12">
        <f>авг.19!E119</f>
        <v>174</v>
      </c>
      <c r="S124" s="12">
        <f>сен.19!E119</f>
        <v>174</v>
      </c>
      <c r="T124" s="82">
        <f t="shared" si="8"/>
        <v>522</v>
      </c>
      <c r="U124" s="12">
        <f>окт.19!E119</f>
        <v>174</v>
      </c>
      <c r="V124" s="12">
        <f>ноя.19!E119</f>
        <v>174</v>
      </c>
      <c r="W124" s="12">
        <f>дек.19!E119</f>
        <v>174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f>СВОД_18!F125</f>
        <v>2562</v>
      </c>
      <c r="F125" s="80">
        <f t="shared" si="9"/>
        <v>474</v>
      </c>
      <c r="G125" s="81">
        <f>янв.19!F120+фев.19!F120+мар.19!F120+апр.19!F120+'май. 19'!F120+'июн. 19'!F120+июл.19!F120+авг.19!F120+сен.19!F120+окт.19!F120+ноя.19!F120+дек.19!F120</f>
        <v>0</v>
      </c>
      <c r="H125" s="83">
        <f t="shared" si="5"/>
        <v>522</v>
      </c>
      <c r="I125" s="12">
        <f>янв.19!E120</f>
        <v>174</v>
      </c>
      <c r="J125" s="12">
        <f>фев.19!E120</f>
        <v>174</v>
      </c>
      <c r="K125" s="12">
        <f>мар.19!E120</f>
        <v>174</v>
      </c>
      <c r="L125" s="82">
        <f t="shared" si="6"/>
        <v>522</v>
      </c>
      <c r="M125" s="12">
        <f>апр.19!E120</f>
        <v>174</v>
      </c>
      <c r="N125" s="12">
        <f>'май. 19'!E120</f>
        <v>174</v>
      </c>
      <c r="O125" s="12">
        <f>'июн. 19'!E120</f>
        <v>174</v>
      </c>
      <c r="P125" s="82">
        <f t="shared" si="7"/>
        <v>522</v>
      </c>
      <c r="Q125" s="12">
        <f>июл.19!E120</f>
        <v>174</v>
      </c>
      <c r="R125" s="12">
        <f>авг.19!E120</f>
        <v>174</v>
      </c>
      <c r="S125" s="12">
        <f>сен.19!E120</f>
        <v>174</v>
      </c>
      <c r="T125" s="82">
        <f t="shared" si="8"/>
        <v>522</v>
      </c>
      <c r="U125" s="12">
        <f>окт.19!E120</f>
        <v>174</v>
      </c>
      <c r="V125" s="12">
        <f>ноя.19!E120</f>
        <v>174</v>
      </c>
      <c r="W125" s="12">
        <f>дек.19!E120</f>
        <v>174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f>СВОД_18!F126</f>
        <v>0</v>
      </c>
      <c r="F126" s="80">
        <f t="shared" si="9"/>
        <v>120.11999999999989</v>
      </c>
      <c r="G126" s="81">
        <f>янв.19!F121+фев.19!F121+мар.19!F121+апр.19!F121+'май. 19'!F121+'июн. 19'!F121+июл.19!F121+авг.19!F121+сен.19!F121+окт.19!F121+ноя.19!F121+дек.19!F121</f>
        <v>2208.12</v>
      </c>
      <c r="H126" s="83">
        <f t="shared" si="5"/>
        <v>522</v>
      </c>
      <c r="I126" s="12">
        <f>янв.19!E121</f>
        <v>174</v>
      </c>
      <c r="J126" s="12">
        <f>фев.19!E121</f>
        <v>174</v>
      </c>
      <c r="K126" s="12">
        <f>мар.19!E121</f>
        <v>174</v>
      </c>
      <c r="L126" s="82">
        <f t="shared" si="6"/>
        <v>522</v>
      </c>
      <c r="M126" s="12">
        <f>апр.19!E121</f>
        <v>174</v>
      </c>
      <c r="N126" s="12">
        <f>'май. 19'!E121</f>
        <v>174</v>
      </c>
      <c r="O126" s="12">
        <f>'июн. 19'!E121</f>
        <v>174</v>
      </c>
      <c r="P126" s="82">
        <f t="shared" si="7"/>
        <v>522</v>
      </c>
      <c r="Q126" s="12">
        <f>июл.19!E121</f>
        <v>174</v>
      </c>
      <c r="R126" s="12">
        <f>авг.19!E121</f>
        <v>174</v>
      </c>
      <c r="S126" s="12">
        <f>сен.19!E121</f>
        <v>174</v>
      </c>
      <c r="T126" s="82">
        <f t="shared" si="8"/>
        <v>522</v>
      </c>
      <c r="U126" s="12">
        <f>окт.19!E121</f>
        <v>174</v>
      </c>
      <c r="V126" s="12">
        <f>ноя.19!E121</f>
        <v>174</v>
      </c>
      <c r="W126" s="12">
        <f>дек.19!E121</f>
        <v>174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f>СВОД_18!F127</f>
        <v>-34</v>
      </c>
      <c r="F127" s="80">
        <f t="shared" si="9"/>
        <v>-34</v>
      </c>
      <c r="G127" s="81">
        <f>янв.19!F122+фев.19!F122+мар.19!F122+апр.19!F122+'май. 19'!F122+'июн. 19'!F122+июл.19!F122+авг.19!F122+сен.19!F122+окт.19!F122+ноя.19!F122+дек.19!F122</f>
        <v>2088</v>
      </c>
      <c r="H127" s="83">
        <f t="shared" si="5"/>
        <v>522</v>
      </c>
      <c r="I127" s="12">
        <f>янв.19!E122</f>
        <v>174</v>
      </c>
      <c r="J127" s="12">
        <f>фев.19!E122</f>
        <v>174</v>
      </c>
      <c r="K127" s="12">
        <f>мар.19!E122</f>
        <v>174</v>
      </c>
      <c r="L127" s="82">
        <f t="shared" si="6"/>
        <v>522</v>
      </c>
      <c r="M127" s="12">
        <f>апр.19!E122</f>
        <v>174</v>
      </c>
      <c r="N127" s="12">
        <f>'май. 19'!E122</f>
        <v>174</v>
      </c>
      <c r="O127" s="12">
        <f>'июн. 19'!E122</f>
        <v>174</v>
      </c>
      <c r="P127" s="82">
        <f t="shared" si="7"/>
        <v>522</v>
      </c>
      <c r="Q127" s="12">
        <f>июл.19!E122</f>
        <v>174</v>
      </c>
      <c r="R127" s="12">
        <f>авг.19!E122</f>
        <v>174</v>
      </c>
      <c r="S127" s="12">
        <f>сен.19!E122</f>
        <v>174</v>
      </c>
      <c r="T127" s="82">
        <f t="shared" si="8"/>
        <v>522</v>
      </c>
      <c r="U127" s="12">
        <f>окт.19!E122</f>
        <v>174</v>
      </c>
      <c r="V127" s="12">
        <f>ноя.19!E122</f>
        <v>174</v>
      </c>
      <c r="W127" s="12">
        <f>дек.19!E122</f>
        <v>174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f>СВОД_18!F128</f>
        <v>-778</v>
      </c>
      <c r="F128" s="80">
        <f t="shared" si="9"/>
        <v>484</v>
      </c>
      <c r="G128" s="81">
        <f>янв.19!F123+фев.19!F123+мар.19!F123+апр.19!F123+'май. 19'!F123+'июн. 19'!F123+июл.19!F123+авг.19!F123+сен.19!F123+окт.19!F123+ноя.19!F123+дек.19!F123</f>
        <v>3350</v>
      </c>
      <c r="H128" s="83">
        <f t="shared" si="5"/>
        <v>522</v>
      </c>
      <c r="I128" s="12">
        <f>янв.19!E123</f>
        <v>174</v>
      </c>
      <c r="J128" s="12">
        <f>фев.19!E123</f>
        <v>174</v>
      </c>
      <c r="K128" s="12">
        <f>мар.19!E123</f>
        <v>174</v>
      </c>
      <c r="L128" s="82">
        <f t="shared" si="6"/>
        <v>522</v>
      </c>
      <c r="M128" s="12">
        <f>апр.19!E123</f>
        <v>174</v>
      </c>
      <c r="N128" s="12">
        <f>'май. 19'!E123</f>
        <v>174</v>
      </c>
      <c r="O128" s="12">
        <f>'июн. 19'!E123</f>
        <v>174</v>
      </c>
      <c r="P128" s="82">
        <f t="shared" si="7"/>
        <v>522</v>
      </c>
      <c r="Q128" s="12">
        <f>июл.19!E123</f>
        <v>174</v>
      </c>
      <c r="R128" s="12">
        <f>авг.19!E123</f>
        <v>174</v>
      </c>
      <c r="S128" s="12">
        <f>сен.19!E123</f>
        <v>174</v>
      </c>
      <c r="T128" s="82">
        <f t="shared" si="8"/>
        <v>522</v>
      </c>
      <c r="U128" s="12">
        <f>окт.19!E123</f>
        <v>174</v>
      </c>
      <c r="V128" s="12">
        <f>ноя.19!E123</f>
        <v>174</v>
      </c>
      <c r="W128" s="12">
        <f>дек.19!E123</f>
        <v>174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f>СВОД_18!F129</f>
        <v>-938</v>
      </c>
      <c r="F129" s="80">
        <f t="shared" si="9"/>
        <v>0</v>
      </c>
      <c r="G129" s="81">
        <f>янв.19!F124+фев.19!F124+мар.19!F124+апр.19!F124+'май. 19'!F124+'июн. 19'!F124+июл.19!F124+авг.19!F124+сен.19!F124+окт.19!F124+ноя.19!F124+дек.19!F124</f>
        <v>3026</v>
      </c>
      <c r="H129" s="83">
        <f t="shared" si="5"/>
        <v>522</v>
      </c>
      <c r="I129" s="12">
        <f>янв.19!E124</f>
        <v>174</v>
      </c>
      <c r="J129" s="12">
        <f>фев.19!E124</f>
        <v>174</v>
      </c>
      <c r="K129" s="12">
        <f>мар.19!E124</f>
        <v>174</v>
      </c>
      <c r="L129" s="82">
        <f t="shared" si="6"/>
        <v>522</v>
      </c>
      <c r="M129" s="12">
        <f>апр.19!E124</f>
        <v>174</v>
      </c>
      <c r="N129" s="12">
        <f>'май. 19'!E124</f>
        <v>174</v>
      </c>
      <c r="O129" s="12">
        <f>'июн. 19'!E124</f>
        <v>174</v>
      </c>
      <c r="P129" s="82">
        <f t="shared" si="7"/>
        <v>522</v>
      </c>
      <c r="Q129" s="12">
        <f>июл.19!E124</f>
        <v>174</v>
      </c>
      <c r="R129" s="12">
        <f>авг.19!E124</f>
        <v>174</v>
      </c>
      <c r="S129" s="12">
        <f>сен.19!E124</f>
        <v>174</v>
      </c>
      <c r="T129" s="82">
        <f t="shared" si="8"/>
        <v>522</v>
      </c>
      <c r="U129" s="12">
        <f>окт.19!E124</f>
        <v>174</v>
      </c>
      <c r="V129" s="12">
        <f>ноя.19!E124</f>
        <v>174</v>
      </c>
      <c r="W129" s="12">
        <f>дек.19!E124</f>
        <v>174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f>СВОД_18!F130</f>
        <v>-4438</v>
      </c>
      <c r="F130" s="80">
        <f t="shared" si="9"/>
        <v>-6526</v>
      </c>
      <c r="G130" s="81">
        <f>янв.19!F125+фев.19!F125+мар.19!F125+апр.19!F125+'май. 19'!F125+'июн. 19'!F125+июл.19!F125+авг.19!F125+сен.19!F125+окт.19!F125+ноя.19!F125+дек.19!F125</f>
        <v>0</v>
      </c>
      <c r="H130" s="83">
        <f t="shared" si="5"/>
        <v>522</v>
      </c>
      <c r="I130" s="12">
        <f>янв.19!E125</f>
        <v>174</v>
      </c>
      <c r="J130" s="12">
        <f>фев.19!E125</f>
        <v>174</v>
      </c>
      <c r="K130" s="12">
        <f>мар.19!E125</f>
        <v>174</v>
      </c>
      <c r="L130" s="82">
        <f t="shared" si="6"/>
        <v>522</v>
      </c>
      <c r="M130" s="12">
        <f>апр.19!E125</f>
        <v>174</v>
      </c>
      <c r="N130" s="12">
        <f>'май. 19'!E125</f>
        <v>174</v>
      </c>
      <c r="O130" s="12">
        <f>'июн. 19'!E125</f>
        <v>174</v>
      </c>
      <c r="P130" s="82">
        <f t="shared" si="7"/>
        <v>522</v>
      </c>
      <c r="Q130" s="12">
        <f>июл.19!E125</f>
        <v>174</v>
      </c>
      <c r="R130" s="12">
        <f>авг.19!E125</f>
        <v>174</v>
      </c>
      <c r="S130" s="12">
        <f>сен.19!E125</f>
        <v>174</v>
      </c>
      <c r="T130" s="82">
        <f t="shared" si="8"/>
        <v>522</v>
      </c>
      <c r="U130" s="12">
        <f>окт.19!E125</f>
        <v>174</v>
      </c>
      <c r="V130" s="12">
        <f>ноя.19!E125</f>
        <v>174</v>
      </c>
      <c r="W130" s="12">
        <f>дек.19!E125</f>
        <v>174</v>
      </c>
    </row>
    <row r="131" spans="1:23" x14ac:dyDescent="0.25">
      <c r="B131" s="16">
        <v>0</v>
      </c>
      <c r="F131" s="86">
        <f>SUM(F9:F130)</f>
        <v>-265087.88</v>
      </c>
      <c r="G131" s="87">
        <f>SUM(G9:G130)</f>
        <v>190231.12</v>
      </c>
    </row>
  </sheetData>
  <autoFilter ref="A8:W131" xr:uid="{00000000-0009-0000-0000-00001A000000}"/>
  <mergeCells count="1">
    <mergeCell ref="B1:W1"/>
  </mergeCells>
  <conditionalFormatting sqref="E2:E65536">
    <cfRule type="cellIs" dxfId="117" priority="1" operator="lessThan">
      <formula>0</formula>
    </cfRule>
  </conditionalFormatting>
  <conditionalFormatting sqref="F9:F130">
    <cfRule type="cellIs" dxfId="116" priority="4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theme="6" tint="-0.499984740745262"/>
  </sheetPr>
  <dimension ref="A1:I125"/>
  <sheetViews>
    <sheetView topLeftCell="B22" workbookViewId="0">
      <selection activeCell="F59" sqref="F59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4">
        <v>43466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5" t="s">
        <v>5</v>
      </c>
      <c r="C2" s="135"/>
      <c r="D2" s="135"/>
      <c r="E2" s="135"/>
      <c r="F2" s="136"/>
      <c r="G2" s="137"/>
      <c r="H2" s="135"/>
      <c r="I2" s="135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1"/>
      <c r="G4" s="13"/>
      <c r="H4" s="131"/>
      <c r="I4" s="29">
        <f t="shared" ref="I4:I67" si="0">F4-E4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1"/>
      <c r="G5" s="13"/>
      <c r="H5" s="131"/>
      <c r="I5" s="29">
        <f t="shared" si="0"/>
        <v>-174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1">
        <v>300</v>
      </c>
      <c r="G6" s="13">
        <v>169736</v>
      </c>
      <c r="H6" s="28">
        <v>43490</v>
      </c>
      <c r="I6" s="29">
        <f t="shared" si="0"/>
        <v>126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1"/>
      <c r="G7" s="13"/>
      <c r="H7" s="131"/>
      <c r="I7" s="29">
        <f t="shared" si="0"/>
        <v>-174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1"/>
      <c r="G8" s="13"/>
      <c r="H8" s="28"/>
      <c r="I8" s="29">
        <f t="shared" si="0"/>
        <v>-174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1"/>
      <c r="G9" s="13"/>
      <c r="H9" s="131"/>
      <c r="I9" s="29">
        <f t="shared" si="0"/>
        <v>-174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1">
        <v>522</v>
      </c>
      <c r="G10" s="13">
        <v>180044</v>
      </c>
      <c r="H10" s="28">
        <v>43496</v>
      </c>
      <c r="I10" s="29">
        <f t="shared" si="0"/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1"/>
      <c r="G11" s="13"/>
      <c r="H11" s="131"/>
      <c r="I11" s="29">
        <f t="shared" si="0"/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1"/>
      <c r="G12" s="13"/>
      <c r="H12" s="28"/>
      <c r="I12" s="29">
        <f t="shared" si="0"/>
        <v>-174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1"/>
      <c r="G13" s="13"/>
      <c r="H13" s="131"/>
      <c r="I13" s="29">
        <f t="shared" si="0"/>
        <v>-174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1"/>
      <c r="G14" s="13"/>
      <c r="H14" s="131"/>
      <c r="I14" s="29">
        <f t="shared" si="0"/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1"/>
      <c r="G15" s="13"/>
      <c r="H15" s="131"/>
      <c r="I15" s="29">
        <f t="shared" si="0"/>
        <v>-174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1"/>
      <c r="G16" s="13"/>
      <c r="H16" s="131"/>
      <c r="I16" s="29">
        <f t="shared" si="0"/>
        <v>-174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 t="shared" si="0"/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1"/>
      <c r="G18" s="13"/>
      <c r="H18" s="131"/>
      <c r="I18" s="29">
        <f t="shared" si="0"/>
        <v>-174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1"/>
      <c r="G19" s="13"/>
      <c r="H19" s="131"/>
      <c r="I19" s="29">
        <f t="shared" si="0"/>
        <v>-174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131"/>
      <c r="G20" s="13"/>
      <c r="H20" s="28"/>
      <c r="I20" s="29">
        <f t="shared" si="0"/>
        <v>-174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1"/>
      <c r="G21" s="13"/>
      <c r="H21" s="28"/>
      <c r="I21" s="29">
        <f t="shared" si="0"/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1"/>
      <c r="G22" s="13"/>
      <c r="H22" s="131"/>
      <c r="I22" s="29">
        <f t="shared" si="0"/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1"/>
      <c r="G23" s="13"/>
      <c r="H23" s="131"/>
      <c r="I23" s="29">
        <f t="shared" si="0"/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1"/>
      <c r="G25" s="13"/>
      <c r="H25" s="131"/>
      <c r="I25" s="29">
        <f t="shared" si="0"/>
        <v>-174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1"/>
      <c r="G26" s="13"/>
      <c r="H26" s="28"/>
      <c r="I26" s="29">
        <f t="shared" si="0"/>
        <v>-174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1"/>
      <c r="G27" s="13"/>
      <c r="H27" s="131"/>
      <c r="I27" s="29">
        <f t="shared" si="0"/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1"/>
      <c r="G28" s="13"/>
      <c r="H28" s="131"/>
      <c r="I28" s="29">
        <f t="shared" si="0"/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1"/>
      <c r="G29" s="13"/>
      <c r="H29" s="131"/>
      <c r="I29" s="29">
        <f t="shared" si="0"/>
        <v>-174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1">
        <v>1000</v>
      </c>
      <c r="G30" s="13">
        <v>271192</v>
      </c>
      <c r="H30" s="28">
        <v>43479</v>
      </c>
      <c r="I30" s="29">
        <f t="shared" si="0"/>
        <v>826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1"/>
      <c r="G31" s="13"/>
      <c r="H31" s="131"/>
      <c r="I31" s="29">
        <f t="shared" si="0"/>
        <v>-174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1"/>
      <c r="G32" s="13"/>
      <c r="H32" s="131"/>
      <c r="I32" s="29">
        <f t="shared" si="0"/>
        <v>-174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1"/>
      <c r="G33" s="13"/>
      <c r="H33" s="131"/>
      <c r="I33" s="29">
        <f t="shared" si="0"/>
        <v>-174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1"/>
      <c r="G34" s="13"/>
      <c r="H34" s="28"/>
      <c r="I34" s="29">
        <f t="shared" si="0"/>
        <v>-174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1"/>
      <c r="G35" s="13"/>
      <c r="H35" s="131"/>
      <c r="I35" s="29">
        <f t="shared" si="0"/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131">
        <v>348</v>
      </c>
      <c r="G36" s="13">
        <v>69</v>
      </c>
      <c r="H36" s="28">
        <v>43496</v>
      </c>
      <c r="I36" s="29">
        <f t="shared" si="0"/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1"/>
      <c r="G37" s="13"/>
      <c r="H37" s="131"/>
      <c r="I37" s="29">
        <f t="shared" si="0"/>
        <v>-174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1"/>
      <c r="G38" s="13"/>
      <c r="H38" s="131"/>
      <c r="I38" s="29">
        <f t="shared" si="0"/>
        <v>-174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1">
        <v>420</v>
      </c>
      <c r="G39" s="13">
        <v>668408</v>
      </c>
      <c r="H39" s="28">
        <v>43481</v>
      </c>
      <c r="I39" s="29">
        <f t="shared" si="0"/>
        <v>246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1"/>
      <c r="G40" s="13"/>
      <c r="H40" s="131"/>
      <c r="I40" s="29">
        <f t="shared" si="0"/>
        <v>-174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1"/>
      <c r="G41" s="13"/>
      <c r="H41" s="131"/>
      <c r="I41" s="29">
        <f t="shared" si="0"/>
        <v>-174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1"/>
      <c r="G42" s="13"/>
      <c r="H42" s="28"/>
      <c r="I42" s="29">
        <f t="shared" si="0"/>
        <v>-174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1"/>
      <c r="G43" s="13"/>
      <c r="H43" s="131"/>
      <c r="I43" s="29">
        <f t="shared" si="0"/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1"/>
      <c r="G44" s="13"/>
      <c r="H44" s="28"/>
      <c r="I44" s="29">
        <f t="shared" si="0"/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131"/>
      <c r="G45" s="13"/>
      <c r="H45" s="28"/>
      <c r="I45" s="29">
        <f t="shared" si="0"/>
        <v>-174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1"/>
      <c r="G47" s="13"/>
      <c r="H47" s="131"/>
      <c r="I47" s="29">
        <f t="shared" si="0"/>
        <v>-174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1"/>
      <c r="G48" s="13"/>
      <c r="H48" s="131"/>
      <c r="I48" s="29">
        <f t="shared" si="0"/>
        <v>-174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1"/>
      <c r="G49" s="13"/>
      <c r="H49" s="131"/>
      <c r="I49" s="29">
        <f t="shared" si="0"/>
        <v>-174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1"/>
      <c r="G50" s="13"/>
      <c r="H50" s="28"/>
      <c r="I50" s="29">
        <f t="shared" si="0"/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1"/>
      <c r="G51" s="13"/>
      <c r="H51" s="131"/>
      <c r="I51" s="29">
        <f t="shared" si="0"/>
        <v>-174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1"/>
      <c r="G52" s="13"/>
      <c r="H52" s="131"/>
      <c r="I52" s="29">
        <f t="shared" si="0"/>
        <v>-174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1"/>
      <c r="G53" s="13"/>
      <c r="H53" s="28"/>
      <c r="I53" s="29">
        <f t="shared" si="0"/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1">
        <v>2088</v>
      </c>
      <c r="G54" s="13">
        <v>996268</v>
      </c>
      <c r="H54" s="28">
        <v>43493</v>
      </c>
      <c r="I54" s="29">
        <f t="shared" si="0"/>
        <v>1914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1">
        <v>98</v>
      </c>
      <c r="G55" s="13">
        <v>371632</v>
      </c>
      <c r="H55" s="28">
        <v>43487</v>
      </c>
      <c r="I55" s="29">
        <f t="shared" si="0"/>
        <v>-76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1"/>
      <c r="G56" s="13"/>
      <c r="H56" s="131"/>
      <c r="I56" s="29">
        <f t="shared" si="0"/>
        <v>-174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502</v>
      </c>
      <c r="H57" s="28">
        <v>43494</v>
      </c>
      <c r="I57" s="29">
        <f t="shared" si="0"/>
        <v>526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1"/>
      <c r="I58" s="29">
        <f t="shared" si="0"/>
        <v>-174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1"/>
      <c r="G59" s="13"/>
      <c r="H59" s="131"/>
      <c r="I59" s="29">
        <f t="shared" si="0"/>
        <v>-174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1"/>
      <c r="G60" s="13"/>
      <c r="H60" s="131"/>
      <c r="I60" s="29">
        <f t="shared" si="0"/>
        <v>-174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1"/>
      <c r="G61" s="13"/>
      <c r="H61" s="131"/>
      <c r="I61" s="29">
        <f t="shared" si="0"/>
        <v>-174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1"/>
      <c r="G62" s="13"/>
      <c r="H62" s="131"/>
      <c r="I62" s="29">
        <f t="shared" si="0"/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1">
        <v>174</v>
      </c>
      <c r="G63" s="13">
        <v>254784</v>
      </c>
      <c r="H63" s="28">
        <v>43488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1">
        <f>174+98</f>
        <v>272</v>
      </c>
      <c r="G64" s="13">
        <v>625706</v>
      </c>
      <c r="H64" s="28">
        <v>43479</v>
      </c>
      <c r="I64" s="29">
        <f t="shared" si="0"/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1">
        <v>1044</v>
      </c>
      <c r="G65" s="13">
        <v>731514</v>
      </c>
      <c r="H65" s="28">
        <v>43481</v>
      </c>
      <c r="I65" s="29">
        <f t="shared" si="0"/>
        <v>870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1"/>
      <c r="G66" s="13"/>
      <c r="H66" s="28"/>
      <c r="I66" s="29">
        <f t="shared" si="0"/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1"/>
      <c r="G67" s="13"/>
      <c r="H67" s="131"/>
      <c r="I67" s="29">
        <f t="shared" si="0"/>
        <v>-174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1"/>
      <c r="G68" s="13"/>
      <c r="H68" s="131"/>
      <c r="I68" s="29">
        <f t="shared" ref="I68:I125" si="1">F68-E68</f>
        <v>-174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1">
        <v>174</v>
      </c>
      <c r="G69" s="13">
        <v>167832</v>
      </c>
      <c r="H69" s="28">
        <v>43474</v>
      </c>
      <c r="I69" s="29">
        <f t="shared" si="1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1"/>
      <c r="G70" s="13"/>
      <c r="H70" s="131"/>
      <c r="I70" s="29">
        <f t="shared" si="1"/>
        <v>-174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1"/>
      <c r="G71" s="13"/>
      <c r="H71" s="131"/>
      <c r="I71" s="29">
        <f t="shared" si="1"/>
        <v>-174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1"/>
      <c r="G72" s="13"/>
      <c r="H72" s="131"/>
      <c r="I72" s="29">
        <f t="shared" si="1"/>
        <v>-348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1"/>
      <c r="G73" s="13"/>
      <c r="H73" s="131"/>
      <c r="I73" s="29">
        <f t="shared" si="1"/>
        <v>-174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1"/>
      <c r="G74" s="13"/>
      <c r="H74" s="131"/>
      <c r="I74" s="29">
        <f t="shared" si="1"/>
        <v>-174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1"/>
      <c r="G75" s="13"/>
      <c r="H75" s="131"/>
      <c r="I75" s="29">
        <f t="shared" si="1"/>
        <v>-174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1">
        <v>210</v>
      </c>
      <c r="G76" s="13">
        <v>402795</v>
      </c>
      <c r="H76" s="28">
        <v>43475</v>
      </c>
      <c r="I76" s="29">
        <f t="shared" si="1"/>
        <v>36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503</v>
      </c>
      <c r="H77" s="28">
        <v>43480</v>
      </c>
      <c r="I77" s="29">
        <f t="shared" si="1"/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1"/>
      <c r="G78" s="13"/>
      <c r="H78" s="131"/>
      <c r="I78" s="29">
        <f t="shared" si="1"/>
        <v>-174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1"/>
      <c r="G79" s="13"/>
      <c r="H79" s="131"/>
      <c r="I79" s="29">
        <f t="shared" si="1"/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1"/>
      <c r="G80" s="13"/>
      <c r="H80" s="28"/>
      <c r="I80" s="29">
        <f t="shared" si="1"/>
        <v>-174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1"/>
      <c r="G81" s="13"/>
      <c r="H81" s="28"/>
      <c r="I81" s="29">
        <f t="shared" si="1"/>
        <v>-174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1"/>
      <c r="G82" s="13"/>
      <c r="H82" s="131"/>
      <c r="I82" s="29">
        <f t="shared" si="1"/>
        <v>-174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1"/>
      <c r="G83" s="13"/>
      <c r="H83" s="131"/>
      <c r="I83" s="29">
        <f t="shared" si="1"/>
        <v>-174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1"/>
      <c r="G84" s="13"/>
      <c r="H84" s="131"/>
      <c r="I84" s="29">
        <f t="shared" si="1"/>
        <v>-174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1"/>
      <c r="G85" s="13"/>
      <c r="H85" s="131"/>
      <c r="I85" s="29">
        <f t="shared" si="1"/>
        <v>-174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1"/>
      <c r="G86" s="13"/>
      <c r="H86" s="131"/>
      <c r="I86" s="29">
        <f t="shared" si="1"/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1"/>
      <c r="G87" s="13"/>
      <c r="H87" s="131"/>
      <c r="I87" s="29">
        <f t="shared" si="1"/>
        <v>-174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1">
        <v>696</v>
      </c>
      <c r="G88" s="13">
        <v>919588</v>
      </c>
      <c r="H88" s="28">
        <v>43481</v>
      </c>
      <c r="I88" s="29">
        <f t="shared" si="1"/>
        <v>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1"/>
      <c r="G89" s="13"/>
      <c r="H89" s="131"/>
      <c r="I89" s="29">
        <f t="shared" si="1"/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1">
        <v>1500</v>
      </c>
      <c r="G90" s="13">
        <v>525415</v>
      </c>
      <c r="H90" s="28">
        <v>43495</v>
      </c>
      <c r="I90" s="29">
        <f t="shared" si="1"/>
        <v>1326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1"/>
      <c r="G91" s="13"/>
      <c r="H91" s="28"/>
      <c r="I91" s="29">
        <f t="shared" si="1"/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1"/>
      <c r="G92" s="13"/>
      <c r="H92" s="131"/>
      <c r="I92" s="29">
        <f t="shared" si="1"/>
        <v>-174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1">
        <v>1700</v>
      </c>
      <c r="G93" s="13">
        <v>750985</v>
      </c>
      <c r="H93" s="28">
        <v>43480</v>
      </c>
      <c r="I93" s="29">
        <f t="shared" si="1"/>
        <v>1526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1">
        <v>210</v>
      </c>
      <c r="G94" s="13">
        <v>402795</v>
      </c>
      <c r="H94" s="28">
        <v>43475</v>
      </c>
      <c r="I94" s="29">
        <f t="shared" si="1"/>
        <v>36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1"/>
      <c r="G95" s="13"/>
      <c r="H95" s="131"/>
      <c r="I95" s="29">
        <f t="shared" si="1"/>
        <v>-174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1">
        <v>174</v>
      </c>
      <c r="G96" s="13">
        <v>170636</v>
      </c>
      <c r="H96" s="28">
        <v>43475</v>
      </c>
      <c r="I96" s="29">
        <f t="shared" si="1"/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1"/>
      <c r="G97" s="13"/>
      <c r="H97" s="131"/>
      <c r="I97" s="29">
        <f t="shared" si="1"/>
        <v>-174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1"/>
      <c r="G98" s="13"/>
      <c r="H98" s="131"/>
      <c r="I98" s="29">
        <f t="shared" si="1"/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1"/>
      <c r="G99" s="13"/>
      <c r="H99" s="131"/>
      <c r="I99" s="29">
        <f t="shared" si="1"/>
        <v>-174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1"/>
      <c r="G100" s="13"/>
      <c r="H100" s="28"/>
      <c r="I100" s="29">
        <f t="shared" si="1"/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1">
        <v>2112</v>
      </c>
      <c r="G101" s="13">
        <v>43479</v>
      </c>
      <c r="H101" s="28">
        <v>43479</v>
      </c>
      <c r="I101" s="29">
        <f t="shared" si="1"/>
        <v>1938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1"/>
      <c r="G102" s="13"/>
      <c r="H102" s="131"/>
      <c r="I102" s="29">
        <f t="shared" si="1"/>
        <v>-174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1"/>
      <c r="G103" s="13"/>
      <c r="H103" s="131"/>
      <c r="I103" s="29">
        <f t="shared" si="1"/>
        <v>-174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1">
        <v>522</v>
      </c>
      <c r="G104" s="13">
        <v>342286</v>
      </c>
      <c r="H104" s="28">
        <v>43489</v>
      </c>
      <c r="I104" s="29">
        <f t="shared" si="1"/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1"/>
      <c r="G105" s="13"/>
      <c r="H105" s="131"/>
      <c r="I105" s="29">
        <f t="shared" si="1"/>
        <v>-174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1"/>
      <c r="G106" s="13"/>
      <c r="H106" s="131"/>
      <c r="I106" s="29">
        <f t="shared" si="1"/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1"/>
      <c r="G107" s="13"/>
      <c r="H107" s="131"/>
      <c r="I107" s="29">
        <f t="shared" si="1"/>
        <v>-174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1"/>
      <c r="G108" s="13"/>
      <c r="H108" s="131"/>
      <c r="I108" s="29">
        <f t="shared" si="1"/>
        <v>-174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1"/>
      <c r="G109" s="13"/>
      <c r="H109" s="131"/>
      <c r="I109" s="29">
        <f t="shared" si="1"/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1"/>
      <c r="G110" s="13"/>
      <c r="H110" s="131"/>
      <c r="I110" s="29">
        <f t="shared" si="1"/>
        <v>-174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1"/>
      <c r="G111" s="13"/>
      <c r="H111" s="28"/>
      <c r="I111" s="29">
        <f t="shared" si="1"/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1"/>
      <c r="G112" s="13"/>
      <c r="H112" s="131"/>
      <c r="I112" s="29">
        <f t="shared" si="1"/>
        <v>-174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1"/>
      <c r="G113" s="13"/>
      <c r="H113" s="131"/>
      <c r="I113" s="29">
        <f t="shared" si="1"/>
        <v>-174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1"/>
      <c r="G114" s="13"/>
      <c r="H114" s="131"/>
      <c r="I114" s="29">
        <f t="shared" si="1"/>
        <v>-174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1"/>
      <c r="G115" s="13"/>
      <c r="H115" s="131"/>
      <c r="I115" s="29">
        <f t="shared" si="1"/>
        <v>-174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1"/>
      <c r="G116" s="13"/>
      <c r="H116" s="28"/>
      <c r="I116" s="29">
        <f t="shared" si="1"/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1"/>
      <c r="G117" s="13"/>
      <c r="H117" s="131"/>
      <c r="I117" s="29">
        <f t="shared" si="1"/>
        <v>-174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1">
        <v>174</v>
      </c>
      <c r="G118" s="13">
        <v>978980</v>
      </c>
      <c r="H118" s="28">
        <v>43474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1"/>
      <c r="G119" s="13"/>
      <c r="H119" s="131"/>
      <c r="I119" s="29">
        <f t="shared" si="1"/>
        <v>-174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1"/>
      <c r="G120" s="13"/>
      <c r="H120" s="131"/>
      <c r="I120" s="29">
        <f t="shared" si="1"/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1">
        <v>1044</v>
      </c>
      <c r="G121" s="13">
        <v>241839</v>
      </c>
      <c r="H121" s="28">
        <v>43480</v>
      </c>
      <c r="I121" s="29">
        <f t="shared" si="1"/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1"/>
      <c r="G122" s="13"/>
      <c r="H122" s="28"/>
      <c r="I122" s="29">
        <f t="shared" si="1"/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1">
        <v>1100</v>
      </c>
      <c r="G123" s="13">
        <v>205778</v>
      </c>
      <c r="H123" s="28">
        <v>43488</v>
      </c>
      <c r="I123" s="29">
        <f t="shared" si="1"/>
        <v>926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 t="shared" si="1"/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1"/>
      <c r="G125" s="13"/>
      <c r="H125" s="131"/>
      <c r="I125" s="29">
        <f t="shared" si="1"/>
        <v>-174</v>
      </c>
    </row>
  </sheetData>
  <autoFilter ref="A3:I125" xr:uid="{00000000-0009-0000-0000-00001B000000}"/>
  <mergeCells count="1">
    <mergeCell ref="C1:I2"/>
  </mergeCells>
  <conditionalFormatting sqref="I1:I1048576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38">
        <v>43497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1044</v>
      </c>
      <c r="G4" s="132" t="s">
        <v>504</v>
      </c>
      <c r="H4" s="28">
        <v>43500</v>
      </c>
      <c r="I4" s="11">
        <f>янв.19!I4+фев.19!F4-фев.19!E4</f>
        <v>696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янв.19!I5+фев.19!F5-фев.19!E5</f>
        <v>-348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янв.19!I6+фев.19!F6-фев.19!E6</f>
        <v>-48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янв.19!I7+фев.19!F7-фев.19!E7</f>
        <v>-348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янв.19!I8+фев.19!F8-фев.19!E8</f>
        <v>-348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янв.19!I9+фев.19!F9-фев.19!E9</f>
        <v>-348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янв.19!I10+фев.19!F10-фев.19!E10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11">
        <f>янв.19!I11+фев.19!F11-фев.19!E11</f>
        <v>-348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янв.19!I12+фев.19!F12-фев.19!E12</f>
        <v>-348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янв.19!I13+фев.19!F13-фев.19!E13</f>
        <v>-348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11">
        <f>янв.19!I14+фев.19!F14-фев.19!E14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янв.19!I15+фев.19!F15-фев.19!E15</f>
        <v>-348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янв.19!I16+фев.19!F16-фев.19!E16</f>
        <v>-348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янв.19!I17+фев.19!F17-фев.19!E17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янв.19!I18+фев.19!F18-фев.19!E18</f>
        <v>-348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янв.19!I19+фев.19!F19-фев.19!E19</f>
        <v>-348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600</v>
      </c>
      <c r="G20" s="132" t="s">
        <v>505</v>
      </c>
      <c r="H20" s="28">
        <v>43521</v>
      </c>
      <c r="I20" s="11">
        <f>янв.19!I20+фев.19!F20-фев.19!E20</f>
        <v>252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янв.19!I21+фев.19!F21-фев.19!E21</f>
        <v>-348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янв.19!I22+фев.19!F22-фев.19!E22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янв.19!I23+фев.19!F23-фев.19!E23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янв.19!I24+фев.19!F24-фев.19!E24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янв.19!I25+фев.19!F25-фев.19!E25</f>
        <v>-348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янв.19!I26+фев.19!F26-фев.19!E26</f>
        <v>-348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янв.19!I27+фев.19!F27-фев.19!E27</f>
        <v>-348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янв.19!I28+фев.19!F28-фев.19!E28</f>
        <v>-348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янв.19!I29+фев.19!F29-фев.19!E29</f>
        <v>-348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янв.19!I30+фев.19!F30-фев.19!E30</f>
        <v>652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янв.19!I31+фев.19!F31-фев.19!E31</f>
        <v>-348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янв.19!I32+фев.19!F32-фев.19!E32</f>
        <v>-348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янв.19!I33+фев.19!F33-фев.19!E33</f>
        <v>-348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янв.19!I34+фев.19!F34-фев.19!E34</f>
        <v>-348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янв.19!I35+фев.19!F35-фев.19!E35</f>
        <v>-348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5889</v>
      </c>
      <c r="H36" s="28">
        <v>43524</v>
      </c>
      <c r="I36" s="11">
        <f>янв.19!I36+фев.19!F36-фев.19!E36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янв.19!I37+фев.19!F37-фев.19!E37</f>
        <v>-348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янв.19!I38+фев.19!F38-фев.19!E38</f>
        <v>-348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янв.19!I39+фев.19!F39-фев.19!E39</f>
        <v>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янв.19!I40+фев.19!F40-фев.19!E40</f>
        <v>-348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янв.19!I41+фев.19!F41-фев.19!E41</f>
        <v>-348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янв.19!I42+фев.19!F42-фев.19!E42</f>
        <v>-348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янв.19!I43+фев.19!F43-фев.19!E43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янв.19!I44+фев.19!F44-фев.19!E44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янв.19!I45+фев.19!F45-фев.19!E45</f>
        <v>-348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янв.19!I46+фев.19!F46-фев.19!E46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янв.19!I47+фев.19!F47-фев.19!E47</f>
        <v>-348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янв.19!I48+фев.19!F48-фев.19!E48</f>
        <v>-348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янв.19!I49+фев.19!F49-фев.19!E49</f>
        <v>-348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янв.19!I50+фев.19!F50-фев.19!E50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янв.19!I51+фев.19!F51-фев.19!E51</f>
        <v>-348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янв.19!I52+фев.19!F52-фев.19!E52</f>
        <v>-348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янв.19!I53+фев.19!F53-фев.19!E53</f>
        <v>-348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янв.19!I54+фев.19!F54-фев.19!E54</f>
        <v>1740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250</v>
      </c>
      <c r="G55" s="132" t="s">
        <v>506</v>
      </c>
      <c r="H55" s="28">
        <v>43507</v>
      </c>
      <c r="I55" s="11">
        <f>янв.19!I55+фев.19!F55-фев.19!E55</f>
        <v>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янв.19!I56+фев.19!F56-фев.19!E56</f>
        <v>-348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янв.19!I57+фев.19!F57-фев.19!E57</f>
        <v>352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янв.19!I58+фев.19!F58-фев.19!E58</f>
        <v>-348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янв.19!I59+фев.19!F59-фев.19!E59</f>
        <v>-348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янв.19!I60+фев.19!F60-фев.19!E60</f>
        <v>-348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янв.19!I61+фев.19!F61-фев.19!E61</f>
        <v>-348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522</v>
      </c>
      <c r="G62" s="132" t="s">
        <v>507</v>
      </c>
      <c r="H62" s="28">
        <v>43514</v>
      </c>
      <c r="I62" s="11">
        <f>янв.19!I62+фев.19!F62-фев.19!E62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508</v>
      </c>
      <c r="H63" s="28">
        <v>43521</v>
      </c>
      <c r="I63" s="11">
        <f>янв.19!I63+фев.19!F63-фев.19!E63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509</v>
      </c>
      <c r="H64" s="28">
        <v>43502</v>
      </c>
      <c r="I64" s="11">
        <f>янв.19!I64+фев.19!F64-фев.19!E64</f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янв.19!I65+фев.19!F65-фев.19!E65</f>
        <v>696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янв.19!I66+фев.19!F66-фев.19!E66</f>
        <v>-348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янв.19!I67+фев.19!F67-фев.19!E67</f>
        <v>-348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янв.19!I68+фев.19!F68-фев.19!E68</f>
        <v>-348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510</v>
      </c>
      <c r="H69" s="28">
        <v>43500</v>
      </c>
      <c r="I69" s="11">
        <f>янв.19!I69+фев.19!F69-фев.19!E69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янв.19!I70+фев.19!F70-фев.19!E70</f>
        <v>-348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янв.19!I71+фев.19!F71-фев.19!E71</f>
        <v>-348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11">
        <f>янв.19!I72+фев.19!F72-фев.19!E72</f>
        <v>-696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янв.19!I73+фев.19!F73-фев.19!E73</f>
        <v>-348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1116</v>
      </c>
      <c r="G74" s="132" t="s">
        <v>511</v>
      </c>
      <c r="H74" s="28">
        <v>43514</v>
      </c>
      <c r="I74" s="11">
        <f>янв.19!I74+фев.19!F74-фев.19!E74</f>
        <v>768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янв.19!I75+фев.19!F75-фев.19!E75</f>
        <v>-348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11">
        <f>янв.19!I76+фев.19!F76-фев.19!E76</f>
        <v>-138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512</v>
      </c>
      <c r="H77" s="28">
        <v>43502</v>
      </c>
      <c r="I77" s="11">
        <f>янв.19!I77+фев.19!F77-фев.19!E77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1200</v>
      </c>
      <c r="G78" s="132" t="s">
        <v>513</v>
      </c>
      <c r="H78" s="28">
        <v>43503</v>
      </c>
      <c r="I78" s="11">
        <f>янв.19!I78+фев.19!F78-фев.19!E78</f>
        <v>852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янв.19!I79+фев.19!F79-фев.19!E79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янв.19!I80+фев.19!F80-фев.19!E80</f>
        <v>-348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янв.19!I81+фев.19!F81-фев.19!E81</f>
        <v>-348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янв.19!I82+фев.19!F82-фев.19!E82</f>
        <v>-348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янв.19!I83+фев.19!F83-фев.19!E83</f>
        <v>-348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янв.19!I84+фев.19!F84-фев.19!E84</f>
        <v>-348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янв.19!I85+фев.19!F85-фев.19!E85</f>
        <v>-348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514</v>
      </c>
      <c r="H86" s="28">
        <v>43500</v>
      </c>
      <c r="I86" s="11">
        <f>янв.19!I86+фев.19!F86-фев.19!E86</f>
        <v>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янв.19!I87+фев.19!F87-фев.19!E87</f>
        <v>-348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янв.19!I88+фев.19!F88-фев.19!E88</f>
        <v>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янв.19!I89+фев.19!F89-фев.19!E89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янв.19!I90+фев.19!F90-фев.19!E90</f>
        <v>1152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янв.19!I91+фев.19!F91-фев.19!E91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янв.19!I92+фев.19!F92-фев.19!E92</f>
        <v>-348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янв.19!I93+фев.19!F93-фев.19!E93</f>
        <v>1352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янв.19!I94+фев.19!F94-фев.19!E94</f>
        <v>-138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янв.19!I95+фев.19!F95-фев.19!E95</f>
        <v>-348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515</v>
      </c>
      <c r="H96" s="28">
        <v>43501</v>
      </c>
      <c r="I96" s="11">
        <f>янв.19!I96+фев.19!F96-фев.19!E96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янв.19!I97+фев.19!F97-фев.19!E97</f>
        <v>-348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янв.19!I98+фев.19!F98-фев.19!E98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янв.19!I99+фев.19!F99-фев.19!E99</f>
        <v>-348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516</v>
      </c>
      <c r="H100" s="28">
        <v>43507</v>
      </c>
      <c r="I100" s="11">
        <f>янв.19!I100+фев.19!F100-фев.19!E100</f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янв.19!I101+фев.19!F101-фев.19!E101</f>
        <v>1764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янв.19!I102+фев.19!F102-фев.19!E102</f>
        <v>-348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янв.19!I103+фев.19!F103-фев.19!E103</f>
        <v>-348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янв.19!I104+фев.19!F104-фев.19!E104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янв.19!I105+фев.19!F105-фев.19!E105</f>
        <v>-348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янв.19!I106+фев.19!F106-фев.19!E106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янв.19!I107+фев.19!F107-фев.19!E107</f>
        <v>-348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янв.19!I108+фев.19!F108-фев.19!E108</f>
        <v>-348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янв.19!I109+фев.19!F109-фев.19!E109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янв.19!I110+фев.19!F110-фев.19!E110</f>
        <v>-348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517</v>
      </c>
      <c r="H111" s="28">
        <v>43516</v>
      </c>
      <c r="I111" s="11">
        <f>янв.19!I111+фев.19!F111-фев.19!E111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янв.19!I112+фев.19!F112-фев.19!E112</f>
        <v>-348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янв.19!I113+фев.19!F113-фев.19!E113</f>
        <v>-348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янв.19!I114+фев.19!F114-фев.19!E114</f>
        <v>-348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янв.19!I115+фев.19!F115-фев.19!E115</f>
        <v>-348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518</v>
      </c>
      <c r="H116" s="28">
        <v>43507</v>
      </c>
      <c r="I116" s="11">
        <f>янв.19!I116+фев.19!F116-фев.19!E116</f>
        <v>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янв.19!I117+фев.19!F117-фев.19!E117</f>
        <v>-348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519</v>
      </c>
      <c r="H118" s="28">
        <v>43507</v>
      </c>
      <c r="I118" s="11">
        <f>янв.19!I118+фев.19!F118-фев.19!E118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янв.19!I119+фев.19!F119-фев.19!E119</f>
        <v>-348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янв.19!I120+фев.19!F120-фев.19!E120</f>
        <v>-348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янв.19!I121+фев.19!F121-фев.19!E121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520</v>
      </c>
      <c r="H122" s="28">
        <v>43514</v>
      </c>
      <c r="I122" s="11">
        <f>янв.19!I122+фев.19!F122-фев.19!E122</f>
        <v>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11">
        <f>янв.19!I123+фев.19!F123-фев.19!E123</f>
        <v>752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янв.19!I124+фев.19!F124-фев.19!E124</f>
        <v>-348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янв.19!I125+фев.19!F125-фев.19!E125</f>
        <v>-348</v>
      </c>
    </row>
  </sheetData>
  <autoFilter ref="A3:I125" xr:uid="{00000000-0009-0000-0000-00001C000000}"/>
  <mergeCells count="1">
    <mergeCell ref="C1:I2"/>
  </mergeCells>
  <conditionalFormatting sqref="I1:I1048576">
    <cfRule type="cellIs" dxfId="11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38">
        <v>42767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11">
        <f>янв.17!I4+фев.17!F4-фев.17!E4</f>
        <v>-280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янв.17!I5+фев.17!F5-фев.17!E5</f>
        <v>-280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11">
        <f>янв.17!I6+фев.17!F6-фев.17!E6</f>
        <v>-280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янв.17!I7+фев.17!F7-фев.17!E7</f>
        <v>-280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янв.17!I8+фев.17!F8-фев.17!E8</f>
        <v>-280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янв.17!I9+фев.17!F9-фев.17!E9</f>
        <v>-280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11">
        <f>янв.17!I10+фев.17!F10-фев.17!E10</f>
        <v>-280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янв.17!I11+фев.17!F11-фев.17!E11</f>
        <v>-280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янв.17!I12+фев.17!F12-фев.17!E12</f>
        <v>-280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янв.17!I13+фев.17!F13-фев.17!E13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11">
        <f>янв.17!I14+фев.17!F14-фев.17!E14</f>
        <v>-280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янв.17!I15+фев.17!F15-фев.17!E15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11">
        <f>янв.17!I16+фев.17!F16-фев.17!E16</f>
        <v>-280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140</v>
      </c>
      <c r="G17" s="132" t="s">
        <v>149</v>
      </c>
      <c r="H17" s="28">
        <v>42775</v>
      </c>
      <c r="I17" s="11">
        <f>янв.17!I17+фев.17!F17-фев.17!E17</f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янв.17!I18+фев.17!F18-фев.17!E18</f>
        <v>-280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янв.17!I19+фев.17!F19-фев.17!E19</f>
        <v>-280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янв.17!I20+фев.17!F20-фев.17!E20</f>
        <v>-280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янв.17!I21+фев.17!F21-фев.17!E21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янв.17!I22+фев.17!F22-фев.17!E22</f>
        <v>-280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янв.17!I23+фев.17!F23-фев.17!E23</f>
        <v>-280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2"/>
      <c r="H24" s="28"/>
      <c r="I24" s="11">
        <f>янв.17!I24+фев.17!F24-фев.17!E24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янв.17!I25+фев.17!F25-фев.17!E25</f>
        <v>-280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янв.17!I26+фев.17!F26-фев.17!E26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янв.17!I27+фев.17!F27-фев.17!E27</f>
        <v>-280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янв.17!I28+фев.17!F28-фев.17!E28</f>
        <v>-280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янв.17!I29+фев.17!F29-фев.17!E29</f>
        <v>-280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янв.17!I30+фев.17!F30-фев.17!E30</f>
        <v>-280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11">
        <f>янв.17!I31+фев.17!F31-фев.17!E31</f>
        <v>-280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янв.17!I32+фев.17!F32-фев.17!E32</f>
        <v>-280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янв.17!I33+фев.17!F33-фев.17!E33</f>
        <v>-280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янв.17!I34+фев.17!F34-фев.17!E34</f>
        <v>2720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янв.17!I35+фев.17!F35-фев.17!E35</f>
        <v>-280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янв.17!I36+фев.17!F36-фев.17!E36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янв.17!I37+фев.17!F37-фев.17!E37</f>
        <v>-280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янв.17!I38+фев.17!F38-фев.17!E38</f>
        <v>-280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280</v>
      </c>
      <c r="G39" s="132" t="s">
        <v>150</v>
      </c>
      <c r="H39" s="28">
        <v>42787</v>
      </c>
      <c r="I39" s="11">
        <f>янв.17!I39+фев.17!F39-фев.17!E39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янв.17!I40+фев.17!F40-фев.17!E40</f>
        <v>-280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янв.17!I41+фев.17!F41-фев.17!E41</f>
        <v>-280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янв.17!I42+фев.17!F42-фев.17!E42</f>
        <v>-280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янв.17!I43+фев.17!F43-фев.17!E43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11">
        <f>янв.17!I44+фев.17!F44-фев.17!E44</f>
        <v>-280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151</v>
      </c>
      <c r="H45" s="28">
        <v>42769</v>
      </c>
      <c r="I45" s="11">
        <f>янв.17!I45+фев.17!F45-фев.17!E45</f>
        <v>-140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янв.17!I46+фев.17!F46-фев.17!E46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янв.17!I47+фев.17!F47-фев.17!E47</f>
        <v>-280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янв.17!I48+фев.17!F48-фев.17!E48</f>
        <v>-280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>
        <v>840</v>
      </c>
      <c r="G49" s="132" t="s">
        <v>152</v>
      </c>
      <c r="H49" s="28">
        <v>42772</v>
      </c>
      <c r="I49" s="11">
        <f>янв.17!I49+фев.17!F49-фев.17!E49</f>
        <v>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янв.17!I50+фев.17!F50-фев.17!E50</f>
        <v>-280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янв.17!I51+фев.17!F51-фев.17!E51</f>
        <v>-280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янв.17!I52+фев.17!F52-фев.17!E52</f>
        <v>-280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11">
        <f>янв.17!I53+фев.17!F53-фев.17!E53</f>
        <v>-280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янв.17!I54+фев.17!F54-фев.17!E54</f>
        <v>-280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11">
        <f>янв.17!I55+фев.17!F55-фев.17!E55</f>
        <v>-280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янв.17!I56+фев.17!F56-фев.17!E56</f>
        <v>-280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28"/>
      <c r="I57" s="11">
        <f>янв.17!I57+фев.17!F57-фев.17!E57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янв.17!I58+фев.17!F58-фев.17!E58</f>
        <v>-280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янв.17!I59+фев.17!F59-фев.17!E59</f>
        <v>-280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янв.17!I60+фев.17!F60-фев.17!E60</f>
        <v>-280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янв.17!I61+фев.17!F61-фев.17!E61</f>
        <v>-280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янв.17!I62+фев.17!F62-фев.17!E62</f>
        <v>-280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153</v>
      </c>
      <c r="H63" s="28">
        <v>42776</v>
      </c>
      <c r="I63" s="11">
        <f>янв.17!I63+фев.17!F63-фев.17!E63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>
        <f>1400+280</f>
        <v>1680</v>
      </c>
      <c r="G64" s="132" t="s">
        <v>154</v>
      </c>
      <c r="H64" s="28">
        <v>42779</v>
      </c>
      <c r="I64" s="11">
        <f>янв.17!I64+фев.17!F64-фев.17!E64</f>
        <v>1400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155</v>
      </c>
      <c r="H65" s="28">
        <v>42767</v>
      </c>
      <c r="I65" s="11">
        <f>янв.17!I65+фев.17!F65-фев.17!E65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11">
        <f>янв.17!I66+фев.17!F66-фев.17!E66</f>
        <v>1120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янв.17!I67+фев.17!F67-фев.17!E67</f>
        <v>-280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янв.17!I68+фев.17!F68-фев.17!E68</f>
        <v>-280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156</v>
      </c>
      <c r="H69" s="28">
        <v>42767</v>
      </c>
      <c r="I69" s="11">
        <f>янв.17!I69+фев.17!F69-фев.17!E69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янв.17!I70+фев.17!F70-фев.17!E70</f>
        <v>-280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янв.17!I71+фев.17!F71-фев.17!E71</f>
        <v>-280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11">
        <f>янв.17!I72+фев.17!F72-фев.17!E72</f>
        <v>-560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янв.17!I73+фев.17!F73-фев.17!E73</f>
        <v>-280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11">
        <f>янв.17!I74+фев.17!F74-фев.17!E74</f>
        <v>-280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янв.17!I75+фев.17!F75-фев.17!E75</f>
        <v>-280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11">
        <f>янв.17!I76+фев.17!F76-фев.17!E76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157</v>
      </c>
      <c r="H77" s="28">
        <v>42775</v>
      </c>
      <c r="I77" s="11">
        <f>янв.17!I77+фев.17!F77-фев.17!E77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янв.17!I78+фев.17!F78-фев.17!E78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янв.17!I79+фев.17!F79-фев.17!E79</f>
        <v>-280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158</v>
      </c>
      <c r="H80" s="28">
        <v>42782</v>
      </c>
      <c r="I80" s="11">
        <f>янв.17!I80+фев.17!F80-фев.17!E80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11">
        <f>янв.17!I81+фев.17!F81-фев.17!E81</f>
        <v>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159</v>
      </c>
      <c r="H82" s="28">
        <v>42768</v>
      </c>
      <c r="I82" s="11">
        <f>янв.17!I82+фев.17!F82-фев.17!E82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янв.17!I83+фев.17!F83-фев.17!E83</f>
        <v>-280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янв.17!I84+фев.17!F84-фев.17!E84</f>
        <v>-280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янв.17!I85+фев.17!F85-фев.17!E85</f>
        <v>-280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янв.17!I86+фев.17!F86-фев.17!E86</f>
        <v>-280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11">
        <f>янв.17!I87+фев.17!F87-фев.17!E87</f>
        <v>-280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f>140+840</f>
        <v>980</v>
      </c>
      <c r="G88" s="132" t="s">
        <v>160</v>
      </c>
      <c r="H88" s="28">
        <v>42787</v>
      </c>
      <c r="I88" s="11">
        <f>янв.17!I88+фев.17!F88-фев.17!E88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янв.17!I89+фев.17!F89-фев.17!E89</f>
        <v>-280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11">
        <f>янв.17!I90+фев.17!F90-фев.17!E90</f>
        <v>-280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161</v>
      </c>
      <c r="H91" s="28">
        <v>42788</v>
      </c>
      <c r="I91" s="11">
        <f>янв.17!I91+фев.17!F91-фев.17!E91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420</v>
      </c>
      <c r="G92" s="132" t="s">
        <v>162</v>
      </c>
      <c r="H92" s="28">
        <v>42768</v>
      </c>
      <c r="I92" s="11">
        <f>янв.17!I92+фев.17!F92-фев.17!E92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янв.17!I93+фев.17!F93-фев.17!E93</f>
        <v>-280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янв.17!I94+фев.17!F94-фев.17!E94</f>
        <v>-280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янв.17!I95+фев.17!F95-фев.17!E95</f>
        <v>-280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163</v>
      </c>
      <c r="H96" s="28">
        <v>42767</v>
      </c>
      <c r="I96" s="11">
        <f>янв.17!I96+фев.17!F96-фев.17!E96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янв.17!I97+фев.17!F97-фев.17!E97</f>
        <v>-280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11">
        <f>янв.17!I98+фев.17!F98-фев.17!E98</f>
        <v>-280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янв.17!I99+фев.17!F99-фев.17!E99</f>
        <v>-280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11">
        <f>янв.17!I100+фев.17!F100-фев.17!E100</f>
        <v>-280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янв.17!I101+фев.17!F101-фев.17!E101</f>
        <v>1400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янв.17!I102+фев.17!F102-фев.17!E102</f>
        <v>-280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янв.17!I103+фев.17!F103-фев.17!E103</f>
        <v>-280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f>560+280</f>
        <v>840</v>
      </c>
      <c r="G104" s="132" t="s">
        <v>164</v>
      </c>
      <c r="H104" s="28">
        <v>42781</v>
      </c>
      <c r="I104" s="11">
        <f>янв.17!I104+фев.17!F104-фев.17!E104</f>
        <v>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янв.17!I105+фев.17!F105-фев.17!E105</f>
        <v>-280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янв.17!I106+фев.17!F106-фев.17!E106</f>
        <v>-280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янв.17!I107+фев.17!F107-фев.17!E107</f>
        <v>-280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янв.17!I108+фев.17!F108-фев.17!E108</f>
        <v>-280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11">
        <f>янв.17!I109+фев.17!F109-фев.17!E109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янв.17!I110+фев.17!F110-фев.17!E110</f>
        <v>-280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165</v>
      </c>
      <c r="H111" s="28">
        <v>42793</v>
      </c>
      <c r="I111" s="11">
        <f>янв.17!I111+фев.17!F111-фев.17!E111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янв.17!I112+фев.17!F112-фев.17!E112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янв.17!I113+фев.17!F113-фев.17!E113</f>
        <v>-280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11">
        <f>янв.17!I114+фев.17!F114-фев.17!E114</f>
        <v>-280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янв.17!I115+фев.17!F115-фев.17!E115</f>
        <v>-280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янв.17!I116+фев.17!F116-фев.17!E116</f>
        <v>-280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янв.17!I117+фев.17!F117-фев.17!E117</f>
        <v>-280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11">
        <f>янв.17!I118+фев.17!F118-фев.17!E118</f>
        <v>-280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янв.17!I119+фев.17!F119-фев.17!E119</f>
        <v>-280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янв.17!I120+фев.17!F120-фев.17!E120</f>
        <v>-280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янв.17!I121+фев.17!F121-фев.17!E121</f>
        <v>-280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янв.17!I122+фев.17!F122-фев.17!E122</f>
        <v>-280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янв.17!I123+фев.17!F123-фев.17!E123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28"/>
      <c r="I124" s="11">
        <f>янв.17!I124+фев.17!F124-фев.17!E124</f>
        <v>560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янв.17!I125+фев.17!F125-фев.17!E125</f>
        <v>-280</v>
      </c>
    </row>
  </sheetData>
  <autoFilter ref="A3:I125" xr:uid="{00000000-0009-0000-0000-000002000000}"/>
  <mergeCells count="1">
    <mergeCell ref="C1:I2"/>
  </mergeCells>
  <conditionalFormatting sqref="I1:I1048576">
    <cfRule type="cellIs" dxfId="14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2">
        <v>43525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фев.19!I4+мар.19!F4-мар.19!E4</f>
        <v>522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фев.19!I5+мар.19!F5-мар.19!E5</f>
        <v>-522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300</v>
      </c>
      <c r="G6" s="132" t="s">
        <v>521</v>
      </c>
      <c r="H6" s="28">
        <v>43546</v>
      </c>
      <c r="I6" s="11">
        <f>фев.19!I6+мар.19!F6-мар.19!E6</f>
        <v>78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фев.19!I7+мар.19!F7-мар.19!E7</f>
        <v>-522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2000</v>
      </c>
      <c r="G8" s="132" t="s">
        <v>522</v>
      </c>
      <c r="H8" s="28">
        <v>43543</v>
      </c>
      <c r="I8" s="11">
        <f>фев.19!I8+мар.19!F8-мар.19!E8</f>
        <v>1478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фев.19!I9+мар.19!F9-мар.19!E9</f>
        <v>-522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фев.19!I10+мар.19!F10-мар.19!E10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523</v>
      </c>
      <c r="H11" s="28" t="s">
        <v>524</v>
      </c>
      <c r="I11" s="11">
        <f>фев.19!I11+мар.19!F11-мар.19!E11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фев.19!I12+мар.19!F12-мар.19!E12</f>
        <v>-522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фев.19!I13+мар.19!F13-мар.19!E13</f>
        <v>-522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230</v>
      </c>
      <c r="G14" s="132" t="s">
        <v>525</v>
      </c>
      <c r="H14" s="28">
        <v>36978</v>
      </c>
      <c r="I14" s="11">
        <f>фев.19!I14+мар.19!F14-мар.19!E14</f>
        <v>-292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фев.19!I15+мар.19!F15-мар.19!E15</f>
        <v>-522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фев.19!I16+мар.19!F16-мар.19!E16</f>
        <v>-522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526</v>
      </c>
      <c r="H17" s="28">
        <v>43550</v>
      </c>
      <c r="I17" s="11">
        <f>фев.19!I17+мар.19!F17-мар.19!E17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фев.19!I18+мар.19!F18-мар.19!E18</f>
        <v>-522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фев.19!I19+мар.19!F19-мар.19!E19</f>
        <v>-522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фев.19!I20+мар.19!F20-мар.19!E20</f>
        <v>78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фев.19!I21+мар.19!F21-мар.19!E21</f>
        <v>-522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фев.19!I22+мар.19!F22-мар.19!E22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527</v>
      </c>
      <c r="H23" s="28">
        <v>43543</v>
      </c>
      <c r="I23" s="11">
        <f>фев.19!I23+мар.19!F23-мар.19!E23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фев.19!I24+мар.19!F24-мар.19!E24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фев.19!I25+мар.19!F25-мар.19!E25</f>
        <v>-522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фев.19!I26+мар.19!F26-мар.19!E26</f>
        <v>-522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фев.19!I27+мар.19!F27-мар.19!E27</f>
        <v>-522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4960</v>
      </c>
      <c r="G28" s="132" t="s">
        <v>528</v>
      </c>
      <c r="H28" s="28">
        <v>43544</v>
      </c>
      <c r="I28" s="11">
        <f>фев.19!I28+мар.19!F28-мар.19!E28</f>
        <v>4438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фев.19!I29+мар.19!F29-мар.19!E29</f>
        <v>-522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фев.19!I30+мар.19!F30-мар.19!E30</f>
        <v>478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980</v>
      </c>
      <c r="G31" s="132" t="s">
        <v>529</v>
      </c>
      <c r="H31" s="28">
        <v>43552</v>
      </c>
      <c r="I31" s="11">
        <f>фев.19!I31+мар.19!F31-мар.19!E31</f>
        <v>458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фев.19!I32+мар.19!F32-мар.19!E32</f>
        <v>-522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фев.19!I33+мар.19!F33-мар.19!E33</f>
        <v>-522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фев.19!I34+мар.19!F34-мар.19!E34</f>
        <v>-522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1500</v>
      </c>
      <c r="G35" s="132" t="s">
        <v>530</v>
      </c>
      <c r="H35" s="28" t="s">
        <v>531</v>
      </c>
      <c r="I35" s="11">
        <f>фев.19!I35+мар.19!F35-мар.19!E35</f>
        <v>978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98</v>
      </c>
      <c r="H36" s="28">
        <v>43551</v>
      </c>
      <c r="I36" s="11">
        <f>фев.19!I36+мар.19!F36-мар.19!E36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фев.19!I37+мар.19!F37-мар.19!E37</f>
        <v>-522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фев.19!I38+мар.19!F38-мар.19!E38</f>
        <v>-522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фев.19!I39+мар.19!F39-мар.19!E39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фев.19!I40+мар.19!F40-мар.19!E40</f>
        <v>-522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фев.19!I41+мар.19!F41-мар.19!E41</f>
        <v>-522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фев.19!I42+мар.19!F42-мар.19!E42</f>
        <v>-522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фев.19!I43+мар.19!F43-мар.19!E43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фев.19!I44+мар.19!F44-мар.19!E44</f>
        <v>-522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фев.19!I45+мар.19!F45-мар.19!E45</f>
        <v>-522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фев.19!I46+мар.19!F46-мар.19!E46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фев.19!I47+мар.19!F47-мар.19!E47</f>
        <v>-522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фев.19!I48+мар.19!F48-мар.19!E48</f>
        <v>-522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фев.19!I49+мар.19!F49-мар.19!E49</f>
        <v>-522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фев.19!I50+мар.19!F50-мар.19!E50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фев.19!I51+мар.19!F51-мар.19!E51</f>
        <v>-522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фев.19!I52+мар.19!F52-мар.19!E52</f>
        <v>-522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фев.19!I53+мар.19!F53-мар.19!E53</f>
        <v>-522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фев.19!I54+мар.19!F54-мар.19!E54</f>
        <v>1566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532</v>
      </c>
      <c r="H55" s="28">
        <v>43535</v>
      </c>
      <c r="I55" s="11">
        <f>фев.19!I55+мар.19!F55-мар.19!E55</f>
        <v>166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фев.19!I56+мар.19!F56-мар.19!E56</f>
        <v>-522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фев.19!I57+мар.19!F57-мар.19!E57</f>
        <v>178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фев.19!I58+мар.19!F58-мар.19!E58</f>
        <v>-522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фев.19!I59+мар.19!F59-мар.19!E59</f>
        <v>-522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фев.19!I60+мар.19!F60-мар.19!E60</f>
        <v>-522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фев.19!I61+мар.19!F61-мар.19!E61</f>
        <v>-522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696</v>
      </c>
      <c r="G62" s="132" t="s">
        <v>533</v>
      </c>
      <c r="H62" s="131" t="s">
        <v>534</v>
      </c>
      <c r="I62" s="11">
        <f>фев.19!I62+мар.19!F62-мар.19!E62</f>
        <v>696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535</v>
      </c>
      <c r="H63" s="28">
        <v>43546</v>
      </c>
      <c r="I63" s="11">
        <f>фев.19!I63+мар.19!F63-мар.19!E63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фев.19!I64+мар.19!F64-мар.19!E64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фев.19!I65+мар.19!F65-мар.19!E65</f>
        <v>522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фев.19!I66+мар.19!F66-мар.19!E66</f>
        <v>-522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фев.19!I67+мар.19!F67-мар.19!E67</f>
        <v>-522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фев.19!I68+мар.19!F68-мар.19!E68</f>
        <v>-522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536</v>
      </c>
      <c r="H69" s="28">
        <v>43528</v>
      </c>
      <c r="I69" s="11">
        <f>фев.19!I69+мар.19!F69-мар.19!E69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фев.19!I70+мар.19!F70-мар.19!E70</f>
        <v>-522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фев.19!I71+мар.19!F71-мар.19!E71</f>
        <v>-522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11">
        <f>фев.19!I72+мар.19!F72-мар.19!E72</f>
        <v>-1044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3000</v>
      </c>
      <c r="G73" s="132" t="s">
        <v>537</v>
      </c>
      <c r="H73" s="28">
        <v>43550</v>
      </c>
      <c r="I73" s="11">
        <f>фев.19!I73+мар.19!F73-мар.19!E73</f>
        <v>2478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фев.19!I74+мар.19!F74-мар.19!E74</f>
        <v>594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фев.19!I75+мар.19!F75-мар.19!E75</f>
        <v>-522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96">
        <v>522</v>
      </c>
      <c r="G76" s="132" t="s">
        <v>538</v>
      </c>
      <c r="H76" s="28">
        <v>43542</v>
      </c>
      <c r="I76" s="11">
        <f>фев.19!I76+мар.19!F76-мар.19!E76</f>
        <v>210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539</v>
      </c>
      <c r="H77" s="28">
        <v>43544</v>
      </c>
      <c r="I77" s="11">
        <f>фев.19!I77+мар.19!F77-мар.19!E77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фев.19!I78+мар.19!F78-мар.19!E78</f>
        <v>678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250</v>
      </c>
      <c r="G79" s="132" t="s">
        <v>540</v>
      </c>
      <c r="H79" s="131" t="s">
        <v>541</v>
      </c>
      <c r="I79" s="11">
        <f>фев.19!I79+мар.19!F79-мар.19!E79</f>
        <v>-272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фев.19!I80+мар.19!F80-мар.19!E80</f>
        <v>-522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фев.19!I81+мар.19!F81-мар.19!E81</f>
        <v>-522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фев.19!I82+мар.19!F82-мар.19!E82</f>
        <v>-522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фев.19!I83+мар.19!F83-мар.19!E83</f>
        <v>-522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фев.19!I84+мар.19!F84-мар.19!E84</f>
        <v>-522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фев.19!I85+мар.19!F85-мар.19!E85</f>
        <v>-522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фев.19!I86+мар.19!F86-мар.19!E86</f>
        <v>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фев.19!I87+мар.19!F87-мар.19!E87</f>
        <v>-522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фев.19!I88+мар.19!F88-мар.19!E88</f>
        <v>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фев.19!I89+мар.19!F89-мар.19!E89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фев.19!I90+мар.19!F90-мар.19!E90</f>
        <v>978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870</v>
      </c>
      <c r="G91" s="132" t="s">
        <v>542</v>
      </c>
      <c r="H91" s="28" t="s">
        <v>531</v>
      </c>
      <c r="I91" s="11">
        <f>фев.19!I91+мар.19!F91-мар.19!E91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фев.19!I92+мар.19!F92-мар.19!E92</f>
        <v>-522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фев.19!I93+мар.19!F93-мар.19!E93</f>
        <v>1178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фев.19!I94+мар.19!F94-мар.19!E94</f>
        <v>-312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фев.19!I95+мар.19!F95-мар.19!E95</f>
        <v>-522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543</v>
      </c>
      <c r="H96" s="28">
        <v>43531</v>
      </c>
      <c r="I96" s="11">
        <f>фев.19!I96+мар.19!F96-мар.19!E96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5500</v>
      </c>
      <c r="G97" s="132"/>
      <c r="H97" s="131"/>
      <c r="I97" s="11">
        <f>фев.19!I97+мар.19!F97-мар.19!E97</f>
        <v>4978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фев.19!I98+мар.19!F98-мар.19!E98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фев.19!I99+мар.19!F99-мар.19!E99</f>
        <v>-522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174+174</f>
        <v>348</v>
      </c>
      <c r="G100" s="132" t="s">
        <v>544</v>
      </c>
      <c r="H100" s="28">
        <v>43531</v>
      </c>
      <c r="I100" s="11">
        <f>фев.19!I100+мар.19!F100-мар.19!E100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фев.19!I101+мар.19!F101-мар.19!E101</f>
        <v>1590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4786</v>
      </c>
      <c r="G102" s="132" t="s">
        <v>545</v>
      </c>
      <c r="H102" s="28">
        <v>43525</v>
      </c>
      <c r="I102" s="11">
        <f>фев.19!I102+мар.19!F102-мар.19!E102</f>
        <v>4264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фев.19!I103+мар.19!F103-мар.19!E103</f>
        <v>-522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фев.19!I104+мар.19!F104-мар.19!E104</f>
        <v>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фев.19!I105+мар.19!F105-мар.19!E105</f>
        <v>-522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фев.19!I106+мар.19!F106-мар.19!E106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фев.19!I107+мар.19!F107-мар.19!E107</f>
        <v>-522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фев.19!I108+мар.19!F108-мар.19!E108</f>
        <v>-522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1286</v>
      </c>
      <c r="G109" s="132" t="s">
        <v>546</v>
      </c>
      <c r="H109" s="28" t="s">
        <v>534</v>
      </c>
      <c r="I109" s="11">
        <f>фев.19!I109+мар.19!F109-мар.19!E109</f>
        <v>764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фев.19!I110+мар.19!F110-мар.19!E110</f>
        <v>-522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547</v>
      </c>
      <c r="H111" s="28">
        <v>43543</v>
      </c>
      <c r="I111" s="11">
        <f>фев.19!I111+мар.19!F111-мар.19!E111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фев.19!I112+мар.19!F112-мар.19!E112</f>
        <v>-522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1500</v>
      </c>
      <c r="G113" s="132" t="s">
        <v>548</v>
      </c>
      <c r="H113" s="28">
        <v>43543</v>
      </c>
      <c r="I113" s="11">
        <f>фев.19!I113+мар.19!F113-мар.19!E113</f>
        <v>978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2000</v>
      </c>
      <c r="G114" s="132" t="s">
        <v>549</v>
      </c>
      <c r="H114" s="28">
        <v>43549</v>
      </c>
      <c r="I114" s="11">
        <f>фев.19!I114+мар.19!F114-мар.19!E114</f>
        <v>1478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фев.19!I115+мар.19!F115-мар.19!E115</f>
        <v>-522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фев.19!I116+мар.19!F116-мар.19!E116</f>
        <v>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фев.19!I117+мар.19!F117-мар.19!E117</f>
        <v>-522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550</v>
      </c>
      <c r="H118" s="28">
        <v>43535</v>
      </c>
      <c r="I118" s="11">
        <f>фев.19!I118+мар.19!F118-мар.19!E118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фев.19!I119+мар.19!F119-мар.19!E119</f>
        <v>-522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фев.19!I120+мар.19!F120-мар.19!E120</f>
        <v>-522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фев.19!I121+мар.19!F121-мар.19!E121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фев.19!I122+мар.19!F122-мар.19!E122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600</v>
      </c>
      <c r="G123" s="132" t="s">
        <v>551</v>
      </c>
      <c r="H123" s="131" t="s">
        <v>531</v>
      </c>
      <c r="I123" s="11">
        <f>фев.19!I123+мар.19!F123-мар.19!E123</f>
        <v>1178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фев.19!I124+мар.19!F124-мар.19!E124</f>
        <v>-522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фев.19!I125+мар.19!F125-мар.19!E125</f>
        <v>-522</v>
      </c>
    </row>
  </sheetData>
  <autoFilter ref="A3:I125" xr:uid="{00000000-0009-0000-0000-00001D000000}"/>
  <mergeCells count="1">
    <mergeCell ref="C1:I2"/>
  </mergeCells>
  <conditionalFormatting sqref="I1:I1048576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6">
        <v>43556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мар.19!I4+апр.19!F4-апр.19!E4</f>
        <v>348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мар.19!I5+апр.19!F5-апр.19!E5</f>
        <v>-696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400</v>
      </c>
      <c r="G6" s="132" t="s">
        <v>552</v>
      </c>
      <c r="H6" s="28">
        <v>43581</v>
      </c>
      <c r="I6" s="29">
        <f>мар.19!I6+апр.19!F6-апр.19!E6</f>
        <v>304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мар.19!I7+апр.19!F7-апр.19!E7</f>
        <v>-696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мар.19!I8+апр.19!F8-апр.19!E8</f>
        <v>1304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мар.19!I9+апр.19!F9-апр.19!E9</f>
        <v>-696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553</v>
      </c>
      <c r="H10" s="28">
        <v>43560</v>
      </c>
      <c r="I10" s="29">
        <f>мар.19!I10+апр.19!F10-апр.19!E10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554</v>
      </c>
      <c r="H11" s="28">
        <v>43927</v>
      </c>
      <c r="I11" s="29">
        <f>мар.19!I11+апр.19!F11-апр.19!E11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мар.19!I12+апр.19!F12-апр.19!E12</f>
        <v>-696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мар.19!I13+апр.19!F13-апр.19!E13</f>
        <v>-696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555</v>
      </c>
      <c r="H14" s="28">
        <v>43934</v>
      </c>
      <c r="I14" s="29">
        <f>мар.19!I14+апр.19!F14-апр.19!E14</f>
        <v>-292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мар.19!I15+апр.19!F15-апр.19!E15</f>
        <v>-696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мар.19!I16+апр.19!F16-апр.19!E16</f>
        <v>-696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мар.19!I17+апр.19!F17-апр.19!E17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мар.19!I18+апр.19!F18-апр.19!E18</f>
        <v>-696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мар.19!I19+апр.19!F19-апр.19!E19</f>
        <v>-696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f>500+500</f>
        <v>1000</v>
      </c>
      <c r="G20" s="132" t="s">
        <v>556</v>
      </c>
      <c r="H20" s="28">
        <v>43567</v>
      </c>
      <c r="I20" s="29">
        <f>мар.19!I20+апр.19!F20-апр.19!E20</f>
        <v>904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557</v>
      </c>
      <c r="H21" s="28">
        <v>43570</v>
      </c>
      <c r="I21" s="29">
        <f>мар.19!I21+апр.19!F21-апр.19!E21</f>
        <v>304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мар.19!I22+апр.19!F22-апр.19!E22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558</v>
      </c>
      <c r="H23" s="28">
        <v>43571</v>
      </c>
      <c r="I23" s="29">
        <f>мар.19!I23+апр.19!F23-апр.19!E23</f>
        <v>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мар.19!I24+апр.19!F24-апр.19!E24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мар.19!I25+апр.19!F25-апр.19!E25</f>
        <v>-696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624</v>
      </c>
      <c r="G26" s="132" t="s">
        <v>559</v>
      </c>
      <c r="H26" s="28">
        <v>43563</v>
      </c>
      <c r="I26" s="29">
        <f>мар.19!I26+апр.19!F26-апр.19!E26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>
        <v>1740</v>
      </c>
      <c r="G27" s="132" t="s">
        <v>560</v>
      </c>
      <c r="H27" s="28">
        <v>43929</v>
      </c>
      <c r="I27" s="29">
        <f>мар.19!I27+апр.19!F27-апр.19!E27</f>
        <v>1044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мар.19!I28+апр.19!F28-апр.19!E28</f>
        <v>4264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мар.19!I29+апр.19!F29-апр.19!E29</f>
        <v>-696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мар.19!I30+апр.19!F30-апр.19!E30</f>
        <v>304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мар.19!I31+апр.19!F31-апр.19!E31</f>
        <v>284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мар.19!I32+апр.19!F32-апр.19!E32</f>
        <v>-696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мар.19!I33+апр.19!F33-апр.19!E33</f>
        <v>-696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мар.19!I34+апр.19!F34-апр.19!E34</f>
        <v>-696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мар.19!I35+апр.19!F35-апр.19!E35</f>
        <v>804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14147</v>
      </c>
      <c r="H36" s="28">
        <v>43922</v>
      </c>
      <c r="I36" s="29">
        <f>мар.19!I36+апр.19!F36-апр.19!E36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мар.19!I37+апр.19!F37-апр.19!E37</f>
        <v>-696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мар.19!I38+апр.19!F38-апр.19!E38</f>
        <v>-696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174</v>
      </c>
      <c r="G39" s="132" t="s">
        <v>561</v>
      </c>
      <c r="H39" s="28">
        <v>43566</v>
      </c>
      <c r="I39" s="29">
        <f>мар.19!I39+апр.19!F39-апр.19!E39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мар.19!I40+апр.19!F40-апр.19!E40</f>
        <v>-696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мар.19!I41+апр.19!F41-апр.19!E41</f>
        <v>-696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мар.19!I42+апр.19!F42-апр.19!E42</f>
        <v>-696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мар.19!I43+апр.19!F43-апр.19!E43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мар.19!I44+апр.19!F44-апр.19!E44</f>
        <v>-696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556</v>
      </c>
      <c r="G45" s="132" t="s">
        <v>562</v>
      </c>
      <c r="H45" s="28">
        <v>43567</v>
      </c>
      <c r="I45" s="29">
        <f>мар.19!I45+апр.19!F45-апр.19!E45</f>
        <v>-140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мар.19!I46+апр.19!F46-апр.19!E46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мар.19!I47+апр.19!F47-апр.19!E47</f>
        <v>-696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мар.19!I48+апр.19!F48-апр.19!E48</f>
        <v>-696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мар.19!I49+апр.19!F49-апр.19!E49</f>
        <v>-696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мар.19!I50+апр.19!F50-апр.19!E50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1960</v>
      </c>
      <c r="G51" s="132" t="s">
        <v>563</v>
      </c>
      <c r="H51" s="28">
        <v>43560</v>
      </c>
      <c r="I51" s="29">
        <f>мар.19!I51+апр.19!F51-апр.19!E51</f>
        <v>1264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f>175+1750</f>
        <v>1925</v>
      </c>
      <c r="G52" s="132" t="s">
        <v>564</v>
      </c>
      <c r="H52" s="28">
        <v>43566</v>
      </c>
      <c r="I52" s="29">
        <f>мар.19!I52+апр.19!F52-апр.19!E52</f>
        <v>1229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мар.19!I53+апр.19!F53-апр.19!E53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29">
        <f>мар.19!I54+апр.19!F54-апр.19!E54</f>
        <v>1392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565</v>
      </c>
      <c r="H55" s="28">
        <v>43556</v>
      </c>
      <c r="I55" s="29">
        <f>мар.19!I55+апр.19!F55-апр.19!E55</f>
        <v>162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мар.19!I56+апр.19!F56-апр.19!E56</f>
        <v>-696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мар.19!I57+апр.19!F57-апр.19!E57</f>
        <v>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мар.19!I58+апр.19!F58-апр.19!E58</f>
        <v>-696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мар.19!I59+апр.19!F59-апр.19!E59</f>
        <v>-696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мар.19!I60+апр.19!F60-апр.19!E60</f>
        <v>-696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мар.19!I61+апр.19!F61-апр.19!E61</f>
        <v>-696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мар.19!I62+апр.19!F62-апр.19!E62</f>
        <v>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566</v>
      </c>
      <c r="H63" s="28">
        <v>43579</v>
      </c>
      <c r="I63" s="29">
        <f>мар.19!I63+апр.19!F63-апр.19!E63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мар.19!I64+апр.19!F64-апр.19!E64</f>
        <v>-250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мар.19!I65+апр.19!F65-апр.19!E65</f>
        <v>348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>
        <v>2500</v>
      </c>
      <c r="G66" s="132" t="s">
        <v>567</v>
      </c>
      <c r="H66" s="28">
        <v>43572</v>
      </c>
      <c r="I66" s="29">
        <f>мар.19!I66+апр.19!F66-апр.19!E66</f>
        <v>1804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мар.19!I67+апр.19!F67-апр.19!E67</f>
        <v>-696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мар.19!I68+апр.19!F68-апр.19!E68</f>
        <v>-696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34+174</f>
        <v>208</v>
      </c>
      <c r="G69" s="132" t="s">
        <v>568</v>
      </c>
      <c r="H69" s="28">
        <v>43563</v>
      </c>
      <c r="I69" s="29">
        <f>мар.19!I69+апр.19!F69-апр.19!E69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мар.19!I70+апр.19!F70-апр.19!E70</f>
        <v>-696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мар.19!I71+апр.19!F71-апр.19!E71</f>
        <v>-696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мар.19!I72+апр.19!F72-апр.19!E72</f>
        <v>-1392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мар.19!I73+апр.19!F73-апр.19!E73</f>
        <v>2304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мар.19!I74+апр.19!F74-апр.19!E74</f>
        <v>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мар.19!I75+апр.19!F75-апр.19!E75</f>
        <v>-696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522</v>
      </c>
      <c r="G76" s="132" t="s">
        <v>569</v>
      </c>
      <c r="H76" s="28">
        <v>43948</v>
      </c>
      <c r="I76" s="29">
        <f>мар.19!I76+апр.19!F76-апр.19!E76</f>
        <v>558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570</v>
      </c>
      <c r="H77" s="28">
        <v>43560</v>
      </c>
      <c r="I77" s="29">
        <f>мар.19!I77+апр.19!F77-апр.19!E77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мар.19!I78+апр.19!F78-апр.19!E78</f>
        <v>504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мар.19!I79+апр.19!F79-апр.19!E79</f>
        <v>-446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мар.19!I80+апр.19!F80-апр.19!E80</f>
        <v>-696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94</v>
      </c>
      <c r="G81" s="132" t="s">
        <v>571</v>
      </c>
      <c r="H81" s="28">
        <v>43567</v>
      </c>
      <c r="I81" s="29">
        <f>мар.19!I81+апр.19!F81-апр.19!E81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мар.19!I82+апр.19!F82-апр.19!E82</f>
        <v>-696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мар.19!I83+апр.19!F83-апр.19!E83</f>
        <v>-696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мар.19!I84+апр.19!F84-апр.19!E84</f>
        <v>-696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мар.19!I85+апр.19!F85-апр.19!E85</f>
        <v>-696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мар.19!I86+апр.19!F86-апр.19!E86</f>
        <v>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мар.19!I87+апр.19!F87-апр.19!E87</f>
        <v>-696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мар.19!I88+апр.19!F88-апр.19!E88</f>
        <v>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мар.19!I89+апр.19!F89-апр.19!E89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572</v>
      </c>
      <c r="H90" s="28">
        <v>43556</v>
      </c>
      <c r="I90" s="29">
        <f>мар.19!I90+апр.19!F90-апр.19!E90</f>
        <v>1304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мар.19!I91+апр.19!F91-апр.19!E91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мар.19!I92+апр.19!F92-апр.19!E92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мар.19!I93+апр.19!F93-апр.19!E93</f>
        <v>1004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мар.19!I94+апр.19!F94-апр.19!E94</f>
        <v>-486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мар.19!I95+апр.19!F95-апр.19!E95</f>
        <v>-696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573</v>
      </c>
      <c r="H96" s="28">
        <v>43560</v>
      </c>
      <c r="I96" s="29">
        <f>мар.19!I96+апр.19!F96-апр.19!E96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мар.19!I97+апр.19!F97-апр.19!E97</f>
        <v>4804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1600</v>
      </c>
      <c r="G98" s="132" t="s">
        <v>287</v>
      </c>
      <c r="H98" s="28">
        <v>43559</v>
      </c>
      <c r="I98" s="29">
        <f>мар.19!I98+апр.19!F98-апр.19!E98</f>
        <v>904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мар.19!I99+апр.19!F99-апр.19!E99</f>
        <v>-696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174+174</f>
        <v>348</v>
      </c>
      <c r="G100" s="132" t="s">
        <v>574</v>
      </c>
      <c r="H100" s="28">
        <v>43581</v>
      </c>
      <c r="I100" s="29">
        <f>мар.19!I100+апр.19!F100-апр.19!E100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мар.19!I101+апр.19!F101-апр.19!E101</f>
        <v>1416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мар.19!I102+апр.19!F102-апр.19!E102</f>
        <v>4090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f>500+500+1000</f>
        <v>2000</v>
      </c>
      <c r="G103" s="132" t="s">
        <v>575</v>
      </c>
      <c r="H103" s="28">
        <v>43559</v>
      </c>
      <c r="I103" s="29">
        <f>мар.19!I103+апр.19!F103-апр.19!E103</f>
        <v>1304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576</v>
      </c>
      <c r="H104" s="28">
        <v>43556</v>
      </c>
      <c r="I104" s="29">
        <f>мар.19!I104+апр.19!F104-апр.19!E104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мар.19!I105+апр.19!F105-апр.19!E105</f>
        <v>-696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мар.19!I106+апр.19!F106-апр.19!E106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мар.19!I107+апр.19!F107-апр.19!E107</f>
        <v>-696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мар.19!I108+апр.19!F108-апр.19!E108</f>
        <v>-696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мар.19!I109+апр.19!F109-апр.19!E109</f>
        <v>590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мар.19!I110+апр.19!F110-апр.19!E110</f>
        <v>-696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577</v>
      </c>
      <c r="H111" s="28">
        <v>43571</v>
      </c>
      <c r="I111" s="29">
        <f>мар.19!I111+апр.19!F111-апр.19!E111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мар.19!I112+апр.19!F112-апр.19!E112</f>
        <v>-696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мар.19!I113+апр.19!F113-апр.19!E113</f>
        <v>804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мар.19!I114+апр.19!F114-апр.19!E114</f>
        <v>1304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мар.19!I115+апр.19!F115-апр.19!E115</f>
        <v>-696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578</v>
      </c>
      <c r="H116" s="28">
        <v>43948</v>
      </c>
      <c r="I116" s="29">
        <f>мар.19!I116+апр.19!F116-апр.19!E116</f>
        <v>1392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мар.19!I117+апр.19!F117-апр.19!E117</f>
        <v>-696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348</v>
      </c>
      <c r="G118" s="132" t="s">
        <v>579</v>
      </c>
      <c r="H118" s="28" t="s">
        <v>580</v>
      </c>
      <c r="I118" s="29">
        <f>мар.19!I118+апр.19!F118-апр.19!E118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581</v>
      </c>
      <c r="H119" s="28">
        <v>43566</v>
      </c>
      <c r="I119" s="29">
        <f>мар.19!I119+апр.19!F119-апр.19!E119</f>
        <v>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мар.19!I120+апр.19!F120-апр.19!E120</f>
        <v>-696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мар.19!I121+апр.19!F121-апр.19!E121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мар.19!I122+апр.19!F122-апр.19!E122</f>
        <v>348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f>1100</f>
        <v>1100</v>
      </c>
      <c r="G123" s="132" t="s">
        <v>582</v>
      </c>
      <c r="H123" s="28">
        <v>43574</v>
      </c>
      <c r="I123" s="29">
        <f>мар.19!I123+апр.19!F123-апр.19!E123</f>
        <v>2104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1634</v>
      </c>
      <c r="G124" s="132" t="s">
        <v>583</v>
      </c>
      <c r="H124" s="28">
        <v>43572</v>
      </c>
      <c r="I124" s="29">
        <f>мар.19!I124+апр.19!F124-апр.19!E124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мар.19!I125+апр.19!F125-апр.19!E125</f>
        <v>-696</v>
      </c>
    </row>
  </sheetData>
  <autoFilter ref="A3:I125" xr:uid="{00000000-0009-0000-0000-00001E000000}"/>
  <mergeCells count="1">
    <mergeCell ref="C1:I2"/>
  </mergeCells>
  <conditionalFormatting sqref="I1:I125">
    <cfRule type="cellIs" dxfId="11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2">
        <v>43586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апр.19!I4+'май. 19'!F4-'май. 19'!E4</f>
        <v>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апр.19!I5+'май. 19'!F5-'май. 19'!E5</f>
        <v>-870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апр.19!I6+'май. 19'!F6-'май. 19'!E6</f>
        <v>130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апр.19!I7+'май. 19'!F7-'май. 19'!E7</f>
        <v>-870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апр.19!I8+'май. 19'!F8-'май. 19'!E8</f>
        <v>1130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апр.19!I9+'май. 19'!F9-'май. 19'!E9</f>
        <v>-870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апр.19!I10+'май. 19'!F10-'май. 19'!E10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29">
        <f>апр.19!I11+'май. 19'!F11-'май. 19'!E11</f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апр.19!I12+'май. 19'!F12-'май. 19'!E12</f>
        <v>-870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апр.19!I13+'май. 19'!F13-'май. 19'!E13</f>
        <v>-870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апр.19!I14+'май. 19'!F14-'май. 19'!E14</f>
        <v>-466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апр.19!I15+'май. 19'!F15-'май. 19'!E15</f>
        <v>-870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апр.19!I16+'май. 19'!F16-'май. 19'!E16</f>
        <v>-870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апр.19!I17+'май. 19'!F17-'май. 19'!E17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апр.19!I18+'май. 19'!F18-'май. 19'!E18</f>
        <v>-870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апр.19!I19+'май. 19'!F19-'май. 19'!E19</f>
        <v>-870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584</v>
      </c>
      <c r="H20" s="28">
        <v>43607</v>
      </c>
      <c r="I20" s="29">
        <f>апр.19!I20+'май. 19'!F20-'май. 19'!E20</f>
        <v>930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апр.19!I21+'май. 19'!F21-'май. 19'!E21</f>
        <v>130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апр.19!I22+'май. 19'!F22-'май. 19'!E22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апр.19!I23+'май. 19'!F23-'май. 19'!E23</f>
        <v>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апр.19!I24+'май. 19'!F24-'май. 19'!E24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апр.19!I25+'май. 19'!F25-'май. 19'!E25</f>
        <v>-870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апр.19!I26+'май. 19'!F26-'май. 19'!E26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апр.19!I27+'май. 19'!F27-'май. 19'!E27</f>
        <v>870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апр.19!I28+'май. 19'!F28-'май. 19'!E28</f>
        <v>4090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апр.19!I29+'май. 19'!F29-'май. 19'!E29</f>
        <v>-870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апр.19!I30+'май. 19'!F30-'май. 19'!E30</f>
        <v>130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апр.19!I31+'май. 19'!F31-'май. 19'!E31</f>
        <v>110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апр.19!I32+'май. 19'!F32-'май. 19'!E32</f>
        <v>-870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апр.19!I33+'май. 19'!F33-'май. 19'!E33</f>
        <v>-870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апр.19!I34+'май. 19'!F34-'май. 19'!E34</f>
        <v>-870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500</v>
      </c>
      <c r="G35" s="132" t="s">
        <v>585</v>
      </c>
      <c r="H35" s="28">
        <v>43588</v>
      </c>
      <c r="I35" s="29">
        <f>апр.19!I35+'май. 19'!F35-'май. 19'!E35</f>
        <v>1130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29">
        <f>апр.19!I36+'май. 19'!F36-'май. 19'!E36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апр.19!I37+'май. 19'!F37-'май. 19'!E37</f>
        <v>-870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апр.19!I38+'май. 19'!F38-'май. 19'!E38</f>
        <v>-870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f>174+174</f>
        <v>348</v>
      </c>
      <c r="G39" s="132" t="s">
        <v>586</v>
      </c>
      <c r="H39" s="28">
        <v>43615</v>
      </c>
      <c r="I39" s="29">
        <f>апр.19!I39+'май. 19'!F39-'май. 19'!E39</f>
        <v>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апр.19!I40+'май. 19'!F40-'май. 19'!E40</f>
        <v>-870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апр.19!I41+'май. 19'!F41-'май. 19'!E41</f>
        <v>-870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апр.19!I42+'май. 19'!F42-'май. 19'!E42</f>
        <v>-870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апр.19!I43+'май. 19'!F43-'май. 19'!E43</f>
        <v>-870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апр.19!I44+'май. 19'!F44-'май. 19'!E44</f>
        <v>-870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апр.19!I45+'май. 19'!F45-'май. 19'!E45</f>
        <v>-314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апр.19!I46+'май. 19'!F46-'май. 19'!E46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апр.19!I47+'май. 19'!F47-'май. 19'!E47</f>
        <v>-870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апр.19!I48+'май. 19'!F48-'май. 19'!E48</f>
        <v>-870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апр.19!I49+'май. 19'!F49-'май. 19'!E49</f>
        <v>-870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апр.19!I50+'май. 19'!F50-'май. 19'!E50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апр.19!I51+'май. 19'!F51-'май. 19'!E51</f>
        <v>1090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апр.19!I52+'май. 19'!F52-'май. 19'!E52</f>
        <v>1055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апр.19!I53+'май. 19'!F53-'май. 19'!E53</f>
        <v>-870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апр.19!I54+'май. 19'!F54-'май. 19'!E54</f>
        <v>1218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587</v>
      </c>
      <c r="H55" s="28">
        <v>43598</v>
      </c>
      <c r="I55" s="29">
        <f>апр.19!I55+'май. 19'!F55-'май. 19'!E55</f>
        <v>328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апр.19!I56+'май. 19'!F56-'май. 19'!E56</f>
        <v>-870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апр.19!I57+'май. 19'!F57-'май. 19'!E57</f>
        <v>-170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апр.19!I58+'май. 19'!F58-'май. 19'!E58</f>
        <v>-870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апр.19!I59+'май. 19'!F59-'май. 19'!E59</f>
        <v>-870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апр.19!I60+'май. 19'!F60-'май. 19'!E60</f>
        <v>-870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апр.19!I61+'май. 19'!F61-'май. 19'!E61</f>
        <v>-870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апр.19!I62+'май. 19'!F62-'май. 19'!E62</f>
        <v>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588</v>
      </c>
      <c r="H63" s="28">
        <v>43609</v>
      </c>
      <c r="I63" s="29">
        <f>апр.19!I63+'май. 19'!F63-'май. 19'!E63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апр.19!I64+'май. 19'!F64-'май. 19'!E64</f>
        <v>-424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апр.19!I65+'май. 19'!F65-'май. 19'!E65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апр.19!I66+'май. 19'!F66-'май. 19'!E66</f>
        <v>1630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апр.19!I67+'май. 19'!F67-'май. 19'!E67</f>
        <v>-870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апр.19!I68+'май. 19'!F68-'май. 19'!E68</f>
        <v>-870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589</v>
      </c>
      <c r="H69" s="28">
        <v>43588</v>
      </c>
      <c r="I69" s="29">
        <f>апр.19!I69+'май. 19'!F69-'май. 19'!E69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апр.19!I70+'май. 19'!F70-'май. 19'!E70</f>
        <v>-870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апр.19!I71+'май. 19'!F71-'май. 19'!E71</f>
        <v>-870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апр.19!I72+'май. 19'!F72-'май. 19'!E72</f>
        <v>-1740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апр.19!I73+'май. 19'!F73-'май. 19'!E73</f>
        <v>2130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апр.19!I74+'май. 19'!F74-'май. 19'!E74</f>
        <v>246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апр.19!I75+'май. 19'!F75-'май. 19'!E75</f>
        <v>-870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апр.19!I76+'май. 19'!F76-'май. 19'!E76</f>
        <v>384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590</v>
      </c>
      <c r="H77" s="28">
        <v>43595</v>
      </c>
      <c r="I77" s="29">
        <f>апр.19!I77+'май. 19'!F77-'май. 19'!E77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апр.19!I78+'май. 19'!F78-'май. 19'!E78</f>
        <v>330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апр.19!I79+'май. 19'!F79-'май. 19'!E79</f>
        <v>-620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апр.19!I80+'май. 19'!F80-'май. 19'!E80</f>
        <v>-870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591</v>
      </c>
      <c r="H81" s="28">
        <v>43607</v>
      </c>
      <c r="I81" s="29">
        <f>апр.19!I81+'май. 19'!F81-'май. 19'!E81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апр.19!I82+'май. 19'!F82-'май. 19'!E82</f>
        <v>-870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апр.19!I83+'май. 19'!F83-'май. 19'!E83</f>
        <v>-870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апр.19!I84+'май. 19'!F84-'май. 19'!E84</f>
        <v>-870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апр.19!I85+'май. 19'!F85-'май. 19'!E85</f>
        <v>-870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апр.19!I86+'май. 19'!F86-'май. 19'!E86</f>
        <v>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апр.19!I87+'май. 19'!F87-'май. 19'!E87</f>
        <v>-870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апр.19!I88+'май. 19'!F88-'май. 19'!E88</f>
        <v>-174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апр.19!I89+'май. 19'!F89-'май. 19'!E89</f>
        <v>-870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апр.19!I90+'май. 19'!F90-'май. 19'!E90</f>
        <v>1130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апр.19!I91+'май. 19'!F91-'май. 19'!E91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апр.19!I92+'май. 19'!F92-'май. 19'!E92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апр.19!I93+'май. 19'!F93-'май. 19'!E93</f>
        <v>830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апр.19!I94+'май. 19'!F94-'май. 19'!E94</f>
        <v>-660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апр.19!I95+'май. 19'!F95-'май. 19'!E95</f>
        <v>-870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29">
        <f>апр.19!I96+'май. 19'!F96-'май. 19'!E96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апр.19!I97+'май. 19'!F97-'май. 19'!E97</f>
        <v>4630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апр.19!I98+'май. 19'!F98-'май. 19'!E98</f>
        <v>730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апр.19!I99+'май. 19'!F99-'май. 19'!E99</f>
        <v>-870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29">
        <f>апр.19!I100+'май. 19'!F100-'май. 19'!E100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апр.19!I101+'май. 19'!F101-'май. 19'!E101</f>
        <v>1242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апр.19!I102+'май. 19'!F102-'май. 19'!E102</f>
        <v>3916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592</v>
      </c>
      <c r="H103" s="28">
        <v>43612</v>
      </c>
      <c r="I103" s="29">
        <f>апр.19!I103+'май. 19'!F103-'май. 19'!E103</f>
        <v>2130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апр.19!I104+'май. 19'!F104-'май. 19'!E104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апр.19!I105+'май. 19'!F105-'май. 19'!E105</f>
        <v>-870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апр.19!I106+'май. 19'!F106-'май. 19'!E106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апр.19!I107+'май. 19'!F107-'май. 19'!E107</f>
        <v>-870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апр.19!I108+'май. 19'!F108-'май. 19'!E108</f>
        <v>-870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апр.19!I109+'май. 19'!F109-'май. 19'!E109</f>
        <v>416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апр.19!I110+'май. 19'!F110-'май. 19'!E110</f>
        <v>-870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593</v>
      </c>
      <c r="H111" s="28">
        <v>43601</v>
      </c>
      <c r="I111" s="29">
        <f>апр.19!I111+'май. 19'!F111-'май. 19'!E111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апр.19!I112+'май. 19'!F112-'май. 19'!E112</f>
        <v>-870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апр.19!I113+'май. 19'!F113-'май. 19'!E113</f>
        <v>630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апр.19!I114+'май. 19'!F114-'май. 19'!E114</f>
        <v>1130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апр.19!I115+'май. 19'!F115-'май. 19'!E115</f>
        <v>-870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апр.19!I116+'май. 19'!F116-'май. 19'!E116</f>
        <v>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апр.19!I117+'май. 19'!F117-'май. 19'!E117</f>
        <v>-870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594</v>
      </c>
      <c r="H118" s="28">
        <v>43595</v>
      </c>
      <c r="I118" s="29">
        <f>апр.19!I118+'май. 19'!F118-'май. 19'!E118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апр.19!I119+'май. 19'!F119-'май. 19'!E119</f>
        <v>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апр.19!I120+'май. 19'!F120-'май. 19'!E120</f>
        <v>-870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апр.19!I121+'май. 19'!F121-'май. 19'!E121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апр.19!I122+'май. 19'!F122-'май. 19'!E122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апр.19!I123+'май. 19'!F123-'май. 19'!E123</f>
        <v>1930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апр.19!I124+'май. 19'!F124-'май. 19'!E124</f>
        <v>764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апр.19!I125+'май. 19'!F125-'май. 19'!E125</f>
        <v>-870</v>
      </c>
    </row>
  </sheetData>
  <autoFilter ref="A3:I125" xr:uid="{00000000-0009-0000-0000-00001F000000}"/>
  <mergeCells count="1">
    <mergeCell ref="C1:I2"/>
  </mergeCells>
  <conditionalFormatting sqref="I1:I125">
    <cfRule type="cellIs" dxfId="111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6">
        <v>43617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'май. 19'!I4+'июн. 19'!F4-'июн. 19'!E4</f>
        <v>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'май. 19'!I5+'июн. 19'!F5-'июн. 19'!E5</f>
        <v>-1044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300</v>
      </c>
      <c r="G6" s="132" t="s">
        <v>595</v>
      </c>
      <c r="H6" s="28">
        <v>43626</v>
      </c>
      <c r="I6" s="29">
        <f>'май. 19'!I6+'июн. 19'!F6-'июн. 19'!E6</f>
        <v>256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'май. 19'!I7+'июн. 19'!F7-'июн. 19'!E7</f>
        <v>-1044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'май. 19'!I8+'июн. 19'!F8-'июн. 19'!E8</f>
        <v>956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'май. 19'!I9+'июн. 19'!F9-'июн. 19'!E9</f>
        <v>-1044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'май. 19'!I10+'июн. 19'!F10-'июн. 19'!E10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596</v>
      </c>
      <c r="H11" s="28">
        <v>43630</v>
      </c>
      <c r="I11" s="29">
        <f>'май. 19'!I11+'июн. 19'!F11-'июн. 19'!E11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'май. 19'!I12+'июн. 19'!F12-'июн. 19'!E12</f>
        <v>-1044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4600</v>
      </c>
      <c r="G13" s="132" t="s">
        <v>597</v>
      </c>
      <c r="H13" s="28">
        <v>43635</v>
      </c>
      <c r="I13" s="29">
        <f>'май. 19'!I13+'июн. 19'!F13-'июн. 19'!E13</f>
        <v>3556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1044</v>
      </c>
      <c r="G14" s="132" t="s">
        <v>598</v>
      </c>
      <c r="H14" s="28">
        <v>43637</v>
      </c>
      <c r="I14" s="29">
        <f>'май. 19'!I14+'июн. 19'!F14-'июн. 19'!E14</f>
        <v>404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2000</v>
      </c>
      <c r="G15" s="132" t="s">
        <v>599</v>
      </c>
      <c r="H15" s="28">
        <v>43622</v>
      </c>
      <c r="I15" s="29">
        <f>'май. 19'!I15+'июн. 19'!F15-'июн. 19'!E15</f>
        <v>956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'май. 19'!I16+'июн. 19'!F16-'июн. 19'!E16</f>
        <v>-1044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600</v>
      </c>
      <c r="H17" s="28">
        <v>43644</v>
      </c>
      <c r="I17" s="29">
        <f>'май. 19'!I17+'июн. 19'!F17-'июн. 19'!E17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'май. 19'!I18+'июн. 19'!F18-'июн. 19'!E18</f>
        <v>-1044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'май. 19'!I19+'июн. 19'!F19-'июн. 19'!E19</f>
        <v>-1044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601</v>
      </c>
      <c r="H20" s="28">
        <v>43627</v>
      </c>
      <c r="I20" s="29">
        <f>'май. 19'!I20+'июн. 19'!F20-'июн. 19'!E20</f>
        <v>956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800</v>
      </c>
      <c r="G21" s="132" t="s">
        <v>602</v>
      </c>
      <c r="H21" s="28">
        <v>43620</v>
      </c>
      <c r="I21" s="29">
        <f>'май. 19'!I21+'июн. 19'!F21-'июн. 19'!E21</f>
        <v>756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'май. 19'!I22+'июн. 19'!F22-'июн. 19'!E22</f>
        <v>-1044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'май. 19'!I23+'июн. 19'!F23-'июн. 19'!E23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'май. 19'!I24+'июн. 19'!F24-'июн. 19'!E24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'май. 19'!I25+'июн. 19'!F25-'июн. 19'!E25</f>
        <v>-1044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'май. 19'!I26+'июн. 19'!F26-'июн. 19'!E26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'май. 19'!I27+'июн. 19'!F27-'июн. 19'!E27</f>
        <v>696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'май. 19'!I28+'июн. 19'!F28-'июн. 19'!E28</f>
        <v>3916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'май. 19'!I29+'июн. 19'!F29-'июн. 19'!E29</f>
        <v>-1044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'май. 19'!I30+'июн. 19'!F30-'июн. 19'!E30</f>
        <v>-44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'май. 19'!I31+'июн. 19'!F31-'июн. 19'!E31</f>
        <v>-64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'май. 19'!I32+'июн. 19'!F32-'июн. 19'!E32</f>
        <v>-1044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'май. 19'!I33+'июн. 19'!F33-'июн. 19'!E33</f>
        <v>-1044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'май. 19'!I34+'июн. 19'!F34-'июн. 19'!E34</f>
        <v>-1044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'май. 19'!I35+'июн. 19'!F35-'июн. 19'!E35</f>
        <v>956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1584</v>
      </c>
      <c r="H36" s="28">
        <v>43626</v>
      </c>
      <c r="I36" s="29">
        <f>'май. 19'!I36+'июн. 19'!F36-'июн. 19'!E36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'май. 19'!I37+'июн. 19'!F37-'июн. 19'!E37</f>
        <v>-1044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'май. 19'!I38+'июн. 19'!F38-'июн. 19'!E38</f>
        <v>-1044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'май. 19'!I39+'июн. 19'!F39-'июн. 19'!E39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'май. 19'!I40+'июн. 19'!F40-'июн. 19'!E40</f>
        <v>-1044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'май. 19'!I41+'июн. 19'!F41-'июн. 19'!E41</f>
        <v>-1044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'май. 19'!I42+'июн. 19'!F42-'июн. 19'!E42</f>
        <v>-1044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1050</v>
      </c>
      <c r="G43" s="132" t="s">
        <v>603</v>
      </c>
      <c r="H43" s="28">
        <v>43630</v>
      </c>
      <c r="I43" s="29">
        <f>'май. 19'!I43+'июн. 19'!F43-'июн. 19'!E43</f>
        <v>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'май. 19'!I44+'июн. 19'!F44-'июн. 19'!E44</f>
        <v>-1044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580</v>
      </c>
      <c r="G45" s="132" t="s">
        <v>604</v>
      </c>
      <c r="H45" s="28">
        <v>43620</v>
      </c>
      <c r="I45" s="29">
        <f>'май. 19'!I45+'июн. 19'!F45-'июн. 19'!E45</f>
        <v>92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'май. 19'!I46+'июн. 19'!F46-'июн. 19'!E46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'май. 19'!I47+'июн. 19'!F47-'июн. 19'!E47</f>
        <v>-1044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'май. 19'!I48+'июн. 19'!F48-'июн. 19'!E48</f>
        <v>-1044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'май. 19'!I49+'июн. 19'!F49-'июн. 19'!E49</f>
        <v>-1044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'май. 19'!I50+'июн. 19'!F50-'июн. 19'!E50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'май. 19'!I51+'июн. 19'!F51-'июн. 19'!E51</f>
        <v>916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'май. 19'!I52+'июн. 19'!F52-'июн. 19'!E52</f>
        <v>881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1044</v>
      </c>
      <c r="G53" s="132" t="s">
        <v>605</v>
      </c>
      <c r="H53" s="28">
        <v>43640</v>
      </c>
      <c r="I53" s="29">
        <f>'май. 19'!I53+'июн. 19'!F53-'июн. 19'!E53</f>
        <v>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'май. 19'!I54+'июн. 19'!F54-'июн. 19'!E54</f>
        <v>1044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29">
        <f>'май. 19'!I55+'июн. 19'!F55-'июн. 19'!E55</f>
        <v>154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'май. 19'!I56+'июн. 19'!F56-'июн. 19'!E56</f>
        <v>-1044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'май. 19'!I57+'июн. 19'!F57-'июн. 19'!E57</f>
        <v>-344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'май. 19'!I58+'июн. 19'!F58-'июн. 19'!E58</f>
        <v>-1044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'май. 19'!I59+'июн. 19'!F59-'июн. 19'!E59</f>
        <v>-1044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'май. 19'!I60+'июн. 19'!F60-'июн. 19'!E60</f>
        <v>-1044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'май. 19'!I61+'июн. 19'!F61-'июн. 19'!E61</f>
        <v>-1044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'май. 19'!I62+'июн. 19'!F62-'июн. 19'!E62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606</v>
      </c>
      <c r="H63" s="28">
        <v>43642</v>
      </c>
      <c r="I63" s="29">
        <f>'май. 19'!I63+'июн. 19'!F63-'июн. 19'!E63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522</v>
      </c>
      <c r="G64" s="132" t="s">
        <v>607</v>
      </c>
      <c r="H64" s="28">
        <v>43623</v>
      </c>
      <c r="I64" s="29">
        <f>'май. 19'!I64+'июн. 19'!F64-'июн. 19'!E64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608</v>
      </c>
      <c r="H65" s="28">
        <v>43622</v>
      </c>
      <c r="I65" s="29">
        <f>'май. 19'!I65+'июн. 19'!F65-'июн. 19'!E65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'май. 19'!I66+'июн. 19'!F66-'июн. 19'!E66</f>
        <v>1456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'май. 19'!I67+'июн. 19'!F67-'июн. 19'!E67</f>
        <v>-1044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'май. 19'!I68+'июн. 19'!F68-'июн. 19'!E68</f>
        <v>-1044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609</v>
      </c>
      <c r="H69" s="28">
        <v>43623</v>
      </c>
      <c r="I69" s="29">
        <f>'май. 19'!I69+'июн. 19'!F69-'июн. 19'!E69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'май. 19'!I70+'июн. 19'!F70-'июн. 19'!E70</f>
        <v>-1044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'май. 19'!I71+'июн. 19'!F71-'июн. 19'!E71</f>
        <v>-1044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'май. 19'!I72+'июн. 19'!F72-'июн. 19'!E72</f>
        <v>-2088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'май. 19'!I73+'июн. 19'!F73-'июн. 19'!E73</f>
        <v>1956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'май. 19'!I74+'июн. 19'!F74-'июн. 19'!E74</f>
        <v>72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'май. 19'!I75+'июн. 19'!F75-'июн. 19'!E75</f>
        <v>-1044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261</v>
      </c>
      <c r="G76" s="132" t="s">
        <v>610</v>
      </c>
      <c r="H76" s="28">
        <v>43621</v>
      </c>
      <c r="I76" s="29">
        <f>'май. 19'!I76+'июн. 19'!F76-'июн. 19'!E76</f>
        <v>471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611</v>
      </c>
      <c r="H77" s="28">
        <v>43641</v>
      </c>
      <c r="I77" s="29">
        <f>'май. 19'!I77+'июн. 19'!F77-'июн. 19'!E77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'май. 19'!I78+'июн. 19'!F78-'июн. 19'!E78</f>
        <v>156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'май. 19'!I79+'июн. 19'!F79-'июн. 19'!E79</f>
        <v>-794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'май. 19'!I80+'июн. 19'!F80-'июн. 19'!E80</f>
        <v>-1044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'май. 19'!I81+'июн. 19'!F81-'июн. 19'!E81</f>
        <v>-776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'май. 19'!I82+'июн. 19'!F82-'июн. 19'!E82</f>
        <v>-1044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'май. 19'!I83+'июн. 19'!F83-'июн. 19'!E83</f>
        <v>-1044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'май. 19'!I84+'июн. 19'!F84-'июн. 19'!E84</f>
        <v>-1044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'май. 19'!I85+'июн. 19'!F85-'июн. 19'!E85</f>
        <v>-1044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'май. 19'!I86+'июн. 19'!F86-'июн. 19'!E86</f>
        <v>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'май. 19'!I87+'июн. 19'!F87-'июн. 19'!E87</f>
        <v>-1044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'май. 19'!I88+'июн. 19'!F88-'июн. 19'!E88</f>
        <v>-348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'май. 19'!I89+'июн. 19'!F89-'июн. 19'!E89</f>
        <v>-1044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612</v>
      </c>
      <c r="H90" s="28">
        <v>43629</v>
      </c>
      <c r="I90" s="29">
        <f>'май. 19'!I90+'июн. 19'!F90-'июн. 19'!E90</f>
        <v>1456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522</v>
      </c>
      <c r="G91" s="132" t="s">
        <v>613</v>
      </c>
      <c r="H91" s="28">
        <v>43626</v>
      </c>
      <c r="I91" s="29">
        <f>'май. 19'!I91+'июн. 19'!F91-'июн. 19'!E91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348</v>
      </c>
      <c r="G92" s="132" t="s">
        <v>614</v>
      </c>
      <c r="H92" s="28">
        <v>43626</v>
      </c>
      <c r="I92" s="29">
        <f>'май. 19'!I92+'июн. 19'!F92-'июн. 19'!E92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'май. 19'!I93+'июн. 19'!F93-'июн. 19'!E93</f>
        <v>656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261</v>
      </c>
      <c r="G94" s="132" t="s">
        <v>610</v>
      </c>
      <c r="H94" s="28">
        <v>43621</v>
      </c>
      <c r="I94" s="29">
        <f>'май. 19'!I94+'июн. 19'!F94-'июн. 19'!E94</f>
        <v>-573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'май. 19'!I95+'июн. 19'!F95-'июн. 19'!E95</f>
        <v>-1044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615</v>
      </c>
      <c r="H96" s="28">
        <v>43629</v>
      </c>
      <c r="I96" s="29">
        <f>'май. 19'!I96+'июн. 19'!F96-'июн. 19'!E96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'май. 19'!I97+'июн. 19'!F97-'июн. 19'!E97</f>
        <v>4456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'май. 19'!I98+'июн. 19'!F98-'июн. 19'!E98</f>
        <v>556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'май. 19'!I99+'июн. 19'!F99-'июн. 19'!E99</f>
        <v>-1044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616</v>
      </c>
      <c r="H100" s="28">
        <v>43623</v>
      </c>
      <c r="I100" s="29">
        <f>'май. 19'!I100+'июн. 19'!F100-'июн. 19'!E100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'май. 19'!I101+'июн. 19'!F101-'июн. 19'!E101</f>
        <v>1068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'май. 19'!I102+'июн. 19'!F102-'июн. 19'!E102</f>
        <v>3742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617</v>
      </c>
      <c r="H103" s="28">
        <v>43642</v>
      </c>
      <c r="I103" s="29">
        <f>'май. 19'!I103+'июн. 19'!F103-'июн. 19'!E103</f>
        <v>2956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'май. 19'!I104+'июн. 19'!F104-'июн. 19'!E104</f>
        <v>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'май. 19'!I105+'июн. 19'!F105-'июн. 19'!E105</f>
        <v>-1044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1044</v>
      </c>
      <c r="G106" s="132" t="s">
        <v>618</v>
      </c>
      <c r="H106" s="28">
        <v>43620</v>
      </c>
      <c r="I106" s="29">
        <f>'май. 19'!I106+'июн. 19'!F106-'июн. 19'!E106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'май. 19'!I107+'июн. 19'!F107-'июн. 19'!E107</f>
        <v>-1044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'май. 19'!I108+'июн. 19'!F108-'июн. 19'!E108</f>
        <v>-1044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'май. 19'!I109+'июн. 19'!F109-'июн. 19'!E109</f>
        <v>242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'май. 19'!I110+'июн. 19'!F110-'июн. 19'!E110</f>
        <v>-1044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619</v>
      </c>
      <c r="H111" s="28">
        <v>43634</v>
      </c>
      <c r="I111" s="29">
        <f>'май. 19'!I111+'июн. 19'!F111-'июн. 19'!E111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'май. 19'!I112+'июн. 19'!F112-'июн. 19'!E112</f>
        <v>-1044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'май. 19'!I113+'июн. 19'!F113-'июн. 19'!E113</f>
        <v>456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150</v>
      </c>
      <c r="G114" s="132" t="s">
        <v>620</v>
      </c>
      <c r="H114" s="28">
        <v>43633</v>
      </c>
      <c r="I114" s="29">
        <f>'май. 19'!I114+'июн. 19'!F114-'июн. 19'!E114</f>
        <v>1106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'май. 19'!I115+'июн. 19'!F115-'июн. 19'!E115</f>
        <v>-1044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'май. 19'!I116+'июн. 19'!F116-'июн. 19'!E116</f>
        <v>1044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'май. 19'!I117+'июн. 19'!F117-'июн. 19'!E117</f>
        <v>-1044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621</v>
      </c>
      <c r="H118" s="28">
        <v>43626</v>
      </c>
      <c r="I118" s="29">
        <f>'май. 19'!I118+'июн. 19'!F118-'июн. 19'!E118</f>
        <v>174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'май. 19'!I119+'июн. 19'!F119-'июн. 19'!E119</f>
        <v>-44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'май. 19'!I120+'июн. 19'!F120-'июн. 19'!E120</f>
        <v>-1044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'май. 19'!I121+'июн. 19'!F121-'июн. 19'!E121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'май. 19'!I122+'июн. 19'!F122-'июн. 19'!E122</f>
        <v>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'май. 19'!I123+'июн. 19'!F123-'июн. 19'!E123</f>
        <v>1756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870</v>
      </c>
      <c r="G124" s="132" t="s">
        <v>622</v>
      </c>
      <c r="H124" s="28">
        <v>43634</v>
      </c>
      <c r="I124" s="29">
        <f>'май. 19'!I124+'июн. 19'!F124-'июн. 19'!E124</f>
        <v>1460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'май. 19'!I125+'июн. 19'!F125-'июн. 19'!E125</f>
        <v>-1044</v>
      </c>
    </row>
  </sheetData>
  <autoFilter ref="A3:I125" xr:uid="{00000000-0009-0000-0000-000020000000}"/>
  <mergeCells count="1">
    <mergeCell ref="C1:I2"/>
  </mergeCells>
  <conditionalFormatting sqref="I1:I125">
    <cfRule type="cellIs" dxfId="11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2">
        <v>43647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'июн. 19'!I4+июл.19!F4-июл.19!E4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'июн. 19'!I5+июл.19!F5-июл.19!E5</f>
        <v>-1218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623</v>
      </c>
      <c r="H6" s="28">
        <v>43675</v>
      </c>
      <c r="I6" s="11">
        <f>'июн. 19'!I6+июл.19!F6-июл.19!E6</f>
        <v>282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'июн. 19'!I7+июл.19!F7-июл.19!E7</f>
        <v>-1218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'июн. 19'!I8+июл.19!F8-июл.19!E8</f>
        <v>782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'июн. 19'!I9+июл.19!F9-июл.19!E9</f>
        <v>-1218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'июн. 19'!I10+июл.19!F10-июл.19!E10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11">
        <f>'июн. 19'!I11+июл.19!F11-июл.19!E11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'июн. 19'!I12+июл.19!F12-июл.19!E12</f>
        <v>-1218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'июн. 19'!I13+июл.19!F13-июл.19!E13</f>
        <v>3382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148</v>
      </c>
      <c r="G14" s="132" t="s">
        <v>624</v>
      </c>
      <c r="H14" s="28">
        <v>43655</v>
      </c>
      <c r="I14" s="11">
        <f>'июн. 19'!I14+июл.19!F14-июл.19!E14</f>
        <v>378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'июн. 19'!I15+июл.19!F15-июл.19!E15</f>
        <v>782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'июн. 19'!I16+июл.19!F16-июл.19!E16</f>
        <v>-1218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'июн. 19'!I17+июл.19!F17-июл.19!E17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'июн. 19'!I18+июл.19!F18-июл.19!E18</f>
        <v>-1218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'июн. 19'!I19+июл.19!F19-июл.19!E19</f>
        <v>-1218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625</v>
      </c>
      <c r="H20" s="28">
        <v>43658</v>
      </c>
      <c r="I20" s="11">
        <f>'июн. 19'!I20+июл.19!F20-июл.19!E20</f>
        <v>982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'июн. 19'!I21+июл.19!F21-июл.19!E21</f>
        <v>582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'июн. 19'!I22+июл.19!F22-июл.19!E22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626</v>
      </c>
      <c r="H23" s="28">
        <v>43658</v>
      </c>
      <c r="I23" s="11">
        <f>'июн. 19'!I23+июл.19!F23-июл.19!E23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19'!I24+июл.19!F24-июл.19!E24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'июн. 19'!I25+июл.19!F25-июл.19!E25</f>
        <v>-1218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627</v>
      </c>
      <c r="H26" s="28">
        <v>43647</v>
      </c>
      <c r="I26" s="11">
        <f>'июн. 19'!I26+июл.19!F26-июл.19!E26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'июн. 19'!I27+июл.19!F27-июл.19!E27</f>
        <v>522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'июн. 19'!I28+июл.19!F28-июл.19!E28</f>
        <v>3742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'июн. 19'!I29+июл.19!F29-июл.19!E29</f>
        <v>-1218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'июн. 19'!I30+июл.19!F30-июл.19!E30</f>
        <v>-218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'июн. 19'!I31+июл.19!F31-июл.19!E31</f>
        <v>-238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'июн. 19'!I32+июл.19!F32-июл.19!E32</f>
        <v>-1218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'июн. 19'!I33+июл.19!F33-июл.19!E33</f>
        <v>-1218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'июн. 19'!I34+июл.19!F34-июл.19!E34</f>
        <v>-1218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'июн. 19'!I35+июл.19!F35-июл.19!E35</f>
        <v>782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166</v>
      </c>
      <c r="H36" s="28">
        <v>43655</v>
      </c>
      <c r="I36" s="11">
        <f>'июн. 19'!I36+июл.19!F36-июл.19!E36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'июн. 19'!I37+июл.19!F37-июл.19!E37</f>
        <v>-1218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'июн. 19'!I38+июл.19!F38-июл.19!E38</f>
        <v>-1218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'июн. 19'!I39+июл.19!F39-июл.19!E39</f>
        <v>-276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'июн. 19'!I40+июл.19!F40-июл.19!E40</f>
        <v>-1218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'июн. 19'!I41+июл.19!F41-июл.19!E41</f>
        <v>-1218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'июн. 19'!I42+июл.19!F42-июл.19!E42</f>
        <v>-1218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628</v>
      </c>
      <c r="H43" s="28">
        <v>43672</v>
      </c>
      <c r="I43" s="11">
        <f>'июн. 19'!I43+июл.19!F43-июл.19!E43</f>
        <v>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'июн. 19'!I44+июл.19!F44-июл.19!E44</f>
        <v>-1218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'июн. 19'!I45+июл.19!F45-июл.19!E45</f>
        <v>-82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19'!I46+июл.19!F46-июл.19!E46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'июн. 19'!I47+июл.19!F47-июл.19!E47</f>
        <v>-1218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'июн. 19'!I48+июл.19!F48-июл.19!E48</f>
        <v>-1218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'июн. 19'!I49+июл.19!F49-июл.19!E49</f>
        <v>-1218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'июн. 19'!I50+июл.19!F50-июл.19!E50</f>
        <v>-1218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'июн. 19'!I51+июл.19!F51-июл.19!E51</f>
        <v>742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'июн. 19'!I52+июл.19!F52-июл.19!E52</f>
        <v>707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'июн. 19'!I53+июл.19!F53-июл.19!E53</f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11">
        <f>'июн. 19'!I54+июл.19!F54-июл.19!E54</f>
        <v>870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629</v>
      </c>
      <c r="H55" s="28">
        <v>43649</v>
      </c>
      <c r="I55" s="11">
        <f>'июн. 19'!I55+июл.19!F55-июл.19!E55</f>
        <v>150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'июн. 19'!I56+июл.19!F56-июл.19!E56</f>
        <v>-1218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630</v>
      </c>
      <c r="H57" s="28">
        <v>43668</v>
      </c>
      <c r="I57" s="11">
        <f>'июн. 19'!I57+июл.19!F57-июл.19!E57</f>
        <v>182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'июн. 19'!I58+июл.19!F58-июл.19!E58</f>
        <v>-1218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'июн. 19'!I59+июл.19!F59-июл.19!E59</f>
        <v>-1218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'июн. 19'!I60+июл.19!F60-июл.19!E60</f>
        <v>-1218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'июн. 19'!I61+июл.19!F61-июл.19!E61</f>
        <v>-1218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11">
        <f>'июн. 19'!I62+июл.19!F62-июл.19!E62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631</v>
      </c>
      <c r="H63" s="28">
        <v>43663</v>
      </c>
      <c r="I63" s="11">
        <f>'июн. 19'!I63+июл.19!F63-июл.19!E63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632</v>
      </c>
      <c r="H64" s="28">
        <v>43654</v>
      </c>
      <c r="I64" s="11">
        <f>'июн. 19'!I64+июл.19!F64-июл.19!E64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'июн. 19'!I65+июл.19!F65-июл.19!E65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'июн. 19'!I66+июл.19!F66-июл.19!E66</f>
        <v>1282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'июн. 19'!I67+июл.19!F67-июл.19!E67</f>
        <v>-1218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'июн. 19'!I68+июл.19!F68-июл.19!E68</f>
        <v>-1218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633</v>
      </c>
      <c r="H69" s="28">
        <v>43648</v>
      </c>
      <c r="I69" s="11">
        <f>'июн. 19'!I69+июл.19!F69-июл.19!E69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'июн. 19'!I70+июл.19!F70-июл.19!E70</f>
        <v>-1218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'июн. 19'!I71+июл.19!F71-июл.19!E71</f>
        <v>-1218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84">
        <f>'июн. 19'!I72+июл.19!F72-июл.19!E72</f>
        <v>-2436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'июн. 19'!I73+июл.19!F73-июл.19!E73</f>
        <v>1782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'июн. 19'!I74+июл.19!F74-июл.19!E74</f>
        <v>-102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'июн. 19'!I75+июл.19!F75-июл.19!E75</f>
        <v>-1218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11">
        <f>'июн. 19'!I76+июл.19!F76-июл.19!E76</f>
        <v>297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634</v>
      </c>
      <c r="H77" s="28">
        <v>43662</v>
      </c>
      <c r="I77" s="11">
        <f>'июн. 19'!I77+июл.19!F77-июл.19!E77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'июн. 19'!I78+июл.19!F78-июл.19!E78</f>
        <v>-18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'июн. 19'!I79+июл.19!F79-июл.19!E79</f>
        <v>-968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'июн. 19'!I80+июл.19!F80-июл.19!E80</f>
        <v>-1218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635</v>
      </c>
      <c r="H81" s="28">
        <v>43658</v>
      </c>
      <c r="I81" s="11">
        <f>'июн. 19'!I81+июл.19!F81-июл.19!E81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'июн. 19'!I82+июл.19!F82-июл.19!E82</f>
        <v>-1218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'июн. 19'!I83+июл.19!F83-июл.19!E83</f>
        <v>-1218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'июн. 19'!I84+июл.19!F84-июл.19!E84</f>
        <v>-1218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'июн. 19'!I85+июл.19!F85-июл.19!E85</f>
        <v>-1218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'июн. 19'!I86+июл.19!F86-июл.19!E86</f>
        <v>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'июн. 19'!I87+июл.19!F87-июл.19!E87</f>
        <v>-1218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'июн. 19'!I88+июл.19!F88-июл.19!E88</f>
        <v>-522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'июн. 19'!I89+июл.19!F89-июл.19!E89</f>
        <v>-1218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200</v>
      </c>
      <c r="G90" s="132" t="s">
        <v>636</v>
      </c>
      <c r="H90" s="28">
        <v>43664</v>
      </c>
      <c r="I90" s="11">
        <f>'июн. 19'!I90+июл.19!F90-июл.19!E90</f>
        <v>1482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'июн. 19'!I91+июл.19!F91-июл.19!E91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'июн. 19'!I92+июл.19!F92-июл.19!E92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'июн. 19'!I93+июл.19!F93-июл.19!E93</f>
        <v>482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'июн. 19'!I94+июл.19!F94-июл.19!E94</f>
        <v>-747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'июн. 19'!I95+июл.19!F95-июл.19!E95</f>
        <v>-1218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637</v>
      </c>
      <c r="H96" s="28">
        <v>43647</v>
      </c>
      <c r="I96" s="11">
        <f>'июн. 19'!I96+июл.19!F96-июл.19!E96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'июн. 19'!I97+июл.19!F97-июл.19!E97</f>
        <v>4282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'июн. 19'!I98+июл.19!F98-июл.19!E98</f>
        <v>382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'июн. 19'!I99+июл.19!F99-июл.19!E99</f>
        <v>-1218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11">
        <f>'июн. 19'!I100+июл.19!F100-июл.19!E100</f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'июн. 19'!I101+июл.19!F101-июл.19!E101</f>
        <v>894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696</v>
      </c>
      <c r="G102" s="132" t="s">
        <v>638</v>
      </c>
      <c r="H102" s="28">
        <v>43648</v>
      </c>
      <c r="I102" s="11">
        <f>'июн. 19'!I102+июл.19!F102-июл.19!E102</f>
        <v>4264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639</v>
      </c>
      <c r="H103" s="28">
        <v>43669</v>
      </c>
      <c r="I103" s="11">
        <f>'июн. 19'!I103+июл.19!F103-июл.19!E103</f>
        <v>3782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640</v>
      </c>
      <c r="H104" s="28">
        <v>43654</v>
      </c>
      <c r="I104" s="11">
        <f>'июн. 19'!I104+июл.19!F104-июл.19!E104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'июн. 19'!I105+июл.19!F105-июл.19!E105</f>
        <v>-1218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348</v>
      </c>
      <c r="G106" s="132" t="s">
        <v>641</v>
      </c>
      <c r="H106" s="28">
        <v>43671</v>
      </c>
      <c r="I106" s="11">
        <f>'июн. 19'!I106+июл.19!F106-июл.19!E106</f>
        <v>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'июн. 19'!I107+июл.19!F107-июл.19!E107</f>
        <v>-1218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'июн. 19'!I108+июл.19!F108-июл.19!E108</f>
        <v>-1218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'июн. 19'!I109+июл.19!F109-июл.19!E109</f>
        <v>68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'июн. 19'!I110+июл.19!F110-июл.19!E110</f>
        <v>-1218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642</v>
      </c>
      <c r="H111" s="28">
        <v>43657</v>
      </c>
      <c r="I111" s="11">
        <f>'июн. 19'!I111+июл.19!F111-июл.19!E111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'июн. 19'!I112+июл.19!F112-июл.19!E112</f>
        <v>-1218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'июн. 19'!I113+июл.19!F113-июл.19!E113</f>
        <v>282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'июн. 19'!I114+июл.19!F114-июл.19!E114</f>
        <v>932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'июн. 19'!I115+июл.19!F115-июл.19!E115</f>
        <v>-1218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'июн. 19'!I116+июл.19!F116-июл.19!E116</f>
        <v>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'июн. 19'!I117+июл.19!F117-июл.19!E117</f>
        <v>-1218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643</v>
      </c>
      <c r="H118" s="28">
        <v>43656</v>
      </c>
      <c r="I118" s="11">
        <f>'июн. 19'!I118+июл.19!F118-июл.19!E118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'июн. 19'!I119+июл.19!F119-июл.19!E119</f>
        <v>-218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'июн. 19'!I120+июл.19!F120-июл.19!E120</f>
        <v>-1218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1164.1199999999999</v>
      </c>
      <c r="G121" s="132" t="s">
        <v>644</v>
      </c>
      <c r="H121" s="28">
        <v>43661</v>
      </c>
      <c r="I121" s="11">
        <f>'июн. 19'!I121+июл.19!F121-июл.19!E121</f>
        <v>990.11999999999989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'июн. 19'!I122+июл.19!F122-июл.19!E122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550</v>
      </c>
      <c r="G123" s="132" t="s">
        <v>645</v>
      </c>
      <c r="H123" s="28">
        <v>43676</v>
      </c>
      <c r="I123" s="11">
        <f>'июн. 19'!I123+июл.19!F123-июл.19!E123</f>
        <v>2132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'июн. 19'!I124+июл.19!F124-июл.19!E124</f>
        <v>1286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'июн. 19'!I125+июл.19!F125-июл.19!E125</f>
        <v>-1218</v>
      </c>
    </row>
  </sheetData>
  <autoFilter ref="A3:I125" xr:uid="{00000000-0009-0000-0000-000021000000}"/>
  <mergeCells count="1">
    <mergeCell ref="C1:I2"/>
  </mergeCells>
  <conditionalFormatting sqref="I1:I125">
    <cfRule type="cellIs" dxfId="10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6">
        <v>43678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1180</v>
      </c>
      <c r="G4" s="132" t="s">
        <v>646</v>
      </c>
      <c r="H4" s="28">
        <v>43685</v>
      </c>
      <c r="I4" s="29">
        <f>июл.19!I4+авг.19!F4-авг.19!E4</f>
        <v>832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июл.19!I5+авг.19!F5-авг.19!E5</f>
        <v>-1392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647</v>
      </c>
      <c r="H6" s="28">
        <v>43703</v>
      </c>
      <c r="I6" s="29">
        <f>июл.19!I6+авг.19!F6-авг.19!E6</f>
        <v>308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июл.19!I7+авг.19!F7-авг.19!E7</f>
        <v>-1392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июл.19!I8+авг.19!F8-авг.19!E8</f>
        <v>608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июл.19!I9+авг.19!F9-авг.19!E9</f>
        <v>-1392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648</v>
      </c>
      <c r="H10" s="28">
        <v>43697</v>
      </c>
      <c r="I10" s="29">
        <f>июл.19!I10+авг.19!F10-авг.19!E10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649</v>
      </c>
      <c r="H11" s="28">
        <v>43683</v>
      </c>
      <c r="I11" s="29">
        <f>июл.19!I11+авг.19!F11-авг.19!E11</f>
        <v>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июл.19!I12+авг.19!F12-авг.19!E12</f>
        <v>-1392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июл.19!I13+авг.19!F13-авг.19!E13</f>
        <v>3208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июл.19!I14+авг.19!F14-авг.19!E14</f>
        <v>204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июл.19!I15+авг.19!F15-авг.19!E15</f>
        <v>608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июл.19!I16+авг.19!F16-авг.19!E16</f>
        <v>-1392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июл.19!I17+авг.19!F17-авг.19!E17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июл.19!I18+авг.19!F18-авг.19!E18</f>
        <v>-1392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>
        <v>5800</v>
      </c>
      <c r="G19" s="132" t="s">
        <v>650</v>
      </c>
      <c r="H19" s="28">
        <v>43698</v>
      </c>
      <c r="I19" s="29">
        <f>июл.19!I19+авг.19!F19-авг.19!E19</f>
        <v>4408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651</v>
      </c>
      <c r="H20" s="28">
        <v>43689</v>
      </c>
      <c r="I20" s="29">
        <f>июл.19!I20+авг.19!F20-авг.19!E20</f>
        <v>1008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июл.19!I21+авг.19!F21-авг.19!E21</f>
        <v>408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июл.19!I22+авг.19!F22-авг.19!E22</f>
        <v>-1392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июл.19!I23+авг.19!F23-авг.19!E23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июл.19!I24+авг.19!F24-авг.19!E24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июл.19!I25+авг.19!F25-авг.19!E25</f>
        <v>-1392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июл.19!I26+авг.19!F26-авг.19!E26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июл.19!I27+авг.19!F27-авг.19!E27</f>
        <v>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июл.19!I28+авг.19!F28-авг.19!E28</f>
        <v>3568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июл.19!I29+авг.19!F29-авг.19!E29</f>
        <v>-1392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июл.19!I30+авг.19!F30-авг.19!E30</f>
        <v>-392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2500</v>
      </c>
      <c r="G31" s="132" t="s">
        <v>652</v>
      </c>
      <c r="H31" s="28">
        <v>43685</v>
      </c>
      <c r="I31" s="29">
        <f>июл.19!I31+авг.19!F31-авг.19!E31</f>
        <v>2088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июл.19!I32+авг.19!F32-авг.19!E32</f>
        <v>-1392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июл.19!I33+авг.19!F33-авг.19!E33</f>
        <v>-1392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июл.19!I34+авг.19!F34-авг.19!E34</f>
        <v>-1392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июл.19!I35+авг.19!F35-авг.19!E35</f>
        <v>608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29">
        <f>июл.19!I36+авг.19!F36-авг.19!E36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июл.19!I37+авг.19!F37-авг.19!E37</f>
        <v>-1392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июл.19!I38+авг.19!F38-авг.19!E38</f>
        <v>-1392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июл.19!I39+авг.19!F39-авг.19!E39</f>
        <v>-450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июл.19!I40+авг.19!F40-авг.19!E40</f>
        <v>-1392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июл.19!I41+авг.19!F41-авг.19!E41</f>
        <v>-1392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июл.19!I42+авг.19!F42-авг.19!E42</f>
        <v>-1392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июл.19!I43+авг.19!F43-авг.19!E43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f>330+3400</f>
        <v>3730</v>
      </c>
      <c r="G44" s="132" t="s">
        <v>653</v>
      </c>
      <c r="H44" s="28">
        <v>43679</v>
      </c>
      <c r="I44" s="29">
        <f>июл.19!I44+авг.19!F44-авг.19!E44</f>
        <v>2338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июл.19!I45+авг.19!F45-авг.19!E45</f>
        <v>-256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июл.19!I46+авг.19!F46-авг.19!E46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июл.19!I47+авг.19!F47-авг.19!E47</f>
        <v>-1392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июл.19!I48+авг.19!F48-авг.19!E48</f>
        <v>-1392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июл.19!I49+авг.19!F49-авг.19!E49</f>
        <v>-1392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июл.19!I50+авг.19!F50-авг.19!E50</f>
        <v>-1392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июл.19!I51+авг.19!F51-авг.19!E51</f>
        <v>568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июл.19!I52+авг.19!F52-авг.19!E52</f>
        <v>533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174</v>
      </c>
      <c r="G53" s="132" t="s">
        <v>654</v>
      </c>
      <c r="H53" s="28">
        <v>43682</v>
      </c>
      <c r="I53" s="29">
        <f>июл.19!I53+авг.19!F53-авг.19!E53</f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июл.19!I54+авг.19!F54-авг.19!E54</f>
        <v>696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655</v>
      </c>
      <c r="H55" s="28">
        <v>43679</v>
      </c>
      <c r="I55" s="29">
        <f>июл.19!I55+авг.19!F55-авг.19!E55</f>
        <v>146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июл.19!I56+авг.19!F56-авг.19!E56</f>
        <v>-1392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июл.19!I57+авг.19!F57-авг.19!E57</f>
        <v>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июл.19!I58+авг.19!F58-авг.19!E58</f>
        <v>-1392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июл.19!I59+авг.19!F59-авг.19!E59</f>
        <v>-1392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июл.19!I60+авг.19!F60-авг.19!E60</f>
        <v>-1392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июл.19!I61+авг.19!F61-авг.19!E61</f>
        <v>-1392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июл.19!I62+авг.19!F62-авг.19!E62</f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656</v>
      </c>
      <c r="H63" s="28">
        <v>43705</v>
      </c>
      <c r="I63" s="29">
        <f>июл.19!I63+авг.19!F63-авг.19!E63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657</v>
      </c>
      <c r="H64" s="28">
        <v>43683</v>
      </c>
      <c r="I64" s="29">
        <f>июл.19!I64+авг.19!F64-авг.19!E64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658</v>
      </c>
      <c r="H65" s="28">
        <v>43685</v>
      </c>
      <c r="I65" s="29">
        <f>июл.19!I65+авг.19!F65-авг.19!E65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июл.19!I66+авг.19!F66-авг.19!E66</f>
        <v>1108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июл.19!I67+авг.19!F67-авг.19!E67</f>
        <v>-1392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июл.19!I68+авг.19!F68-авг.19!E68</f>
        <v>-1392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174+174</f>
        <v>348</v>
      </c>
      <c r="G69" s="132" t="s">
        <v>659</v>
      </c>
      <c r="H69" s="28">
        <v>43699</v>
      </c>
      <c r="I69" s="29">
        <f>июл.19!I69+авг.19!F69-авг.19!E69</f>
        <v>208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июл.19!I70+авг.19!F70-авг.19!E70</f>
        <v>-1392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июл.19!I71+авг.19!F71-авг.19!E71</f>
        <v>-1392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85">
        <f>июл.19!I72+авг.19!F72-авг.19!E72</f>
        <v>-2784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июл.19!I73+авг.19!F73-авг.19!E73</f>
        <v>1608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1044</v>
      </c>
      <c r="G74" s="132" t="s">
        <v>660</v>
      </c>
      <c r="H74" s="28">
        <v>43690</v>
      </c>
      <c r="I74" s="29">
        <f>июл.19!I74+авг.19!F74-авг.19!E74</f>
        <v>768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июл.19!I75+авг.19!F75-авг.19!E75</f>
        <v>-1392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июл.19!I76+авг.19!F76-авг.19!E76</f>
        <v>123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661</v>
      </c>
      <c r="H77" s="28">
        <v>43683</v>
      </c>
      <c r="I77" s="29">
        <f>июл.19!I77+авг.19!F77-авг.19!E77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июл.19!I78+авг.19!F78-авг.19!E78</f>
        <v>-192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1050</v>
      </c>
      <c r="G79" s="132" t="s">
        <v>662</v>
      </c>
      <c r="H79" s="28">
        <v>43700</v>
      </c>
      <c r="I79" s="29">
        <f>июл.19!I79+авг.19!F79-авг.19!E79</f>
        <v>-92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июл.19!I80+авг.19!F80-авг.19!E80</f>
        <v>-1392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661</v>
      </c>
      <c r="H81" s="28">
        <v>43683</v>
      </c>
      <c r="I81" s="29">
        <f>июл.19!I81+авг.19!F81-авг.19!E81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июл.19!I82+авг.19!F82-авг.19!E82</f>
        <v>-1392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июл.19!I83+авг.19!F83-авг.19!E83</f>
        <v>-1392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июл.19!I84+авг.19!F84-авг.19!E84</f>
        <v>-1392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июл.19!I85+авг.19!F85-авг.19!E85</f>
        <v>-1392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июл.19!I86+авг.19!F86-авг.19!E86</f>
        <v>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июл.19!I87+авг.19!F87-авг.19!E87</f>
        <v>-1392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1392</v>
      </c>
      <c r="G88" s="132" t="s">
        <v>663</v>
      </c>
      <c r="H88" s="28">
        <v>43705</v>
      </c>
      <c r="I88" s="29">
        <f>июл.19!I88+авг.19!F88-авг.19!E88</f>
        <v>696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июл.19!I89+авг.19!F89-авг.19!E89</f>
        <v>-1392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июл.19!I90+авг.19!F90-авг.19!E90</f>
        <v>1308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348</v>
      </c>
      <c r="G91" s="132" t="s">
        <v>664</v>
      </c>
      <c r="H91" s="28">
        <v>43689</v>
      </c>
      <c r="I91" s="29">
        <f>июл.19!I91+авг.19!F91-авг.19!E91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июл.19!I92+авг.19!F92-авг.19!E92</f>
        <v>-1044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июл.19!I93+авг.19!F93-авг.19!E93</f>
        <v>308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июл.19!I94+авг.19!F94-авг.19!E94</f>
        <v>-921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июл.19!I95+авг.19!F95-авг.19!E95</f>
        <v>-1392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29">
        <f>июл.19!I96+авг.19!F96-авг.19!E96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июл.19!I97+авг.19!F97-авг.19!E97</f>
        <v>4108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июл.19!I98+авг.19!F98-авг.19!E98</f>
        <v>208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июл.19!I99+авг.19!F99-авг.19!E99</f>
        <v>-1392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665</v>
      </c>
      <c r="H100" s="28">
        <v>43684</v>
      </c>
      <c r="I100" s="29">
        <f>июл.19!I100+авг.19!F100-авг.19!E100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июл.19!I101+авг.19!F101-авг.19!E101</f>
        <v>720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июл.19!I102+авг.19!F102-авг.19!E102</f>
        <v>4090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666</v>
      </c>
      <c r="H103" s="28">
        <v>43703</v>
      </c>
      <c r="I103" s="29">
        <f>июл.19!I103+авг.19!F103-авг.19!E103</f>
        <v>4608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июл.19!I104+авг.19!F104-авг.19!E104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июл.19!I105+авг.19!F105-авг.19!E105</f>
        <v>-1392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июл.19!I106+авг.19!F106-авг.19!E106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июл.19!I107+авг.19!F107-авг.19!E107</f>
        <v>-1392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июл.19!I108+авг.19!F108-авг.19!E108</f>
        <v>-1392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июл.19!I109+авг.19!F109-авг.19!E109</f>
        <v>-106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июл.19!I110+авг.19!F110-авг.19!E110</f>
        <v>-1392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667</v>
      </c>
      <c r="H111" s="28">
        <v>43689</v>
      </c>
      <c r="I111" s="29">
        <f>июл.19!I111+авг.19!F111-авг.19!E111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июл.19!I112+авг.19!F112-авг.19!E112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июл.19!I113+авг.19!F113-авг.19!E113</f>
        <v>108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f>200+500</f>
        <v>700</v>
      </c>
      <c r="G114" s="132" t="s">
        <v>668</v>
      </c>
      <c r="H114" s="28">
        <v>43707</v>
      </c>
      <c r="I114" s="29">
        <f>июл.19!I114+авг.19!F114-авг.19!E114</f>
        <v>1458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июл.19!I115+авг.19!F115-авг.19!E115</f>
        <v>-1392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669</v>
      </c>
      <c r="H116" s="28">
        <v>43683</v>
      </c>
      <c r="I116" s="29">
        <f>июл.19!I116+авг.19!F116-авг.19!E116</f>
        <v>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июл.19!I117+авг.19!F117-авг.19!E117</f>
        <v>-1392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670</v>
      </c>
      <c r="H118" s="28">
        <v>43683</v>
      </c>
      <c r="I118" s="29">
        <f>июл.19!I118+авг.19!F118-авг.19!E118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671</v>
      </c>
      <c r="H119" s="28">
        <v>43682</v>
      </c>
      <c r="I119" s="29">
        <f>июл.19!I119+авг.19!F119-авг.19!E119</f>
        <v>608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июл.19!I120+авг.19!F120-авг.19!E120</f>
        <v>-1392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июл.19!I121+авг.19!F121-авг.19!E121</f>
        <v>816.11999999999989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672</v>
      </c>
      <c r="H122" s="28">
        <v>43684</v>
      </c>
      <c r="I122" s="29">
        <f>июл.19!I122+авг.19!F122-авг.19!E122</f>
        <v>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июл.19!I123+авг.19!F123-авг.19!E123</f>
        <v>1958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июл.19!I124+авг.19!F124-авг.19!E124</f>
        <v>1112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июл.19!I125+авг.19!F125-авг.19!E125</f>
        <v>-1392</v>
      </c>
    </row>
  </sheetData>
  <autoFilter ref="A3:I125" xr:uid="{00000000-0009-0000-0000-000022000000}"/>
  <mergeCells count="1">
    <mergeCell ref="C1:I2"/>
  </mergeCells>
  <conditionalFormatting sqref="I1:I125">
    <cfRule type="cellIs" dxfId="10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6">
        <v>43709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авг.19!I4+сен.19!F4-сен.19!E4</f>
        <v>658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авг.19!I5+сен.19!F5-сен.19!E5</f>
        <v>-1566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673</v>
      </c>
      <c r="H6" s="28">
        <v>43733</v>
      </c>
      <c r="I6" s="56">
        <f>авг.19!I6+сен.19!F6-сен.19!E6</f>
        <v>334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авг.19!I7+сен.19!F7-сен.19!E7</f>
        <v>-1566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авг.19!I8+сен.19!F8-сен.19!E8</f>
        <v>434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авг.19!I9+сен.19!F9-сен.19!E9</f>
        <v>-1566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авг.19!I10+сен.19!F10-сен.19!E10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авг.19!I11+сен.19!F11-сен.19!E11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авг.19!I12+сен.19!F12-сен.19!E12</f>
        <v>-1566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авг.19!I13+сен.19!F13-сен.19!E13</f>
        <v>3034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522</v>
      </c>
      <c r="G14" s="132" t="s">
        <v>674</v>
      </c>
      <c r="H14" s="28">
        <v>43738</v>
      </c>
      <c r="I14" s="56">
        <f>авг.19!I14+сен.19!F14-сен.19!E14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авг.19!I15+сен.19!F15-сен.19!E15</f>
        <v>434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авг.19!I16+сен.19!F16-сен.19!E16</f>
        <v>-1566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675</v>
      </c>
      <c r="H17" s="28">
        <v>43734</v>
      </c>
      <c r="I17" s="56">
        <f>авг.19!I17+сен.19!F17-сен.19!E17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авг.19!I18+сен.19!F18-сен.19!E18</f>
        <v>-1566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авг.19!I19+сен.19!F19-сен.19!E19</f>
        <v>4234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676</v>
      </c>
      <c r="H20" s="28">
        <v>43719</v>
      </c>
      <c r="I20" s="56">
        <f>авг.19!I20+сен.19!F20-сен.19!E20</f>
        <v>1034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авг.19!I21+сен.19!F21-сен.19!E21</f>
        <v>234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авг.19!I22+сен.19!F22-сен.19!E22</f>
        <v>-1566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авг.19!I23+сен.19!F23-сен.19!E23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авг.19!I24+сен.19!F24-сен.19!E24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авг.19!I25+сен.19!F25-сен.19!E25</f>
        <v>-1566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авг.19!I26+сен.19!F26-сен.19!E26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авг.19!I27+сен.19!F27-сен.19!E27</f>
        <v>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97">
        <v>1044</v>
      </c>
      <c r="G28" s="132" t="s">
        <v>677</v>
      </c>
      <c r="H28" s="28">
        <v>43725</v>
      </c>
      <c r="I28" s="56">
        <f>авг.19!I28+сен.19!F28-сен.19!E28</f>
        <v>4438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авг.19!I29+сен.19!F29-сен.19!E29</f>
        <v>-1566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авг.19!I30+сен.19!F30-сен.19!E30</f>
        <v>-566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28"/>
      <c r="I31" s="56">
        <f>авг.19!I31+сен.19!F31-сен.19!E31</f>
        <v>1914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авг.19!I32+сен.19!F32-сен.19!E32</f>
        <v>-1566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авг.19!I33+сен.19!F33-сен.19!E33</f>
        <v>-1566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авг.19!I34+сен.19!F34-сен.19!E34</f>
        <v>-1566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авг.19!I35+сен.19!F35-сен.19!E35</f>
        <v>434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287.25099999999998</v>
      </c>
      <c r="H36" s="28">
        <v>43735</v>
      </c>
      <c r="I36" s="56">
        <f>авг.19!I36+сен.19!F36-сен.19!E36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авг.19!I37+сен.19!F37-сен.19!E37</f>
        <v>-1566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авг.19!I38+сен.19!F38-сен.19!E38</f>
        <v>-1566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авг.19!I39+сен.19!F39-сен.19!E39</f>
        <v>-624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авг.19!I40+сен.19!F40-сен.19!E40</f>
        <v>-1566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авг.19!I41+сен.19!F41-сен.19!E41</f>
        <v>-1566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авг.19!I42+сен.19!F42-сен.19!E42</f>
        <v>-1566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678</v>
      </c>
      <c r="H43" s="28">
        <v>43734</v>
      </c>
      <c r="I43" s="56">
        <f>авг.19!I43+сен.19!F43-сен.19!E43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авг.19!I44+сен.19!F44-сен.19!E44</f>
        <v>2164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авг.19!I45+сен.19!F45-сен.19!E45</f>
        <v>-430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авг.19!I46+сен.19!F46-сен.19!E46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авг.19!I47+сен.19!F47-сен.19!E47</f>
        <v>-1566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авг.19!I48+сен.19!F48-сен.19!E48</f>
        <v>-1566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авг.19!I49+сен.19!F49-сен.19!E49</f>
        <v>-1566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28"/>
      <c r="I50" s="56">
        <f>авг.19!I50+сен.19!F50-сен.19!E50</f>
        <v>-1566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авг.19!I51+сен.19!F51-сен.19!E51</f>
        <v>394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v>870</v>
      </c>
      <c r="G52" s="132" t="s">
        <v>679</v>
      </c>
      <c r="H52" s="28">
        <v>43738</v>
      </c>
      <c r="I52" s="56">
        <f>авг.19!I52+сен.19!F52-сен.19!E52</f>
        <v>1229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авг.19!I53+сен.19!F53-сен.19!E53</f>
        <v>-348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авг.19!I54+сен.19!F54-сен.19!E54</f>
        <v>522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680</v>
      </c>
      <c r="H55" s="28">
        <v>43725</v>
      </c>
      <c r="I55" s="56">
        <f>авг.19!I55+сен.19!F55-сен.19!E55</f>
        <v>142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авг.19!I56+сен.19!F56-сен.19!E56</f>
        <v>-1566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авг.19!I57+сен.19!F57-сен.19!E57</f>
        <v>-166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авг.19!I58+сен.19!F58-сен.19!E58</f>
        <v>-1566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28"/>
      <c r="I59" s="56">
        <f>авг.19!I59+сен.19!F59-сен.19!E59</f>
        <v>-1566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авг.19!I60+сен.19!F60-сен.19!E60</f>
        <v>-1566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28"/>
      <c r="I61" s="56">
        <f>авг.19!I61+сен.19!F61-сен.19!E61</f>
        <v>-1566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870</v>
      </c>
      <c r="G62" s="132" t="s">
        <v>681</v>
      </c>
      <c r="H62" s="28">
        <v>43710</v>
      </c>
      <c r="I62" s="56">
        <f>авг.19!I62+сен.19!F62-сен.19!E62</f>
        <v>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682</v>
      </c>
      <c r="H63" s="28">
        <v>43732</v>
      </c>
      <c r="I63" s="56">
        <f>авг.19!I63+сен.19!F63-сен.19!E63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683</v>
      </c>
      <c r="H64" s="28">
        <v>43735</v>
      </c>
      <c r="I64" s="56">
        <f>авг.19!I64+сен.19!F64-сен.19!E64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684</v>
      </c>
      <c r="H65" s="28">
        <v>43735</v>
      </c>
      <c r="I65" s="56">
        <f>авг.19!I65+сен.19!F65-сен.19!E65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авг.19!I66+сен.19!F66-сен.19!E66</f>
        <v>934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авг.19!I67+сен.19!F67-сен.19!E67</f>
        <v>-1566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авг.19!I68+сен.19!F68-сен.19!E68</f>
        <v>-1566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авг.19!I69+сен.19!F69-сен.19!E69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авг.19!I70+сен.19!F70-сен.19!E70</f>
        <v>-1566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28"/>
      <c r="I71" s="56">
        <f>авг.19!I71+сен.19!F71-сен.19!E71</f>
        <v>-1566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56">
        <f>авг.19!I72+сен.19!F72-сен.19!E72</f>
        <v>-3132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авг.19!I73+сен.19!F73-сен.19!E73</f>
        <v>1434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авг.19!I74+сен.19!F74-сен.19!E74</f>
        <v>594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авг.19!I75+сен.19!F75-сен.19!E75</f>
        <v>-1566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авг.19!I76+сен.19!F76-сен.19!E76</f>
        <v>-51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685</v>
      </c>
      <c r="H77" s="28">
        <v>43734</v>
      </c>
      <c r="I77" s="56">
        <f>авг.19!I77+сен.19!F77-сен.19!E77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авг.19!I78+сен.19!F78-сен.19!E78</f>
        <v>-366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авг.19!I79+сен.19!F79-сен.19!E79</f>
        <v>-266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авг.19!I80+сен.19!F80-сен.19!E80</f>
        <v>-1566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686</v>
      </c>
      <c r="H81" s="28">
        <v>43719</v>
      </c>
      <c r="I81" s="56">
        <f>авг.19!I81+сен.19!F81-сен.19!E81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авг.19!I82+сен.19!F82-сен.19!E82</f>
        <v>-1566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авг.19!I83+сен.19!F83-сен.19!E83</f>
        <v>-1566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авг.19!I84+сен.19!F84-сен.19!E84</f>
        <v>-1566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авг.19!I85+сен.19!F85-сен.19!E85</f>
        <v>-1566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авг.19!I86+сен.19!F86-сен.19!E86</f>
        <v>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авг.19!I87+сен.19!F87-сен.19!E87</f>
        <v>-1566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авг.19!I88+сен.19!F88-сен.19!E88</f>
        <v>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авг.19!I89+сен.19!F89-сен.19!E89</f>
        <v>-1566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авг.19!I90+сен.19!F90-сен.19!E90</f>
        <v>1134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авг.19!I91+сен.19!F91-сен.19!E91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авг.19!I92+сен.19!F92-сен.19!E92</f>
        <v>-1218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авг.19!I93+сен.19!F93-сен.19!E93</f>
        <v>134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авг.19!I94+сен.19!F94-сен.19!E94</f>
        <v>-1095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авг.19!I95+сен.19!F95-сен.19!E95</f>
        <v>-1566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687</v>
      </c>
      <c r="H96" s="28">
        <v>43732</v>
      </c>
      <c r="I96" s="56">
        <f>авг.19!I96+сен.19!F96-сен.19!E96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авг.19!I97+сен.19!F97-сен.19!E97</f>
        <v>3934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авг.19!I98+сен.19!F98-сен.19!E98</f>
        <v>34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авг.19!I99+сен.19!F99-сен.19!E99</f>
        <v>-1566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688</v>
      </c>
      <c r="H100" s="28">
        <v>43733</v>
      </c>
      <c r="I100" s="56">
        <f>авг.19!I100+сен.19!F100-сен.19!E100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28"/>
      <c r="I101" s="56">
        <f>авг.19!I101+сен.19!F101-сен.19!E101</f>
        <v>546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авг.19!I102+сен.19!F102-сен.19!E102</f>
        <v>3916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689</v>
      </c>
      <c r="H103" s="28">
        <v>43734</v>
      </c>
      <c r="I103" s="56">
        <f>авг.19!I103+сен.19!F103-сен.19!E103</f>
        <v>5434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авг.19!I104+сен.19!F104-сен.19!E104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авг.19!I105+сен.19!F105-сен.19!E105</f>
        <v>-1566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авг.19!I106+сен.19!F106-сен.19!E106</f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авг.19!I107+сен.19!F107-сен.19!E107</f>
        <v>-1566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авг.19!I108+сен.19!F108-сен.19!E108</f>
        <v>-1566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авг.19!I109+сен.19!F109-сен.19!E109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авг.19!I110+сен.19!F110-сен.19!E110</f>
        <v>-1566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авг.19!I111+сен.19!F111-сен.19!E111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174</v>
      </c>
      <c r="G112" s="132" t="s">
        <v>690</v>
      </c>
      <c r="H112" s="28">
        <v>43719</v>
      </c>
      <c r="I112" s="56">
        <f>авг.19!I112+сен.19!F112-сен.19!E112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авг.19!I113+сен.19!F113-сен.19!E113</f>
        <v>-66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200</v>
      </c>
      <c r="G114" s="132" t="s">
        <v>691</v>
      </c>
      <c r="H114" s="28">
        <v>43732</v>
      </c>
      <c r="I114" s="56">
        <f>авг.19!I114+сен.19!F114-сен.19!E114</f>
        <v>1484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авг.19!I115+сен.19!F115-сен.19!E115</f>
        <v>-1566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авг.19!I116+сен.19!F116-сен.19!E116</f>
        <v>1044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авг.19!I117+сен.19!F117-сен.19!E117</f>
        <v>-1566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692</v>
      </c>
      <c r="H118" s="28">
        <v>43719</v>
      </c>
      <c r="I118" s="56">
        <f>авг.19!I118+сен.19!F118-сен.19!E118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авг.19!I119+сен.19!F119-сен.19!E119</f>
        <v>434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56">
        <f>авг.19!I120+сен.19!F120-сен.19!E120</f>
        <v>-1566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28"/>
      <c r="I121" s="56">
        <f>авг.19!I121+сен.19!F121-сен.19!E121</f>
        <v>642.11999999999989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авг.19!I122+сен.19!F122-сен.19!E122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28"/>
      <c r="I123" s="56">
        <f>авг.19!I123+сен.19!F123-сен.19!E123</f>
        <v>1784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авг.19!I124+сен.19!F124-сен.19!E124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авг.19!I125+сен.19!F125-сен.19!E125</f>
        <v>-1566</v>
      </c>
    </row>
  </sheetData>
  <autoFilter ref="A3:I125" xr:uid="{00000000-0009-0000-0000-000023000000}"/>
  <mergeCells count="1">
    <mergeCell ref="C1:I2"/>
  </mergeCells>
  <conditionalFormatting sqref="I1:I125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theme="8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43739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сен.19!I4+окт.19!F4-окт.19!E4</f>
        <v>484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сен.19!I5+окт.19!F5-окт.19!E5</f>
        <v>-1740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сен.19!I6+окт.19!F6-окт.19!E6</f>
        <v>160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сен.19!I7+окт.19!F7-окт.19!E7</f>
        <v>-1740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сен.19!I8+окт.19!F8-окт.19!E8</f>
        <v>260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сен.19!I9+окт.19!F9-окт.19!E9</f>
        <v>-1740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сен.19!I10+окт.19!F10-окт.19!E10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сен.19!I11+окт.19!F11-окт.19!E11</f>
        <v>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сен.19!I12+окт.19!F12-окт.19!E12</f>
        <v>-1740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сен.19!I13+окт.19!F13-окт.19!E13</f>
        <v>2860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693</v>
      </c>
      <c r="H14" s="28">
        <v>43759</v>
      </c>
      <c r="I14" s="56">
        <f>сен.19!I14+окт.19!F14-окт.19!E14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сен.19!I15+окт.19!F15-окт.19!E15</f>
        <v>260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сен.19!I16+окт.19!F16-окт.19!E16</f>
        <v>-1740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сен.19!I17+окт.19!F17-окт.19!E17</f>
        <v>-174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сен.19!I18+окт.19!F18-окт.19!E18</f>
        <v>-1740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сен.19!I19+окт.19!F19-окт.19!E19</f>
        <v>4060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694</v>
      </c>
      <c r="H20" s="28">
        <v>43749</v>
      </c>
      <c r="I20" s="56">
        <f>сен.19!I20+окт.19!F20-окт.19!E20</f>
        <v>1060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сен.19!I21+окт.19!F21-окт.19!E21</f>
        <v>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сен.19!I22+окт.19!F22-окт.19!E22</f>
        <v>-1740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сен.19!I23+окт.19!F23-окт.19!E23</f>
        <v>-522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сен.19!I24+окт.19!F24-окт.19!E24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сен.19!I25+окт.19!F25-окт.19!E25</f>
        <v>-1740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695</v>
      </c>
      <c r="H26" s="28">
        <v>43741</v>
      </c>
      <c r="I26" s="56">
        <f>сен.19!I26+окт.19!F26-окт.19!E26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сен.19!I27+окт.19!F27-окт.19!E27</f>
        <v>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сен.19!I28+окт.19!F28-окт.19!E28</f>
        <v>4264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сен.19!I29+окт.19!F29-окт.19!E29</f>
        <v>-1740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696</v>
      </c>
      <c r="H30" s="28">
        <v>43752</v>
      </c>
      <c r="I30" s="56">
        <f>сен.19!I30+окт.19!F30-окт.19!E30</f>
        <v>260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сен.19!I31+окт.19!F31-окт.19!E31</f>
        <v>1740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сен.19!I32+окт.19!F32-окт.19!E32</f>
        <v>-1740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сен.19!I33+окт.19!F33-окт.19!E33</f>
        <v>-1740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сен.19!I34+окт.19!F34-окт.19!E34</f>
        <v>-1740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сен.19!I35+окт.19!F35-окт.19!E35</f>
        <v>260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5071</v>
      </c>
      <c r="H36" s="28">
        <v>43752</v>
      </c>
      <c r="I36" s="56">
        <f>сен.19!I36+окт.19!F36-окт.19!E36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сен.19!I37+окт.19!F37-окт.19!E37</f>
        <v>-1740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сен.19!I38+окт.19!F38-окт.19!E38</f>
        <v>-1740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сен.19!I39+окт.19!F39-окт.19!E39</f>
        <v>-798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сен.19!I40+окт.19!F40-окт.19!E40</f>
        <v>-1740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сен.19!I41+окт.19!F41-окт.19!E41</f>
        <v>-1740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сен.19!I42+окт.19!F42-окт.19!E42</f>
        <v>-1740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697</v>
      </c>
      <c r="H43" s="28">
        <v>43752</v>
      </c>
      <c r="I43" s="56">
        <f>сен.19!I43+окт.19!F43-окт.19!E43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сен.19!I44+окт.19!F44-окт.19!E44</f>
        <v>1990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сен.19!I45+окт.19!F45-окт.19!E45</f>
        <v>-604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сен.19!I46+окт.19!F46-окт.19!E46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сен.19!I47+окт.19!F47-окт.19!E47</f>
        <v>-1740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сен.19!I48+окт.19!F48-окт.19!E48</f>
        <v>-1740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сен.19!I49+окт.19!F49-окт.19!E49</f>
        <v>-1740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сен.19!I50+окт.19!F50-окт.19!E50</f>
        <v>-1740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1218</v>
      </c>
      <c r="G51" s="132" t="s">
        <v>698</v>
      </c>
      <c r="H51" s="28">
        <v>43762</v>
      </c>
      <c r="I51" s="56">
        <f>сен.19!I51+окт.19!F51-окт.19!E51</f>
        <v>1438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сен.19!I52+окт.19!F52-окт.19!E52</f>
        <v>1055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сен.19!I53+окт.19!F53-окт.19!E53</f>
        <v>-522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сен.19!I54+окт.19!F54-окт.19!E54</f>
        <v>348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699</v>
      </c>
      <c r="H55" s="28">
        <v>43766</v>
      </c>
      <c r="I55" s="56">
        <f>сен.19!I55+окт.19!F55-окт.19!E55</f>
        <v>308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сен.19!I56+окт.19!F56-окт.19!E56</f>
        <v>-1740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сен.19!I57+окт.19!F57-окт.19!E57</f>
        <v>-340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сен.19!I58+окт.19!F58-окт.19!E58</f>
        <v>-1740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сен.19!I59+окт.19!F59-окт.19!E59</f>
        <v>-1740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сен.19!I60+окт.19!F60-окт.19!E60</f>
        <v>-1740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сен.19!I61+окт.19!F61-окт.19!E61</f>
        <v>-1740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сен.19!I62+окт.19!F62-окт.19!E62</f>
        <v>348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700</v>
      </c>
      <c r="H63" s="28">
        <v>43756</v>
      </c>
      <c r="I63" s="56">
        <f>сен.19!I63+окт.19!F63-окт.19!E63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701</v>
      </c>
      <c r="H64" s="28">
        <v>43745</v>
      </c>
      <c r="I64" s="56">
        <f>сен.19!I64+окт.19!F64-окт.19!E64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702</v>
      </c>
      <c r="H65" s="28" t="s">
        <v>703</v>
      </c>
      <c r="I65" s="56">
        <f>сен.19!I65+окт.19!F65-окт.19!E65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сен.19!I66+окт.19!F66-окт.19!E66</f>
        <v>760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сен.19!I67+окт.19!F67-окт.19!E67</f>
        <v>-1740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сен.19!I68+окт.19!F68-окт.19!E68</f>
        <v>-1740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704</v>
      </c>
      <c r="H69" s="28">
        <v>43742</v>
      </c>
      <c r="I69" s="56">
        <f>сен.19!I69+окт.19!F69-окт.19!E69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сен.19!I70+окт.19!F70-окт.19!E70</f>
        <v>-1740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сен.19!I71+окт.19!F71-окт.19!E71</f>
        <v>-1740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56">
        <f>сен.19!I72+окт.19!F72-окт.19!E72</f>
        <v>-3480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сен.19!I73+окт.19!F73-окт.19!E73</f>
        <v>1260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сен.19!I74+окт.19!F74-окт.19!E74</f>
        <v>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сен.19!I75+окт.19!F75-окт.19!E75</f>
        <v>-1740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сен.19!I76+окт.19!F76-окт.19!E76</f>
        <v>-225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705</v>
      </c>
      <c r="H77" s="28">
        <v>43768</v>
      </c>
      <c r="I77" s="56">
        <f>сен.19!I77+окт.19!F77-окт.19!E77</f>
        <v>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сен.19!I78+окт.19!F78-окт.19!E78</f>
        <v>-540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сен.19!I79+окт.19!F79-окт.19!E79</f>
        <v>-440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сен.19!I80+окт.19!F80-окт.19!E80</f>
        <v>-1740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сен.19!I81+окт.19!F81-окт.19!E81</f>
        <v>-950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сен.19!I82+окт.19!F82-окт.19!E82</f>
        <v>-1740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сен.19!I83+окт.19!F83-окт.19!E83</f>
        <v>-1740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сен.19!I84+окт.19!F84-окт.19!E84</f>
        <v>-1740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сен.19!I85+окт.19!F85-окт.19!E85</f>
        <v>-1740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сен.19!I86+окт.19!F86-окт.19!E86</f>
        <v>348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сен.19!I87+окт.19!F87-окт.19!E87</f>
        <v>-1740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сен.19!I88+окт.19!F88-окт.19!E88</f>
        <v>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сен.19!I89+окт.19!F89-окт.19!E89</f>
        <v>-1740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706</v>
      </c>
      <c r="H90" s="131"/>
      <c r="I90" s="56">
        <f>сен.19!I90+окт.19!F90-окт.19!E90</f>
        <v>1460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сен.19!I91+окт.19!F91-окт.19!E91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сен.19!I92+окт.19!F92-окт.19!E92</f>
        <v>-1392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сен.19!I93+окт.19!F93-окт.19!E93</f>
        <v>-40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сен.19!I94+окт.19!F94-окт.19!E94</f>
        <v>-1269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сен.19!I95+окт.19!F95-окт.19!E95</f>
        <v>-1740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707</v>
      </c>
      <c r="H96" s="28">
        <v>43741</v>
      </c>
      <c r="I96" s="56">
        <f>сен.19!I96+окт.19!F96-окт.19!E96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сен.19!I97+окт.19!F97-окт.19!E97</f>
        <v>3760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сен.19!I98+окт.19!F98-окт.19!E98</f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сен.19!I99+окт.19!F99-окт.19!E99</f>
        <v>-1740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сен.19!I100+окт.19!F100-окт.19!E100</f>
        <v>-174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сен.19!I101+окт.19!F101-окт.19!E101</f>
        <v>372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сен.19!I102+окт.19!F102-окт.19!E102</f>
        <v>3742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сен.19!I103+окт.19!F103-окт.19!E103</f>
        <v>5260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708</v>
      </c>
      <c r="H104" s="28">
        <v>43766</v>
      </c>
      <c r="I104" s="56">
        <f>сен.19!I104+окт.19!F104-окт.19!E104</f>
        <v>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сен.19!I105+окт.19!F105-окт.19!E105</f>
        <v>-1740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сен.19!I106+окт.19!F106-окт.19!E106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сен.19!I107+окт.19!F107-окт.19!E107</f>
        <v>-1740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сен.19!I108+окт.19!F108-окт.19!E108</f>
        <v>-1740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сен.19!I109+окт.19!F109-окт.19!E109</f>
        <v>-454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сен.19!I110+окт.19!F110-окт.19!E110</f>
        <v>-1740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709</v>
      </c>
      <c r="H111" s="28">
        <v>43749</v>
      </c>
      <c r="I111" s="56">
        <f>сен.19!I111+окт.19!F111-окт.19!E111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сен.19!I112+окт.19!F112-окт.19!E112</f>
        <v>-1566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сен.19!I113+окт.19!F113-окт.19!E113</f>
        <v>-240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сен.19!I114+окт.19!F114-окт.19!E114</f>
        <v>1310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сен.19!I115+окт.19!F115-окт.19!E115</f>
        <v>-1740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сен.19!I116+окт.19!F116-окт.19!E116</f>
        <v>870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сен.19!I117+окт.19!F117-окт.19!E117</f>
        <v>-1740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710</v>
      </c>
      <c r="H118" s="28">
        <v>43742</v>
      </c>
      <c r="I118" s="56">
        <f>сен.19!I118+окт.19!F118-окт.19!E118</f>
        <v>174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сен.19!I119+окт.19!F119-окт.19!E119</f>
        <v>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сен.19!I120+окт.19!F120-окт.19!E120</f>
        <v>-1740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сен.19!I121+окт.19!F121-окт.19!E121</f>
        <v>468.11999999999989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сен.19!I122+окт.19!F122-окт.19!E122</f>
        <v>348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сен.19!I123+окт.19!F123-окт.19!E123</f>
        <v>1610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522</v>
      </c>
      <c r="G124" s="132" t="s">
        <v>711</v>
      </c>
      <c r="H124" s="28">
        <v>43759</v>
      </c>
      <c r="I124" s="56">
        <f>сен.19!I124+окт.19!F124-окт.19!E124</f>
        <v>1286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сен.19!I125+окт.19!F125-окт.19!E125</f>
        <v>-1740</v>
      </c>
    </row>
  </sheetData>
  <autoFilter ref="A3:I125" xr:uid="{00000000-0009-0000-0000-000024000000}"/>
  <mergeCells count="1">
    <mergeCell ref="C1:I2"/>
  </mergeCells>
  <conditionalFormatting sqref="I1:I125">
    <cfRule type="cellIs" dxfId="10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theme="4" tint="0.79998168889431442"/>
  </sheetPr>
  <dimension ref="A1:I125"/>
  <sheetViews>
    <sheetView topLeftCell="A38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43770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окт.19!I4+ноя.19!F4-ноя.19!E4</f>
        <v>310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окт.19!I5+ноя.19!F5-ноя.19!E5</f>
        <v>-1914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712</v>
      </c>
      <c r="H6" s="28">
        <v>43797</v>
      </c>
      <c r="I6" s="56">
        <f>окт.19!I6+ноя.19!F6-ноя.19!E6</f>
        <v>186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окт.19!I7+ноя.19!F7-ноя.19!E7</f>
        <v>-1914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окт.19!I8+ноя.19!F8-ноя.19!E8</f>
        <v>86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окт.19!I9+ноя.19!F9-ноя.19!E9</f>
        <v>-1914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окт.19!I10+ноя.19!F10-ноя.19!E10</f>
        <v>-348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713</v>
      </c>
      <c r="H11" s="28">
        <v>43776</v>
      </c>
      <c r="I11" s="56">
        <f>окт.19!I11+ноя.19!F11-ноя.19!E11</f>
        <v>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окт.19!I12+ноя.19!F12-ноя.19!E12</f>
        <v>-1914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окт.19!I13+ноя.19!F13-ноя.19!E13</f>
        <v>2686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714</v>
      </c>
      <c r="H14" s="28">
        <v>43790</v>
      </c>
      <c r="I14" s="56">
        <f>окт.19!I14+ноя.19!F14-ноя.19!E14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окт.19!I15+ноя.19!F15-ноя.19!E15</f>
        <v>86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окт.19!I16+ноя.19!F16-ноя.19!E16</f>
        <v>-1914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окт.19!I17+ноя.19!F17-ноя.19!E17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окт.19!I18+ноя.19!F18-ноя.19!E18</f>
        <v>-1914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окт.19!I19+ноя.19!F19-ноя.19!E19</f>
        <v>3886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окт.19!I20+ноя.19!F20-ноя.19!E20</f>
        <v>886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окт.19!I21+ноя.19!F21-ноя.19!E21</f>
        <v>-114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окт.19!I22+ноя.19!F22-ноя.19!E22</f>
        <v>-1914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696</v>
      </c>
      <c r="G23" s="132" t="s">
        <v>715</v>
      </c>
      <c r="H23" s="28">
        <v>43794</v>
      </c>
      <c r="I23" s="56">
        <f>окт.19!I23+ноя.19!F23-ноя.19!E23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окт.19!I24+ноя.19!F24-ноя.19!E24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окт.19!I25+ноя.19!F25-ноя.19!E25</f>
        <v>-1914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окт.19!I26+ноя.19!F26-ноя.19!E26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окт.19!I27+ноя.19!F27-ноя.19!E27</f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окт.19!I28+ноя.19!F28-ноя.19!E28</f>
        <v>4090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окт.19!I29+ноя.19!F29-ноя.19!E29</f>
        <v>-1914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окт.19!I30+ноя.19!F30-ноя.19!E30</f>
        <v>86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окт.19!I31+ноя.19!F31-ноя.19!E31</f>
        <v>1566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окт.19!I32+ноя.19!F32-ноя.19!E32</f>
        <v>-1914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окт.19!I33+ноя.19!F33-ноя.19!E33</f>
        <v>-1914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окт.19!I34+ноя.19!F34-ноя.19!E34</f>
        <v>-1914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окт.19!I35+ноя.19!F35-ноя.19!E35</f>
        <v>86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150</v>
      </c>
      <c r="H36" s="28">
        <v>43777</v>
      </c>
      <c r="I36" s="56">
        <f>окт.19!I36+ноя.19!F36-ноя.19!E36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окт.19!I37+ноя.19!F37-ноя.19!E37</f>
        <v>-1914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окт.19!I38+ноя.19!F38-ноя.19!E38</f>
        <v>-1914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окт.19!I39+ноя.19!F39-ноя.19!E39</f>
        <v>-972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окт.19!I40+ноя.19!F40-ноя.19!E40</f>
        <v>-1914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окт.19!I41+ноя.19!F41-ноя.19!E41</f>
        <v>-1914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окт.19!I42+ноя.19!F42-ноя.19!E42</f>
        <v>-1914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350</v>
      </c>
      <c r="G43" s="132" t="s">
        <v>716</v>
      </c>
      <c r="H43" s="28">
        <v>43795</v>
      </c>
      <c r="I43" s="56">
        <f>окт.19!I43+ноя.19!F43-ноя.19!E43</f>
        <v>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окт.19!I44+ноя.19!F44-ноя.19!E44</f>
        <v>1816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окт.19!I45+ноя.19!F45-ноя.19!E45</f>
        <v>-778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окт.19!I46+ноя.19!F46-ноя.19!E46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окт.19!I47+ноя.19!F47-ноя.19!E47</f>
        <v>-1914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окт.19!I48+ноя.19!F48-ноя.19!E48</f>
        <v>-1914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окт.19!I49+ноя.19!F49-ноя.19!E49</f>
        <v>-1914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окт.19!I50+ноя.19!F50-ноя.19!E50</f>
        <v>-1914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окт.19!I51+ноя.19!F51-ноя.19!E51</f>
        <v>1264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окт.19!I52+ноя.19!F52-ноя.19!E52</f>
        <v>881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окт.19!I53+ноя.19!F53-ноя.19!E53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окт.19!I54+ноя.19!F54-ноя.19!E54</f>
        <v>174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окт.19!I55+ноя.19!F55-ноя.19!E55</f>
        <v>134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окт.19!I56+ноя.19!F56-ноя.19!E56</f>
        <v>-1914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280</v>
      </c>
      <c r="G57" s="132" t="s">
        <v>717</v>
      </c>
      <c r="H57" s="28">
        <v>43796</v>
      </c>
      <c r="I57" s="56">
        <f>окт.19!I57+ноя.19!F57-ноя.19!E57</f>
        <v>-234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окт.19!I58+ноя.19!F58-ноя.19!E58</f>
        <v>-1914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окт.19!I59+ноя.19!F59-ноя.19!E59</f>
        <v>-1914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окт.19!I60+ноя.19!F60-ноя.19!E60</f>
        <v>-1914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окт.19!I61+ноя.19!F61-ноя.19!E61</f>
        <v>-1914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окт.19!I62+ноя.19!F62-ноя.19!E62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718</v>
      </c>
      <c r="H63" s="28">
        <v>43796</v>
      </c>
      <c r="I63" s="56">
        <f>окт.19!I63+ноя.19!F63-ноя.19!E63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окт.19!I64+ноя.19!F64-ноя.19!E64</f>
        <v>-250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719</v>
      </c>
      <c r="H65" s="28">
        <v>43775</v>
      </c>
      <c r="I65" s="56">
        <f>окт.19!I65+ноя.19!F65-ноя.19!E65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окт.19!I66+ноя.19!F66-ноя.19!E66</f>
        <v>586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окт.19!I67+ноя.19!F67-ноя.19!E67</f>
        <v>-1914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окт.19!I68+ноя.19!F68-ноя.19!E68</f>
        <v>-1914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720</v>
      </c>
      <c r="H69" s="28">
        <v>43774</v>
      </c>
      <c r="I69" s="56">
        <f>окт.19!I69+ноя.19!F69-ноя.19!E69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окт.19!I70+ноя.19!F70-ноя.19!E70</f>
        <v>-1914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окт.19!I71+ноя.19!F71-ноя.19!E71</f>
        <v>-1914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v>348</v>
      </c>
      <c r="F72" s="13"/>
      <c r="G72" s="132"/>
      <c r="H72" s="131"/>
      <c r="I72" s="56">
        <f>окт.19!I72+ноя.19!F72-ноя.19!E72</f>
        <v>-3828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окт.19!I73+ноя.19!F73-ноя.19!E73</f>
        <v>1086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окт.19!I74+ноя.19!F74-ноя.19!E74</f>
        <v>246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окт.19!I75+ноя.19!F75-ноя.19!E75</f>
        <v>-1914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окт.19!I76+ноя.19!F76-ноя.19!E76</f>
        <v>-399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окт.19!I77+ноя.19!F77-ноя.19!E77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окт.19!I78+ноя.19!F78-ноя.19!E78</f>
        <v>-714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окт.19!I79+ноя.19!F79-ноя.19!E79</f>
        <v>-614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окт.19!I80+ноя.19!F80-ноя.19!E80</f>
        <v>-1914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f>174+174</f>
        <v>348</v>
      </c>
      <c r="G81" s="132" t="s">
        <v>721</v>
      </c>
      <c r="H81" s="28">
        <v>43774</v>
      </c>
      <c r="I81" s="56">
        <f>окт.19!I81+ноя.19!F81-ноя.19!E81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окт.19!I82+ноя.19!F82-ноя.19!E82</f>
        <v>-1914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окт.19!I83+ноя.19!F83-ноя.19!E83</f>
        <v>-1914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окт.19!I84+ноя.19!F84-ноя.19!E84</f>
        <v>-1914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окт.19!I85+ноя.19!F85-ноя.19!E85</f>
        <v>-1914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окт.19!I86+ноя.19!F86-ноя.19!E86</f>
        <v>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окт.19!I87+ноя.19!F87-ноя.19!E87</f>
        <v>-1914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окт.19!I88+ноя.19!F88-ноя.19!E88</f>
        <v>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окт.19!I89+ноя.19!F89-ноя.19!E89</f>
        <v>-1914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окт.19!I90+ноя.19!F90-ноя.19!E90</f>
        <v>1286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окт.19!I91+ноя.19!F91-ноя.19!E91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окт.19!I92+ноя.19!F92-ноя.19!E92</f>
        <v>-1566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окт.19!I93+ноя.19!F93-ноя.19!E93</f>
        <v>-214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окт.19!I94+ноя.19!F94-ноя.19!E94</f>
        <v>-1443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окт.19!I95+ноя.19!F95-ноя.19!E95</f>
        <v>-1914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722</v>
      </c>
      <c r="H96" s="28">
        <v>43774</v>
      </c>
      <c r="I96" s="56">
        <f>окт.19!I96+ноя.19!F96-ноя.19!E96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окт.19!I97+ноя.19!F97-ноя.19!E97</f>
        <v>3586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окт.19!I98+ноя.19!F98-ноя.19!E98</f>
        <v>-314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окт.19!I99+ноя.19!F99-ноя.19!E99</f>
        <v>-1914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723</v>
      </c>
      <c r="H100" s="28">
        <v>43780</v>
      </c>
      <c r="I100" s="56">
        <f>окт.19!I100+ноя.19!F100-ноя.19!E100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окт.19!I101+ноя.19!F101-ноя.19!E101</f>
        <v>198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окт.19!I102+ноя.19!F102-ноя.19!E102</f>
        <v>3568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окт.19!I103+ноя.19!F103-ноя.19!E103</f>
        <v>5086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окт.19!I104+ноя.19!F104-ноя.19!E104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окт.19!I105+ноя.19!F105-ноя.19!E105</f>
        <v>-1914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окт.19!I106+ноя.19!F106-ноя.19!E106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окт.19!I107+ноя.19!F107-ноя.19!E107</f>
        <v>-1914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окт.19!I108+ноя.19!F108-ноя.19!E108</f>
        <v>-1914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окт.19!I109+ноя.19!F109-ноя.19!E109</f>
        <v>-628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окт.19!I110+ноя.19!F110-ноя.19!E110</f>
        <v>-1914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724</v>
      </c>
      <c r="H111" s="28">
        <v>43781</v>
      </c>
      <c r="I111" s="56">
        <f>окт.19!I111+ноя.19!F111-ноя.19!E111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окт.19!I112+ноя.19!F112-ноя.19!E112</f>
        <v>-1740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окт.19!I113+ноя.19!F113-ноя.19!E113</f>
        <v>-414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окт.19!I114+ноя.19!F114-ноя.19!E114</f>
        <v>1136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окт.19!I115+ноя.19!F115-ноя.19!E115</f>
        <v>-1914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окт.19!I116+ноя.19!F116-ноя.19!E116</f>
        <v>696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окт.19!I117+ноя.19!F117-ноя.19!E117</f>
        <v>-1914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725</v>
      </c>
      <c r="H118" s="28">
        <v>43777</v>
      </c>
      <c r="I118" s="56">
        <f>окт.19!I118+ноя.19!F118-ноя.19!E118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окт.19!I119+ноя.19!F119-ноя.19!E119</f>
        <v>86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окт.19!I120+ноя.19!F120-ноя.19!E120</f>
        <v>-1914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окт.19!I121+ноя.19!F121-ноя.19!E121</f>
        <v>294.11999999999989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окт.19!I122+ноя.19!F122-ноя.19!E122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окт.19!I123+ноя.19!F123-ноя.19!E123</f>
        <v>1436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окт.19!I124+ноя.19!F124-ноя.19!E124</f>
        <v>1112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окт.19!I125+ноя.19!F125-ноя.19!E125</f>
        <v>-1914</v>
      </c>
    </row>
  </sheetData>
  <autoFilter ref="A3:BM125" xr:uid="{00000000-0009-0000-0000-000025000000}"/>
  <mergeCells count="1">
    <mergeCell ref="C1:I2"/>
  </mergeCells>
  <conditionalFormatting sqref="I1:I125">
    <cfRule type="cellIs" dxfId="105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/>
  <dimension ref="A1:I125"/>
  <sheetViews>
    <sheetView topLeftCell="B31" workbookViewId="0">
      <selection activeCell="B46" sqref="B46"/>
    </sheetView>
  </sheetViews>
  <sheetFormatPr defaultColWidth="14" defaultRowHeight="15" x14ac:dyDescent="0.25"/>
  <cols>
    <col min="1" max="1" width="6.28515625" hidden="1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43800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ноя.19!I4+дек.19!F4-дек.19!E4</f>
        <v>136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6500</v>
      </c>
      <c r="G5" s="132" t="s">
        <v>726</v>
      </c>
      <c r="H5" s="28">
        <v>43824</v>
      </c>
      <c r="I5" s="56">
        <f>ноя.19!I5+дек.19!F5-дек.19!E5</f>
        <v>4412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ноя.19!I6+дек.19!F6-дек.19!E6</f>
        <v>12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ноя.19!I7+дек.19!F7-дек.19!E7</f>
        <v>-2088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ноя.19!I8+дек.19!F8-дек.19!E8</f>
        <v>-88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ноя.19!I9+дек.19!F9-дек.19!E9</f>
        <v>-2088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ноя.19!I10+дек.19!F10-дек.19!E10</f>
        <v>-522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ноя.19!I11+дек.19!F11-дек.19!E11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ноя.19!I12+дек.19!F12-дек.19!E12</f>
        <v>-2088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ноя.19!I13+дек.19!F13-дек.19!E13</f>
        <v>2512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727</v>
      </c>
      <c r="H14" s="28">
        <v>43815</v>
      </c>
      <c r="I14" s="56">
        <f>ноя.19!I14+дек.19!F14-дек.19!E14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ноя.19!I15+дек.19!F15-дек.19!E15</f>
        <v>-88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ноя.19!I16+дек.19!F16-дек.19!E16</f>
        <v>-2088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728</v>
      </c>
      <c r="H17" s="28">
        <v>43801</v>
      </c>
      <c r="I17" s="56">
        <f>ноя.19!I17+дек.19!F17-дек.19!E17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ноя.19!I18+дек.19!F18-дек.19!E18</f>
        <v>-2088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ноя.19!I19+дек.19!F19-дек.19!E19</f>
        <v>3712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ноя.19!I20+дек.19!F20-дек.19!E20</f>
        <v>712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729</v>
      </c>
      <c r="H21" s="28">
        <v>43810</v>
      </c>
      <c r="I21" s="56">
        <f>ноя.19!I21+дек.19!F21-дек.19!E21</f>
        <v>712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2992</v>
      </c>
      <c r="G22" s="132" t="s">
        <v>730</v>
      </c>
      <c r="H22" s="28">
        <v>43805</v>
      </c>
      <c r="I22" s="56">
        <f>ноя.19!I22+дек.19!F22-дек.19!E22</f>
        <v>904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731</v>
      </c>
      <c r="H23" s="28">
        <v>43825</v>
      </c>
      <c r="I23" s="56">
        <f>ноя.19!I23+дек.19!F23-дек.19!E23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ноя.19!I24+дек.19!F24-дек.19!E24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ноя.19!I25+дек.19!F25-дек.19!E25</f>
        <v>-2088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ноя.19!I26+дек.19!F26-дек.19!E26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ноя.19!I27+дек.19!F27-дек.19!E27</f>
        <v>-348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ноя.19!I28+дек.19!F28-дек.19!E28</f>
        <v>3916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ноя.19!I29+дек.19!F29-дек.19!E29</f>
        <v>-2088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ноя.19!I30+дек.19!F30-дек.19!E30</f>
        <v>-88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ноя.19!I31+дек.19!F31-дек.19!E31</f>
        <v>1392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ноя.19!I32+дек.19!F32-дек.19!E32</f>
        <v>-2088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ноя.19!I33+дек.19!F33-дек.19!E33</f>
        <v>-2088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ноя.19!I34+дек.19!F34-дек.19!E34</f>
        <v>-2088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ноя.19!I35+дек.19!F35-дек.19!E35</f>
        <v>-88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f>174+174</f>
        <v>348</v>
      </c>
      <c r="G36" s="131">
        <v>244</v>
      </c>
      <c r="H36" s="28">
        <v>43802</v>
      </c>
      <c r="I36" s="56">
        <f>ноя.19!I36+дек.19!F36-дек.19!E36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ноя.19!I37+дек.19!F37-дек.19!E37</f>
        <v>-2088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ноя.19!I38+дек.19!F38-дек.19!E38</f>
        <v>-2088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1044</v>
      </c>
      <c r="G39" s="132" t="s">
        <v>732</v>
      </c>
      <c r="H39" s="28">
        <v>43823</v>
      </c>
      <c r="I39" s="56">
        <f>ноя.19!I39+дек.19!F39-дек.19!E39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ноя.19!I40+дек.19!F40-дек.19!E40</f>
        <v>-2088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ноя.19!I41+дек.19!F41-дек.19!E41</f>
        <v>-2088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ноя.19!I42+дек.19!F42-дек.19!E42</f>
        <v>-2088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164</v>
      </c>
      <c r="G43" s="132" t="s">
        <v>733</v>
      </c>
      <c r="H43" s="28">
        <v>43822</v>
      </c>
      <c r="I43" s="56">
        <f>ноя.19!I43+дек.19!F43-дек.19!E43</f>
        <v>-2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ноя.19!I44+дек.19!F44-дек.19!E44</f>
        <v>1642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ноя.19!I45+дек.19!F45-дек.19!E45</f>
        <v>-952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ноя.19!I46+дек.19!F46-дек.19!E46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ноя.19!I47+дек.19!F47-дек.19!E47</f>
        <v>-2088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ноя.19!I48+дек.19!F48-дек.19!E48</f>
        <v>-2088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ноя.19!I49+дек.19!F49-дек.19!E49</f>
        <v>-2088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1044</v>
      </c>
      <c r="G50" s="132" t="s">
        <v>734</v>
      </c>
      <c r="H50" s="28">
        <v>43829</v>
      </c>
      <c r="I50" s="56">
        <f>ноя.19!I50+дек.19!F50-дек.19!E50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ноя.19!I51+дек.19!F51-дек.19!E51</f>
        <v>1090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ноя.19!I52+дек.19!F52-дек.19!E52</f>
        <v>707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870</v>
      </c>
      <c r="G53" s="132" t="s">
        <v>735</v>
      </c>
      <c r="H53" s="28" t="s">
        <v>736</v>
      </c>
      <c r="I53" s="56">
        <f>ноя.19!I53+дек.19!F53-дек.19!E53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ноя.19!I54+дек.19!F54-дек.19!E54</f>
        <v>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737</v>
      </c>
      <c r="H55" s="28">
        <v>43804</v>
      </c>
      <c r="I55" s="56">
        <f>ноя.19!I55+дек.19!F55-дек.19!E55</f>
        <v>130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ноя.19!I56+дек.19!F56-дек.19!E56</f>
        <v>-2088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ноя.19!I57+дек.19!F57-дек.19!E57</f>
        <v>-408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ноя.19!I58+дек.19!F58-дек.19!E58</f>
        <v>-2088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ноя.19!I59+дек.19!F59-дек.19!E59</f>
        <v>-2088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ноя.19!I60+дек.19!F60-дек.19!E60</f>
        <v>-2088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ноя.19!I61+дек.19!F61-дек.19!E61</f>
        <v>-2088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ноя.19!I62+дек.19!F62-дек.19!E62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738</v>
      </c>
      <c r="H63" s="28">
        <v>43824</v>
      </c>
      <c r="I63" s="56">
        <f>ноя.19!I63+дек.19!F63-дек.19!E63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522</v>
      </c>
      <c r="G64" s="132" t="s">
        <v>739</v>
      </c>
      <c r="H64" s="28">
        <v>43815</v>
      </c>
      <c r="I64" s="56">
        <f>ноя.19!I64+дек.19!F64-дек.19!E64</f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174+174</f>
        <v>348</v>
      </c>
      <c r="G65" s="132" t="s">
        <v>740</v>
      </c>
      <c r="H65" s="28">
        <v>43808</v>
      </c>
      <c r="I65" s="56">
        <f>ноя.19!I65+дек.19!F65-дек.19!E65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ноя.19!I66+дек.19!F66-дек.19!E66</f>
        <v>412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ноя.19!I67+дек.19!F67-дек.19!E67</f>
        <v>-2088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ноя.19!I68+дек.19!F68-дек.19!E68</f>
        <v>-2088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741</v>
      </c>
      <c r="H69" s="28">
        <v>43809</v>
      </c>
      <c r="I69" s="56">
        <f>ноя.19!I69+дек.19!F69-дек.19!E69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ноя.19!I70+дек.19!F70-дек.19!E70</f>
        <v>-2088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ноя.19!I71+дек.19!F71-дек.19!E71</f>
        <v>-2088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v>348</v>
      </c>
      <c r="F72" s="13"/>
      <c r="G72" s="132"/>
      <c r="H72" s="131"/>
      <c r="I72" s="56">
        <f>ноя.19!I72+дек.19!F72-дек.19!E72</f>
        <v>-4176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ноя.19!I73+дек.19!F73-дек.19!E73</f>
        <v>912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ноя.19!I74+дек.19!F74-дек.19!E74</f>
        <v>72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ноя.19!I75+дек.19!F75-дек.19!E75</f>
        <v>-2088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696</v>
      </c>
      <c r="G76" s="132" t="s">
        <v>742</v>
      </c>
      <c r="H76" s="28">
        <v>43810</v>
      </c>
      <c r="I76" s="56">
        <f>ноя.19!I76+дек.19!F76-дек.19!E76</f>
        <v>123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743</v>
      </c>
      <c r="H77" s="28">
        <v>43817</v>
      </c>
      <c r="I77" s="56">
        <f>ноя.19!I77+дек.19!F77-дек.19!E77</f>
        <v>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ноя.19!I78+дек.19!F78-дек.19!E78</f>
        <v>-888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ноя.19!I79+дек.19!F79-дек.19!E79</f>
        <v>-788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ноя.19!I80+дек.19!F80-дек.19!E80</f>
        <v>-2088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f>174+174</f>
        <v>348</v>
      </c>
      <c r="G81" s="132" t="s">
        <v>744</v>
      </c>
      <c r="H81" s="28">
        <v>43822</v>
      </c>
      <c r="I81" s="56">
        <f>ноя.19!I81+дек.19!F81-дек.19!E81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ноя.19!I82+дек.19!F82-дек.19!E82</f>
        <v>-2088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ноя.19!I83+дек.19!F83-дек.19!E83</f>
        <v>-2088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ноя.19!I84+дек.19!F84-дек.19!E84</f>
        <v>-2088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ноя.19!I85+дек.19!F85-дек.19!E85</f>
        <v>-2088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745</v>
      </c>
      <c r="H86" s="28">
        <v>43824</v>
      </c>
      <c r="I86" s="56">
        <f>ноя.19!I86+дек.19!F86-дек.19!E86</f>
        <v>2088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ноя.19!I87+дек.19!F87-дек.19!E87</f>
        <v>-2088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484</v>
      </c>
      <c r="G88" s="132" t="s">
        <v>746</v>
      </c>
      <c r="H88" s="28">
        <v>43811</v>
      </c>
      <c r="I88" s="56">
        <f>ноя.19!I88+дек.19!F88-дек.19!E88</f>
        <v>484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3106</v>
      </c>
      <c r="G89" s="132" t="s">
        <v>747</v>
      </c>
      <c r="H89" s="28">
        <v>43829</v>
      </c>
      <c r="I89" s="56">
        <f>ноя.19!I89+дек.19!F89-дек.19!E89</f>
        <v>1018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ноя.19!I90+дек.19!F90-дек.19!E90</f>
        <v>1112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ноя.19!I91+дек.19!F91-дек.19!E91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1200</v>
      </c>
      <c r="G92" s="132" t="s">
        <v>748</v>
      </c>
      <c r="H92" s="28">
        <v>43808</v>
      </c>
      <c r="I92" s="56">
        <f>ноя.19!I92+дек.19!F92-дек.19!E92</f>
        <v>-540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ноя.19!I93+дек.19!F93-дек.19!E93</f>
        <v>-388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ноя.19!I94+дек.19!F94-дек.19!E94</f>
        <v>-1617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ноя.19!I95+дек.19!F95-дек.19!E95</f>
        <v>-2088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749</v>
      </c>
      <c r="H96" s="28">
        <v>43808</v>
      </c>
      <c r="I96" s="56">
        <f>ноя.19!I96+дек.19!F96-дек.19!E96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ноя.19!I97+дек.19!F97-дек.19!E97</f>
        <v>3412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ноя.19!I98+дек.19!F98-дек.19!E98</f>
        <v>-488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ноя.19!I99+дек.19!F99-дек.19!E99</f>
        <v>-2088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750</v>
      </c>
      <c r="H100" s="28">
        <v>43818</v>
      </c>
      <c r="I100" s="56">
        <f>ноя.19!I100+дек.19!F100-дек.19!E100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ноя.19!I101+дек.19!F101-дек.19!E101</f>
        <v>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1000</v>
      </c>
      <c r="G102" s="132" t="s">
        <v>751</v>
      </c>
      <c r="H102" s="28">
        <v>43808</v>
      </c>
      <c r="I102" s="56">
        <f>ноя.19!I102+дек.19!F102-дек.19!E102</f>
        <v>4394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ноя.19!I103+дек.19!F103-дек.19!E103</f>
        <v>4912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ноя.19!I104+дек.19!F104-дек.19!E104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ноя.19!I105+дек.19!F105-дек.19!E105</f>
        <v>-2088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1044</v>
      </c>
      <c r="G106" s="132"/>
      <c r="H106" s="131"/>
      <c r="I106" s="56">
        <f>ноя.19!I106+дек.19!F106-дек.19!E106</f>
        <v>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ноя.19!I107+дек.19!F107-дек.19!E107</f>
        <v>-2088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ноя.19!I108+дек.19!F108-дек.19!E108</f>
        <v>-2088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ноя.19!I109+дек.19!F109-дек.19!E109</f>
        <v>-802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ноя.19!I110+дек.19!F110-дек.19!E110</f>
        <v>-2088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752</v>
      </c>
      <c r="H111" s="28">
        <v>43810</v>
      </c>
      <c r="I111" s="56">
        <f>ноя.19!I111+дек.19!F111-дек.19!E111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ноя.19!I112+дек.19!F112-дек.19!E112</f>
        <v>-1914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ноя.19!I113+дек.19!F113-дек.19!E113</f>
        <v>-588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ноя.19!I114+дек.19!F114-дек.19!E114</f>
        <v>962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ноя.19!I115+дек.19!F115-дек.19!E115</f>
        <v>-2088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753</v>
      </c>
      <c r="H116" s="28">
        <v>43823</v>
      </c>
      <c r="I116" s="56">
        <f>ноя.19!I116+дек.19!F116-дек.19!E116</f>
        <v>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ноя.19!I117+дек.19!F117-дек.19!E117</f>
        <v>-2088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754</v>
      </c>
      <c r="H118" s="28">
        <v>43805</v>
      </c>
      <c r="I118" s="56">
        <f>ноя.19!I118+дек.19!F118-дек.19!E118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ноя.19!I119+дек.19!F119-дек.19!E119</f>
        <v>-88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ноя.19!I120+дек.19!F120-дек.19!E120</f>
        <v>-2088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ноя.19!I121+дек.19!F121-дек.19!E121</f>
        <v>120.11999999999989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ноя.19!I122+дек.19!F122-дек.19!E122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ноя.19!I123+дек.19!F123-дек.19!E123</f>
        <v>1262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ноя.19!I124+дек.19!F124-дек.19!E124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ноя.19!I125+дек.19!F125-дек.19!E125</f>
        <v>-2088</v>
      </c>
    </row>
  </sheetData>
  <autoFilter ref="A3:I125" xr:uid="{00000000-0009-0000-0000-000026000000}"/>
  <mergeCells count="1">
    <mergeCell ref="C1:I2"/>
  </mergeCells>
  <conditionalFormatting sqref="I1:I125">
    <cfRule type="cellIs" dxfId="104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2">
        <v>42795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11">
        <f>фев.17!I4+мар.17!F4-мар.17!E4</f>
        <v>-420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11">
        <f>фев.17!I5+мар.17!F5-мар.17!E5</f>
        <v>-420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11">
        <f>фев.17!I6+мар.17!F6-мар.17!E6</f>
        <v>-420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11">
        <f>фев.17!I7+мар.17!F7-мар.17!E7</f>
        <v>-420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11">
        <f>фев.17!I8+мар.17!F8-мар.17!E8</f>
        <v>-420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"/>
      <c r="H9" s="131"/>
      <c r="I9" s="11">
        <f>фев.17!I9+мар.17!F9-мар.17!E9</f>
        <v>-420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11">
        <f>фев.17!I10+мар.17!F10-мар.17!E10</f>
        <v>-420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11">
        <f>фев.17!I11+мар.17!F11-мар.17!E11</f>
        <v>-420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11">
        <f>фев.17!I12+мар.17!F12-мар.17!E12</f>
        <v>-420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"/>
      <c r="H13" s="131"/>
      <c r="I13" s="11">
        <f>фев.17!I13+мар.17!F13-мар.17!E13</f>
        <v>-420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"/>
      <c r="H14" s="131"/>
      <c r="I14" s="11">
        <f>фев.17!I14+мар.17!F14-мар.17!E14</f>
        <v>-420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"/>
      <c r="H15" s="131"/>
      <c r="I15" s="11">
        <f>фев.17!I15+мар.17!F15-мар.17!E15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11">
        <f>фев.17!I16+мар.17!F16-мар.17!E16</f>
        <v>-420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11">
        <f>фев.17!I17+мар.17!F17-мар.17!E17</f>
        <v>560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11">
        <f>фев.17!I18+мар.17!F18-мар.17!E18</f>
        <v>-420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11">
        <f>фев.17!I19+мар.17!F19-мар.17!E19</f>
        <v>-420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11">
        <f>фев.17!I20+мар.17!F20-мар.17!E20</f>
        <v>-420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11">
        <f>фев.17!I21+мар.17!F21-мар.17!E21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11">
        <f>фев.17!I22+мар.17!F22-мар.17!E22</f>
        <v>-420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11">
        <f>фев.17!I23+мар.17!F23-мар.17!E23</f>
        <v>-420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"/>
      <c r="H24" s="28"/>
      <c r="I24" s="11">
        <f>фев.17!I24+мар.17!F24-мар.17!E24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11">
        <f>фев.17!I25+мар.17!F25-мар.17!E25</f>
        <v>-420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v>420</v>
      </c>
      <c r="G26" s="13">
        <v>3481</v>
      </c>
      <c r="H26" s="28">
        <v>42824</v>
      </c>
      <c r="I26" s="11">
        <f>фев.17!I26+мар.17!F26-мар.17!E26</f>
        <v>1120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11">
        <f>фев.17!I27+мар.17!F27-мар.17!E27</f>
        <v>-420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11">
        <f>фев.17!I28+мар.17!F28-мар.17!E28</f>
        <v>-420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11">
        <f>фев.17!I29+мар.17!F29-мар.17!E29</f>
        <v>-420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"/>
      <c r="H30" s="131"/>
      <c r="I30" s="11">
        <f>фев.17!I30+мар.17!F30-мар.17!E30</f>
        <v>-420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11">
        <f>фев.17!I31+мар.17!F31-мар.17!E31</f>
        <v>-420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11">
        <f>фев.17!I32+мар.17!F32-мар.17!E32</f>
        <v>-420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11">
        <f>фев.17!I33+мар.17!F33-мар.17!E33</f>
        <v>-420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"/>
      <c r="H34" s="131"/>
      <c r="I34" s="11">
        <f>фев.17!I34+мар.17!F34-мар.17!E34</f>
        <v>2580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>
        <f>1160+840</f>
        <v>2000</v>
      </c>
      <c r="G35" s="13">
        <v>709792</v>
      </c>
      <c r="H35" s="28">
        <v>42800</v>
      </c>
      <c r="I35" s="11">
        <f>фев.17!I35+мар.17!F35-мар.17!E35</f>
        <v>1580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">
        <v>797</v>
      </c>
      <c r="H36" s="28">
        <v>42800</v>
      </c>
      <c r="I36" s="11">
        <f>фев.17!I36+мар.17!F36-мар.17!E36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11">
        <f>фев.17!I37+мар.17!F37-мар.17!E37</f>
        <v>-420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11">
        <f>фев.17!I38+мар.17!F38-мар.17!E38</f>
        <v>-420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>
        <v>451799</v>
      </c>
      <c r="H39" s="28">
        <v>42816</v>
      </c>
      <c r="I39" s="11">
        <f>фев.17!I39+мар.17!F39-мар.17!E39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11">
        <f>фев.17!I40+мар.17!F40-мар.17!E40</f>
        <v>-420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11">
        <f>фев.17!I41+мар.17!F41-мар.17!E41</f>
        <v>-420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11">
        <f>фев.17!I42+мар.17!F42-мар.17!E42</f>
        <v>-420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"/>
      <c r="H43" s="28"/>
      <c r="I43" s="11">
        <f>фев.17!I43+мар.17!F43-мар.17!E43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11">
        <f>фев.17!I44+мар.17!F44-мар.17!E44</f>
        <v>-420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f>140+140</f>
        <v>280</v>
      </c>
      <c r="G45" s="13">
        <v>97978</v>
      </c>
      <c r="H45" s="28">
        <v>42800</v>
      </c>
      <c r="I45" s="11">
        <f>фев.17!I45+мар.17!F45-мар.17!E45</f>
        <v>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"/>
      <c r="H46" s="131"/>
      <c r="I46" s="11">
        <f>фев.17!I46+мар.17!F46-мар.17!E46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11">
        <f>фев.17!I47+мар.17!F47-мар.17!E47</f>
        <v>-420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11">
        <f>фев.17!I48+мар.17!F48-мар.17!E48</f>
        <v>-420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11">
        <f>фев.17!I49+мар.17!F49-мар.17!E49</f>
        <v>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11">
        <f>фев.17!I50+мар.17!F50-мар.17!E50</f>
        <v>-420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"/>
      <c r="H51" s="131"/>
      <c r="I51" s="11">
        <f>фев.17!I51+мар.17!F51-мар.17!E51</f>
        <v>-420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11">
        <f>фев.17!I52+мар.17!F52-мар.17!E52</f>
        <v>-420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11">
        <f>фев.17!I53+мар.17!F53-мар.17!E53</f>
        <v>-420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11">
        <f>фев.17!I54+мар.17!F54-мар.17!E54</f>
        <v>-420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11">
        <f>фев.17!I55+мар.17!F55-мар.17!E55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11">
        <f>фев.17!I56+мар.17!F56-мар.17!E56</f>
        <v>-420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f>280+420</f>
        <v>700</v>
      </c>
      <c r="G57" s="13">
        <v>828</v>
      </c>
      <c r="H57" s="28">
        <v>42817</v>
      </c>
      <c r="I57" s="11">
        <f>фев.17!I57+мар.17!F57-мар.17!E57</f>
        <v>980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11">
        <f>фев.17!I58+мар.17!F58-мар.17!E58</f>
        <v>-420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11">
        <f>фев.17!I59+мар.17!F59-мар.17!E59</f>
        <v>-420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11">
        <f>фев.17!I60+мар.17!F60-мар.17!E60</f>
        <v>-420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11">
        <f>фев.17!I61+мар.17!F61-мар.17!E61</f>
        <v>-420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11">
        <f>фев.17!I62+мар.17!F62-мар.17!E62</f>
        <v>-420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>
        <v>344675</v>
      </c>
      <c r="H63" s="28">
        <v>42807</v>
      </c>
      <c r="I63" s="11">
        <f>фев.17!I63+мар.17!F63-мар.17!E63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11">
        <f>фев.17!I64+мар.17!F64-мар.17!E64</f>
        <v>1260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">
        <v>125089</v>
      </c>
      <c r="H65" s="28">
        <v>42803</v>
      </c>
      <c r="I65" s="11">
        <f>фев.17!I65+мар.17!F65-мар.17!E65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11">
        <f>фев.17!I66+мар.17!F66-мар.17!E66</f>
        <v>980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11">
        <f>фев.17!I67+мар.17!F67-мар.17!E67</f>
        <v>-420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11">
        <f>фев.17!I68+мар.17!F68-мар.17!E68</f>
        <v>-420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 t="s">
        <v>166</v>
      </c>
      <c r="H69" s="28">
        <v>42796</v>
      </c>
      <c r="I69" s="11">
        <f>фев.17!I69+мар.17!F69-мар.17!E69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11">
        <f>фев.17!I70+мар.17!F70-мар.17!E70</f>
        <v>-420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11">
        <f>фев.17!I71+мар.17!F71-мар.17!E71</f>
        <v>-420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11">
        <f>фев.17!I72+мар.17!F72-мар.17!E72</f>
        <v>-840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"/>
      <c r="H73" s="131"/>
      <c r="I73" s="11">
        <f>фев.17!I73+мар.17!F73-мар.17!E73</f>
        <v>-420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11">
        <f>фев.17!I74+мар.17!F74-мар.17!E74</f>
        <v>-420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11">
        <f>фев.17!I75+мар.17!F75-мар.17!E75</f>
        <v>-420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"/>
      <c r="H76" s="28"/>
      <c r="I76" s="11">
        <f>фев.17!I76+мар.17!F76-мар.17!E76</f>
        <v>-420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">
        <v>410101</v>
      </c>
      <c r="H77" s="28">
        <v>42815</v>
      </c>
      <c r="I77" s="11">
        <f>фев.17!I77+мар.17!F77-мар.17!E77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11">
        <f>фев.17!I78+мар.17!F78-мар.17!E78</f>
        <v>-420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>
        <f>1540+1260</f>
        <v>2800</v>
      </c>
      <c r="G79" s="13">
        <v>279317</v>
      </c>
      <c r="H79" s="28">
        <v>42821</v>
      </c>
      <c r="I79" s="11">
        <f>фев.17!I79+мар.17!F79-мар.17!E79</f>
        <v>2380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">
        <v>284587</v>
      </c>
      <c r="H80" s="28">
        <v>42803</v>
      </c>
      <c r="I80" s="11">
        <f>фев.17!I80+мар.17!F80-мар.17!E80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420</v>
      </c>
      <c r="G81" s="13">
        <v>761170</v>
      </c>
      <c r="H81" s="28">
        <v>42811</v>
      </c>
      <c r="I81" s="11">
        <f>фев.17!I81+мар.17!F81-мар.17!E81</f>
        <v>280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11">
        <f>фев.17!I82+мар.17!F82-мар.17!E82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11">
        <f>фев.17!I83+мар.17!F83-мар.17!E83</f>
        <v>-420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11">
        <f>фев.17!I84+мар.17!F84-мар.17!E84</f>
        <v>-420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11">
        <f>фев.17!I85+мар.17!F85-мар.17!E85</f>
        <v>-420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11">
        <f>фев.17!I86+мар.17!F86-мар.17!E86</f>
        <v>-420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11">
        <f>фев.17!I87+мар.17!F87-мар.17!E87</f>
        <v>-420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">
        <v>4</v>
      </c>
      <c r="H88" s="28">
        <v>42811</v>
      </c>
      <c r="I88" s="11">
        <f>фев.17!I88+мар.17!F88-мар.17!E88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11">
        <f>фев.17!I89+мар.17!F89-мар.17!E89</f>
        <v>-420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11">
        <f>фев.17!I90+мар.17!F90-мар.17!E90</f>
        <v>-420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"/>
      <c r="H91" s="131"/>
      <c r="I91" s="11">
        <f>фев.17!I91+мар.17!F91-мар.17!E91</f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11">
        <f>фев.17!I92+мар.17!F92-мар.17!E92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"/>
      <c r="H93" s="131"/>
      <c r="I93" s="11">
        <f>фев.17!I93+мар.17!F93-мар.17!E93</f>
        <v>-420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11">
        <f>фев.17!I94+мар.17!F94-мар.17!E94</f>
        <v>-420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"/>
      <c r="H95" s="28"/>
      <c r="I95" s="11">
        <f>фев.17!I95+мар.17!F95-мар.17!E95</f>
        <v>-420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 t="s">
        <v>167</v>
      </c>
      <c r="H96" s="28">
        <v>42795</v>
      </c>
      <c r="I96" s="11">
        <f>фев.17!I96+мар.17!F96-мар.17!E96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11">
        <f>фев.17!I97+мар.17!F97-мар.17!E97</f>
        <v>-420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11">
        <f>фев.17!I98+мар.17!F98-мар.17!E98</f>
        <v>-420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11">
        <f>фев.17!I99+мар.17!F99-мар.17!E99</f>
        <v>-420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"/>
      <c r="H100" s="131"/>
      <c r="I100" s="11">
        <f>фев.17!I100+мар.17!F100-мар.17!E100</f>
        <v>-420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11">
        <f>фев.17!I101+мар.17!F101-мар.17!E101</f>
        <v>1260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11">
        <f>фев.17!I102+мар.17!F102-мар.17!E102</f>
        <v>-420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11">
        <f>фев.17!I103+мар.17!F103-мар.17!E103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"/>
      <c r="H104" s="131"/>
      <c r="I104" s="11">
        <f>фев.17!I104+мар.17!F104-мар.17!E104</f>
        <v>420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11">
        <f>фев.17!I105+мар.17!F105-мар.17!E105</f>
        <v>-420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11">
        <f>фев.17!I106+мар.17!F106-мар.17!E106</f>
        <v>-420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11">
        <f>фев.17!I107+мар.17!F107-мар.17!E107</f>
        <v>-420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f>1440+560</f>
        <v>2000</v>
      </c>
      <c r="G108" s="13">
        <v>292769</v>
      </c>
      <c r="H108" s="28">
        <v>42816</v>
      </c>
      <c r="I108" s="11">
        <f>фев.17!I108+мар.17!F108-мар.17!E108</f>
        <v>1580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11">
        <f>фев.17!I109+мар.17!F109-мар.17!E109</f>
        <v>-420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11">
        <f>фев.17!I110+мар.17!F110-мар.17!E110</f>
        <v>-420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">
        <v>332384</v>
      </c>
      <c r="H111" s="28">
        <v>42815</v>
      </c>
      <c r="I111" s="11">
        <f>фев.17!I111+мар.17!F111-мар.17!E111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11">
        <f>фев.17!I112+мар.17!F112-мар.17!E112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11">
        <f>фев.17!I113+мар.17!F113-мар.17!E113</f>
        <v>-420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11">
        <f>фев.17!I114+мар.17!F114-мар.17!E114</f>
        <v>-420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11">
        <f>фев.17!I115+мар.17!F115-мар.17!E115</f>
        <v>-420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"/>
      <c r="H116" s="28"/>
      <c r="I116" s="11">
        <f>фев.17!I116+мар.17!F116-мар.17!E116</f>
        <v>-420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11">
        <f>фев.17!I117+мар.17!F117-мар.17!E117</f>
        <v>-420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"/>
      <c r="H118" s="131"/>
      <c r="I118" s="11">
        <f>фев.17!I118+мар.17!F118-мар.17!E118</f>
        <v>-420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f>440+560</f>
        <v>1000</v>
      </c>
      <c r="G119" s="13">
        <v>134429</v>
      </c>
      <c r="H119" s="28">
        <v>42823</v>
      </c>
      <c r="I119" s="11">
        <f>фев.17!I119+мар.17!F119-мар.17!E119</f>
        <v>580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11">
        <f>фев.17!I120+мар.17!F120-мар.17!E120</f>
        <v>-420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"/>
      <c r="H121" s="131"/>
      <c r="I121" s="11">
        <f>фев.17!I121+мар.17!F121-мар.17!E121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"/>
      <c r="H122" s="131"/>
      <c r="I122" s="11">
        <f>фев.17!I122+мар.17!F122-мар.17!E122</f>
        <v>-420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11">
        <f>фев.17!I123+мар.17!F123-мар.17!E123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11">
        <f>фев.17!I124+мар.17!F124-мар.17!E124</f>
        <v>420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11">
        <f>фев.17!I125+мар.17!F125-мар.17!E125</f>
        <v>-420</v>
      </c>
    </row>
  </sheetData>
  <autoFilter ref="A3:I125" xr:uid="{00000000-0009-0000-0000-000003000000}"/>
  <mergeCells count="1">
    <mergeCell ref="C1:I2"/>
  </mergeCells>
  <conditionalFormatting sqref="I1:I1048576">
    <cfRule type="cellIs" dxfId="14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RowHeight="15" x14ac:dyDescent="0.25"/>
  <cols>
    <col min="1" max="1" width="11.140625" style="60" customWidth="1"/>
    <col min="2" max="2" width="24.85546875" style="16" customWidth="1"/>
    <col min="3" max="4" width="10.42578125" style="15" customWidth="1"/>
    <col min="5" max="5" width="16.2851562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3" t="s">
        <v>755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06">
        <v>44194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756</v>
      </c>
      <c r="F8" s="76" t="s">
        <v>12</v>
      </c>
      <c r="G8" s="74" t="s">
        <v>13</v>
      </c>
      <c r="H8" s="74" t="s">
        <v>757</v>
      </c>
      <c r="I8" s="77">
        <v>43831</v>
      </c>
      <c r="J8" s="77">
        <v>43862</v>
      </c>
      <c r="K8" s="77">
        <v>43891</v>
      </c>
      <c r="L8" s="74" t="s">
        <v>758</v>
      </c>
      <c r="M8" s="77">
        <v>43922</v>
      </c>
      <c r="N8" s="77">
        <v>43952</v>
      </c>
      <c r="O8" s="77">
        <v>43983</v>
      </c>
      <c r="P8" s="78" t="s">
        <v>759</v>
      </c>
      <c r="Q8" s="77">
        <v>44013</v>
      </c>
      <c r="R8" s="77">
        <v>44044</v>
      </c>
      <c r="S8" s="77">
        <v>44075</v>
      </c>
      <c r="T8" s="78" t="s">
        <v>760</v>
      </c>
      <c r="U8" s="77">
        <v>44105</v>
      </c>
      <c r="V8" s="77">
        <v>44136</v>
      </c>
      <c r="W8" s="77">
        <v>44166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СВОД_19!F9</f>
        <v>-522</v>
      </c>
      <c r="F9" s="80">
        <f>G9+E9-H9-L9-P9-T9</f>
        <v>-2610</v>
      </c>
      <c r="G9" s="81">
        <f>янв.20!F4+фев.20!F4+мар.20!F4+апр.20!F4+май.20!F4+июн.20!F4+июл.20!F4+авг.20!F4+сен.20!F4+окт.20!F4+ноя.20!F4+дек.20!F4</f>
        <v>0</v>
      </c>
      <c r="H9" s="81">
        <f t="shared" ref="H9:H72" si="0">I9+J9+K9</f>
        <v>522</v>
      </c>
      <c r="I9" s="12">
        <f>янв.20!E4</f>
        <v>174</v>
      </c>
      <c r="J9" s="12">
        <f>фев.20!E4</f>
        <v>174</v>
      </c>
      <c r="K9" s="12">
        <f>мар.20!E4</f>
        <v>174</v>
      </c>
      <c r="L9" s="82">
        <f t="shared" ref="L9:L72" si="1">M9+N9+O9</f>
        <v>522</v>
      </c>
      <c r="M9" s="12">
        <f>апр.20!E4</f>
        <v>174</v>
      </c>
      <c r="N9" s="12">
        <f>май.20!E4</f>
        <v>174</v>
      </c>
      <c r="O9" s="12">
        <f>июн.20!E4</f>
        <v>174</v>
      </c>
      <c r="P9" s="82">
        <f t="shared" ref="P9:P72" si="2">Q9+R9+S9</f>
        <v>522</v>
      </c>
      <c r="Q9" s="12">
        <f>июл.20!E4</f>
        <v>174</v>
      </c>
      <c r="R9" s="12">
        <f>авг.20!E4</f>
        <v>174</v>
      </c>
      <c r="S9" s="12">
        <f>сен.20!E4</f>
        <v>174</v>
      </c>
      <c r="T9" s="82">
        <f t="shared" ref="T9:T72" si="3">U9+V9+W9</f>
        <v>522</v>
      </c>
      <c r="U9" s="12">
        <f>окт.20!E4</f>
        <v>174</v>
      </c>
      <c r="V9" s="12">
        <f>ноя.20!E4</f>
        <v>174</v>
      </c>
      <c r="W9" s="12">
        <f>дек.20!E4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СВОД_19!F10</f>
        <v>-26</v>
      </c>
      <c r="F10" s="80">
        <f t="shared" ref="F10:F73" si="4">G10+E10-H10-L10-P10-T10</f>
        <v>4044</v>
      </c>
      <c r="G10" s="81">
        <f>янв.20!F5+фев.20!F5+мар.20!F5+апр.20!F5+май.20!F5+июн.20!F5+июл.20!F5+авг.20!F5+сен.20!F5+окт.20!F5+ноя.20!F5+дек.20!F5</f>
        <v>6158</v>
      </c>
      <c r="H10" s="81">
        <f t="shared" si="0"/>
        <v>522</v>
      </c>
      <c r="I10" s="12">
        <f>янв.20!E5</f>
        <v>174</v>
      </c>
      <c r="J10" s="12">
        <f>фев.20!E5</f>
        <v>174</v>
      </c>
      <c r="K10" s="12">
        <f>мар.20!E5</f>
        <v>174</v>
      </c>
      <c r="L10" s="82">
        <f t="shared" si="1"/>
        <v>522</v>
      </c>
      <c r="M10" s="12">
        <f>апр.20!E5</f>
        <v>174</v>
      </c>
      <c r="N10" s="12">
        <f>май.20!E5</f>
        <v>174</v>
      </c>
      <c r="O10" s="12">
        <f>июн.20!E5</f>
        <v>174</v>
      </c>
      <c r="P10" s="82">
        <f t="shared" si="2"/>
        <v>522</v>
      </c>
      <c r="Q10" s="12">
        <f>июл.20!E5</f>
        <v>174</v>
      </c>
      <c r="R10" s="12">
        <f>авг.20!E5</f>
        <v>174</v>
      </c>
      <c r="S10" s="12">
        <f>сен.20!E5</f>
        <v>174</v>
      </c>
      <c r="T10" s="82">
        <f t="shared" si="3"/>
        <v>522</v>
      </c>
      <c r="U10" s="12">
        <f>окт.20!E5</f>
        <v>174</v>
      </c>
      <c r="V10" s="12">
        <f>ноя.20!E5</f>
        <v>174</v>
      </c>
      <c r="W10" s="12">
        <f>дек.20!E5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СВОД_19!F11</f>
        <v>1774</v>
      </c>
      <c r="F11" s="80">
        <f t="shared" si="4"/>
        <v>-314</v>
      </c>
      <c r="G11" s="81">
        <f>янв.20!F6+фев.20!F6+мар.20!F6+апр.20!F6+май.20!F6+июн.20!F6+июл.20!F6+авг.20!F6+сен.20!F6+окт.20!F6+ноя.20!F6+дек.20!F6</f>
        <v>0</v>
      </c>
      <c r="H11" s="81">
        <f t="shared" si="0"/>
        <v>522</v>
      </c>
      <c r="I11" s="12">
        <f>янв.20!E6</f>
        <v>174</v>
      </c>
      <c r="J11" s="12">
        <f>фев.20!E6</f>
        <v>174</v>
      </c>
      <c r="K11" s="12">
        <f>мар.20!E6</f>
        <v>174</v>
      </c>
      <c r="L11" s="82">
        <f t="shared" si="1"/>
        <v>522</v>
      </c>
      <c r="M11" s="12">
        <f>апр.20!E6</f>
        <v>174</v>
      </c>
      <c r="N11" s="12">
        <f>май.20!E6</f>
        <v>174</v>
      </c>
      <c r="O11" s="12">
        <f>июн.20!E6</f>
        <v>174</v>
      </c>
      <c r="P11" s="82">
        <f t="shared" si="2"/>
        <v>522</v>
      </c>
      <c r="Q11" s="12">
        <f>июл.20!E6</f>
        <v>174</v>
      </c>
      <c r="R11" s="12">
        <f>авг.20!E6</f>
        <v>174</v>
      </c>
      <c r="S11" s="12">
        <f>сен.20!E6</f>
        <v>174</v>
      </c>
      <c r="T11" s="82">
        <f t="shared" si="3"/>
        <v>522</v>
      </c>
      <c r="U11" s="12">
        <f>окт.20!E6</f>
        <v>174</v>
      </c>
      <c r="V11" s="12">
        <f>ноя.20!E6</f>
        <v>174</v>
      </c>
      <c r="W11" s="12">
        <f>дек.20!E6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СВОД_19!F12</f>
        <v>-3026</v>
      </c>
      <c r="F12" s="80">
        <f t="shared" si="4"/>
        <v>-5114</v>
      </c>
      <c r="G12" s="81">
        <f>янв.20!F7+фев.20!F7+мар.20!F7+апр.20!F7+май.20!F7+июн.20!F7+июл.20!F7+авг.20!F7+сен.20!F7+окт.20!F7+ноя.20!F7+дек.20!F7</f>
        <v>0</v>
      </c>
      <c r="H12" s="81">
        <f t="shared" si="0"/>
        <v>522</v>
      </c>
      <c r="I12" s="12">
        <f>янв.20!E7</f>
        <v>174</v>
      </c>
      <c r="J12" s="12">
        <f>фев.20!E7</f>
        <v>174</v>
      </c>
      <c r="K12" s="12">
        <f>мар.20!E7</f>
        <v>174</v>
      </c>
      <c r="L12" s="82">
        <f t="shared" si="1"/>
        <v>522</v>
      </c>
      <c r="M12" s="12">
        <f>апр.20!E7</f>
        <v>174</v>
      </c>
      <c r="N12" s="12">
        <f>май.20!E7</f>
        <v>174</v>
      </c>
      <c r="O12" s="12">
        <f>июн.20!E7</f>
        <v>174</v>
      </c>
      <c r="P12" s="82">
        <f t="shared" si="2"/>
        <v>522</v>
      </c>
      <c r="Q12" s="12">
        <f>июл.20!E7</f>
        <v>174</v>
      </c>
      <c r="R12" s="12">
        <f>авг.20!E7</f>
        <v>174</v>
      </c>
      <c r="S12" s="12">
        <f>сен.20!E7</f>
        <v>174</v>
      </c>
      <c r="T12" s="82">
        <f t="shared" si="3"/>
        <v>522</v>
      </c>
      <c r="U12" s="12">
        <f>окт.20!E7</f>
        <v>174</v>
      </c>
      <c r="V12" s="12">
        <f>ноя.20!E7</f>
        <v>174</v>
      </c>
      <c r="W12" s="12">
        <f>дек.20!E7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СВОД_19!F13</f>
        <v>-566</v>
      </c>
      <c r="F13" s="80">
        <f t="shared" si="4"/>
        <v>-454</v>
      </c>
      <c r="G13" s="81">
        <f>янв.20!F8+фев.20!F8+мар.20!F8+апр.20!F8+май.20!F8+июн.20!F8+июл.20!F8+авг.20!F8+сен.20!F8+окт.20!F8+ноя.20!F8+дек.20!F8</f>
        <v>2200</v>
      </c>
      <c r="H13" s="81">
        <f t="shared" si="0"/>
        <v>522</v>
      </c>
      <c r="I13" s="12">
        <f>янв.20!E8</f>
        <v>174</v>
      </c>
      <c r="J13" s="12">
        <f>фев.20!E8</f>
        <v>174</v>
      </c>
      <c r="K13" s="12">
        <f>мар.20!E8</f>
        <v>174</v>
      </c>
      <c r="L13" s="82">
        <f t="shared" si="1"/>
        <v>522</v>
      </c>
      <c r="M13" s="12">
        <f>апр.20!E8</f>
        <v>174</v>
      </c>
      <c r="N13" s="12">
        <f>май.20!E8</f>
        <v>174</v>
      </c>
      <c r="O13" s="12">
        <f>июн.20!E8</f>
        <v>174</v>
      </c>
      <c r="P13" s="82">
        <f t="shared" si="2"/>
        <v>522</v>
      </c>
      <c r="Q13" s="12">
        <f>июл.20!E8</f>
        <v>174</v>
      </c>
      <c r="R13" s="12">
        <f>авг.20!E8</f>
        <v>174</v>
      </c>
      <c r="S13" s="12">
        <f>сен.20!E8</f>
        <v>174</v>
      </c>
      <c r="T13" s="82">
        <f t="shared" si="3"/>
        <v>522</v>
      </c>
      <c r="U13" s="12">
        <f>окт.20!E8</f>
        <v>174</v>
      </c>
      <c r="V13" s="12">
        <f>ноя.20!E8</f>
        <v>174</v>
      </c>
      <c r="W13" s="12">
        <f>дек.20!E8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СВОД_19!F14</f>
        <v>-4366</v>
      </c>
      <c r="F14" s="80">
        <f t="shared" si="4"/>
        <v>-1218</v>
      </c>
      <c r="G14" s="81">
        <f>янв.20!F9+фев.20!F9+мар.20!F9+апр.20!F9+май.20!F9+июн.20!F9+июл.20!F9+авг.20!F9+сен.20!F9+окт.20!F9+ноя.20!F9+дек.20!F9</f>
        <v>5236</v>
      </c>
      <c r="H14" s="81">
        <f t="shared" si="0"/>
        <v>522</v>
      </c>
      <c r="I14" s="12">
        <f>янв.20!E9</f>
        <v>174</v>
      </c>
      <c r="J14" s="12">
        <f>фев.20!E9</f>
        <v>174</v>
      </c>
      <c r="K14" s="12">
        <f>мар.20!E9</f>
        <v>174</v>
      </c>
      <c r="L14" s="82">
        <f t="shared" si="1"/>
        <v>522</v>
      </c>
      <c r="M14" s="12">
        <f>апр.20!E9</f>
        <v>174</v>
      </c>
      <c r="N14" s="12">
        <f>май.20!E9</f>
        <v>174</v>
      </c>
      <c r="O14" s="12">
        <f>июн.20!E9</f>
        <v>174</v>
      </c>
      <c r="P14" s="82">
        <f t="shared" si="2"/>
        <v>522</v>
      </c>
      <c r="Q14" s="12">
        <f>июл.20!E9</f>
        <v>174</v>
      </c>
      <c r="R14" s="12">
        <f>авг.20!E9</f>
        <v>174</v>
      </c>
      <c r="S14" s="12">
        <f>сен.20!E9</f>
        <v>174</v>
      </c>
      <c r="T14" s="82">
        <f t="shared" si="3"/>
        <v>522</v>
      </c>
      <c r="U14" s="12">
        <f>окт.20!E9</f>
        <v>174</v>
      </c>
      <c r="V14" s="12">
        <f>ноя.20!E9</f>
        <v>174</v>
      </c>
      <c r="W14" s="12">
        <f>дек.20!E9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СВОД_19!F15</f>
        <v>-522</v>
      </c>
      <c r="F15" s="80">
        <f t="shared" si="4"/>
        <v>0</v>
      </c>
      <c r="G15" s="81">
        <f>янв.20!F10+фев.20!F10+мар.20!F10+апр.20!F10+май.20!F10+июн.20!F10+июл.20!F10+авг.20!F10+сен.20!F10+окт.20!F10+ноя.20!F10+дек.20!F10</f>
        <v>2610</v>
      </c>
      <c r="H15" s="81">
        <f t="shared" si="0"/>
        <v>522</v>
      </c>
      <c r="I15" s="12">
        <f>янв.20!E10</f>
        <v>174</v>
      </c>
      <c r="J15" s="12">
        <f>фев.20!E10</f>
        <v>174</v>
      </c>
      <c r="K15" s="12">
        <f>мар.20!E10</f>
        <v>174</v>
      </c>
      <c r="L15" s="82">
        <f t="shared" si="1"/>
        <v>522</v>
      </c>
      <c r="M15" s="12">
        <f>апр.20!E10</f>
        <v>174</v>
      </c>
      <c r="N15" s="12">
        <f>май.20!E10</f>
        <v>174</v>
      </c>
      <c r="O15" s="12">
        <f>июн.20!E10</f>
        <v>174</v>
      </c>
      <c r="P15" s="82">
        <f t="shared" si="2"/>
        <v>522</v>
      </c>
      <c r="Q15" s="12">
        <f>июл.20!E10</f>
        <v>174</v>
      </c>
      <c r="R15" s="12">
        <f>авг.20!E10</f>
        <v>174</v>
      </c>
      <c r="S15" s="12">
        <f>сен.20!E10</f>
        <v>174</v>
      </c>
      <c r="T15" s="82">
        <f t="shared" si="3"/>
        <v>522</v>
      </c>
      <c r="U15" s="12">
        <f>окт.20!E10</f>
        <v>174</v>
      </c>
      <c r="V15" s="12">
        <f>ноя.20!E10</f>
        <v>174</v>
      </c>
      <c r="W15" s="12">
        <f>дек.20!E10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СВОД_19!F16</f>
        <v>-2346</v>
      </c>
      <c r="F16" s="80">
        <f t="shared" si="4"/>
        <v>-1946</v>
      </c>
      <c r="G16" s="81">
        <f>янв.20!F11+фев.20!F11+мар.20!F11+апр.20!F11+май.20!F11+июн.20!F11+июл.20!F11+авг.20!F11+сен.20!F11+окт.20!F11+ноя.20!F11+дек.20!F11</f>
        <v>2488</v>
      </c>
      <c r="H16" s="81">
        <f t="shared" si="0"/>
        <v>522</v>
      </c>
      <c r="I16" s="12">
        <f>янв.20!E11</f>
        <v>174</v>
      </c>
      <c r="J16" s="12">
        <f>фев.20!E11</f>
        <v>174</v>
      </c>
      <c r="K16" s="12">
        <f>мар.20!E11</f>
        <v>174</v>
      </c>
      <c r="L16" s="82">
        <f t="shared" si="1"/>
        <v>522</v>
      </c>
      <c r="M16" s="12">
        <f>апр.20!E11</f>
        <v>174</v>
      </c>
      <c r="N16" s="12">
        <f>май.20!E11</f>
        <v>174</v>
      </c>
      <c r="O16" s="12">
        <f>июн.20!E11</f>
        <v>174</v>
      </c>
      <c r="P16" s="82">
        <f t="shared" si="2"/>
        <v>522</v>
      </c>
      <c r="Q16" s="12">
        <f>июл.20!E11</f>
        <v>174</v>
      </c>
      <c r="R16" s="12">
        <f>авг.20!E11</f>
        <v>174</v>
      </c>
      <c r="S16" s="12">
        <f>сен.20!E11</f>
        <v>174</v>
      </c>
      <c r="T16" s="82">
        <f t="shared" si="3"/>
        <v>522</v>
      </c>
      <c r="U16" s="12">
        <f>окт.20!E11</f>
        <v>174</v>
      </c>
      <c r="V16" s="12">
        <f>ноя.20!E11</f>
        <v>174</v>
      </c>
      <c r="W16" s="12">
        <f>дек.20!E11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СВОД_19!F17</f>
        <v>-4426</v>
      </c>
      <c r="F17" s="80">
        <f t="shared" si="4"/>
        <v>-6514</v>
      </c>
      <c r="G17" s="81">
        <f>янв.20!F12+фев.20!F12+мар.20!F12+апр.20!F12+май.20!F12+июн.20!F12+июл.20!F12+авг.20!F12+сен.20!F12+окт.20!F12+ноя.20!F12+дек.20!F12</f>
        <v>0</v>
      </c>
      <c r="H17" s="81">
        <f t="shared" si="0"/>
        <v>522</v>
      </c>
      <c r="I17" s="12">
        <f>янв.20!E12</f>
        <v>174</v>
      </c>
      <c r="J17" s="12">
        <f>фев.20!E12</f>
        <v>174</v>
      </c>
      <c r="K17" s="12">
        <f>мар.20!E12</f>
        <v>174</v>
      </c>
      <c r="L17" s="82">
        <f t="shared" si="1"/>
        <v>522</v>
      </c>
      <c r="M17" s="12">
        <f>апр.20!E12</f>
        <v>174</v>
      </c>
      <c r="N17" s="12">
        <f>май.20!E12</f>
        <v>174</v>
      </c>
      <c r="O17" s="12">
        <f>июн.20!E12</f>
        <v>174</v>
      </c>
      <c r="P17" s="82">
        <f t="shared" si="2"/>
        <v>522</v>
      </c>
      <c r="Q17" s="12">
        <f>июл.20!E12</f>
        <v>174</v>
      </c>
      <c r="R17" s="12">
        <f>авг.20!E12</f>
        <v>174</v>
      </c>
      <c r="S17" s="12">
        <f>сен.20!E12</f>
        <v>174</v>
      </c>
      <c r="T17" s="82">
        <f t="shared" si="3"/>
        <v>522</v>
      </c>
      <c r="U17" s="12">
        <f>окт.20!E12</f>
        <v>174</v>
      </c>
      <c r="V17" s="12">
        <f>ноя.20!E12</f>
        <v>174</v>
      </c>
      <c r="W17" s="12">
        <f>дек.20!E12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СВОД_19!F18</f>
        <v>-1506</v>
      </c>
      <c r="F18" s="80">
        <f t="shared" si="4"/>
        <v>30</v>
      </c>
      <c r="G18" s="81">
        <f>янв.20!F13+фев.20!F13+мар.20!F13+апр.20!F13+май.20!F13+июн.20!F13+июл.20!F13+авг.20!F13+сен.20!F13+окт.20!F13+ноя.20!F13+дек.20!F13</f>
        <v>3624</v>
      </c>
      <c r="H18" s="81">
        <f t="shared" si="0"/>
        <v>522</v>
      </c>
      <c r="I18" s="12">
        <f>янв.20!E13</f>
        <v>174</v>
      </c>
      <c r="J18" s="12">
        <f>фев.20!E13</f>
        <v>174</v>
      </c>
      <c r="K18" s="12">
        <f>мар.20!E13</f>
        <v>174</v>
      </c>
      <c r="L18" s="82">
        <f t="shared" si="1"/>
        <v>522</v>
      </c>
      <c r="M18" s="12">
        <f>апр.20!E13</f>
        <v>174</v>
      </c>
      <c r="N18" s="12">
        <f>май.20!E13</f>
        <v>174</v>
      </c>
      <c r="O18" s="12">
        <f>июн.20!E13</f>
        <v>174</v>
      </c>
      <c r="P18" s="82">
        <f t="shared" si="2"/>
        <v>522</v>
      </c>
      <c r="Q18" s="12">
        <f>июл.20!E13</f>
        <v>174</v>
      </c>
      <c r="R18" s="12">
        <f>авг.20!E13</f>
        <v>174</v>
      </c>
      <c r="S18" s="12">
        <f>сен.20!E13</f>
        <v>174</v>
      </c>
      <c r="T18" s="82">
        <f t="shared" si="3"/>
        <v>522</v>
      </c>
      <c r="U18" s="12">
        <f>окт.20!E13</f>
        <v>174</v>
      </c>
      <c r="V18" s="12">
        <f>ноя.20!E13</f>
        <v>174</v>
      </c>
      <c r="W18" s="12">
        <f>дек.20!E13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СВОД_19!F19</f>
        <v>174</v>
      </c>
      <c r="F19" s="80">
        <f t="shared" si="4"/>
        <v>0</v>
      </c>
      <c r="G19" s="81">
        <f>янв.20!F14+фев.20!F14+мар.20!F14+апр.20!F14+май.20!F14+июн.20!F14+июл.20!F14+авг.20!F14+сен.20!F14+окт.20!F14+ноя.20!F14+дек.20!F14</f>
        <v>1914</v>
      </c>
      <c r="H19" s="81">
        <f t="shared" si="0"/>
        <v>522</v>
      </c>
      <c r="I19" s="12">
        <f>янв.20!E14</f>
        <v>174</v>
      </c>
      <c r="J19" s="12">
        <f>фев.20!E14</f>
        <v>174</v>
      </c>
      <c r="K19" s="12">
        <f>мар.20!E14</f>
        <v>174</v>
      </c>
      <c r="L19" s="82">
        <f t="shared" si="1"/>
        <v>522</v>
      </c>
      <c r="M19" s="12">
        <f>апр.20!E14</f>
        <v>174</v>
      </c>
      <c r="N19" s="12">
        <f>май.20!E14</f>
        <v>174</v>
      </c>
      <c r="O19" s="12">
        <f>июн.20!E14</f>
        <v>174</v>
      </c>
      <c r="P19" s="82">
        <f t="shared" si="2"/>
        <v>522</v>
      </c>
      <c r="Q19" s="12">
        <f>июл.20!E14</f>
        <v>174</v>
      </c>
      <c r="R19" s="12">
        <f>авг.20!E14</f>
        <v>174</v>
      </c>
      <c r="S19" s="12">
        <f>сен.20!E14</f>
        <v>174</v>
      </c>
      <c r="T19" s="82">
        <f t="shared" si="3"/>
        <v>522</v>
      </c>
      <c r="U19" s="12">
        <f>окт.20!E14</f>
        <v>174</v>
      </c>
      <c r="V19" s="12">
        <f>ноя.20!E14</f>
        <v>174</v>
      </c>
      <c r="W19" s="12">
        <f>дек.20!E14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СВОД_19!F20</f>
        <v>-1286</v>
      </c>
      <c r="F20" s="80">
        <f t="shared" si="4"/>
        <v>126</v>
      </c>
      <c r="G20" s="81">
        <f>янв.20!F15+фев.20!F15+мар.20!F15+апр.20!F15+май.20!F15+июн.20!F15+июл.20!F15+авг.20!F15+сен.20!F15+окт.20!F15+ноя.20!F15+дек.20!F15</f>
        <v>3500</v>
      </c>
      <c r="H20" s="81">
        <f t="shared" si="0"/>
        <v>522</v>
      </c>
      <c r="I20" s="12">
        <f>янв.20!E15</f>
        <v>174</v>
      </c>
      <c r="J20" s="12">
        <f>фев.20!E15</f>
        <v>174</v>
      </c>
      <c r="K20" s="12">
        <f>мар.20!E15</f>
        <v>174</v>
      </c>
      <c r="L20" s="82">
        <f t="shared" si="1"/>
        <v>522</v>
      </c>
      <c r="M20" s="12">
        <f>апр.20!E15</f>
        <v>174</v>
      </c>
      <c r="N20" s="12">
        <f>май.20!E15</f>
        <v>174</v>
      </c>
      <c r="O20" s="12">
        <f>июн.20!E15</f>
        <v>174</v>
      </c>
      <c r="P20" s="82">
        <f t="shared" si="2"/>
        <v>522</v>
      </c>
      <c r="Q20" s="12">
        <f>июл.20!E15</f>
        <v>174</v>
      </c>
      <c r="R20" s="12">
        <f>авг.20!E15</f>
        <v>174</v>
      </c>
      <c r="S20" s="12">
        <f>сен.20!E15</f>
        <v>174</v>
      </c>
      <c r="T20" s="82">
        <f t="shared" si="3"/>
        <v>522</v>
      </c>
      <c r="U20" s="12">
        <f>окт.20!E15</f>
        <v>174</v>
      </c>
      <c r="V20" s="12">
        <f>ноя.20!E15</f>
        <v>174</v>
      </c>
      <c r="W20" s="12">
        <f>дек.20!E15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СВОД_19!F21</f>
        <v>-3006</v>
      </c>
      <c r="F21" s="80">
        <f t="shared" si="4"/>
        <v>206</v>
      </c>
      <c r="G21" s="81">
        <f>янв.20!F16+фев.20!F16+мар.20!F16+апр.20!F16+май.20!F16+июн.20!F16+июл.20!F16+авг.20!F16+сен.20!F16+окт.20!F16+ноя.20!F16+дек.20!F16</f>
        <v>5300</v>
      </c>
      <c r="H21" s="81">
        <f t="shared" si="0"/>
        <v>522</v>
      </c>
      <c r="I21" s="12">
        <f>янв.20!E16</f>
        <v>174</v>
      </c>
      <c r="J21" s="12">
        <f>фев.20!E16</f>
        <v>174</v>
      </c>
      <c r="K21" s="12">
        <f>мар.20!E16</f>
        <v>174</v>
      </c>
      <c r="L21" s="82">
        <f t="shared" si="1"/>
        <v>522</v>
      </c>
      <c r="M21" s="12">
        <f>апр.20!E16</f>
        <v>174</v>
      </c>
      <c r="N21" s="12">
        <f>май.20!E16</f>
        <v>174</v>
      </c>
      <c r="O21" s="12">
        <f>июн.20!E16</f>
        <v>174</v>
      </c>
      <c r="P21" s="82">
        <f t="shared" si="2"/>
        <v>522</v>
      </c>
      <c r="Q21" s="12">
        <f>июл.20!E16</f>
        <v>174</v>
      </c>
      <c r="R21" s="12">
        <f>авг.20!E16</f>
        <v>174</v>
      </c>
      <c r="S21" s="12">
        <f>сен.20!E16</f>
        <v>174</v>
      </c>
      <c r="T21" s="82">
        <f t="shared" si="3"/>
        <v>522</v>
      </c>
      <c r="U21" s="12">
        <f>окт.20!E16</f>
        <v>174</v>
      </c>
      <c r="V21" s="12">
        <f>ноя.20!E16</f>
        <v>174</v>
      </c>
      <c r="W21" s="12">
        <f>дек.20!E16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СВОД_19!F22</f>
        <v>-560</v>
      </c>
      <c r="F22" s="80">
        <f t="shared" si="4"/>
        <v>-560</v>
      </c>
      <c r="G22" s="81">
        <f>янв.20!F17+фев.20!F17+мар.20!F17+апр.20!F17+май.20!F17+июн.20!F17+июл.20!F17+авг.20!F17+сен.20!F17+окт.20!F17+ноя.20!F17+дек.20!F17</f>
        <v>2088</v>
      </c>
      <c r="H22" s="81">
        <f t="shared" si="0"/>
        <v>522</v>
      </c>
      <c r="I22" s="12">
        <f>янв.20!E17</f>
        <v>174</v>
      </c>
      <c r="J22" s="12">
        <f>фев.20!E17</f>
        <v>174</v>
      </c>
      <c r="K22" s="12">
        <f>мар.20!E17</f>
        <v>174</v>
      </c>
      <c r="L22" s="82">
        <f t="shared" si="1"/>
        <v>522</v>
      </c>
      <c r="M22" s="12">
        <f>апр.20!E17</f>
        <v>174</v>
      </c>
      <c r="N22" s="12">
        <f>май.20!E17</f>
        <v>174</v>
      </c>
      <c r="O22" s="12">
        <f>июн.20!E17</f>
        <v>174</v>
      </c>
      <c r="P22" s="82">
        <f t="shared" si="2"/>
        <v>522</v>
      </c>
      <c r="Q22" s="12">
        <f>июл.20!E17</f>
        <v>174</v>
      </c>
      <c r="R22" s="12">
        <f>авг.20!E17</f>
        <v>174</v>
      </c>
      <c r="S22" s="12">
        <f>сен.20!E17</f>
        <v>174</v>
      </c>
      <c r="T22" s="82">
        <f t="shared" si="3"/>
        <v>522</v>
      </c>
      <c r="U22" s="12">
        <f>окт.20!E17</f>
        <v>174</v>
      </c>
      <c r="V22" s="12">
        <f>ноя.20!E17</f>
        <v>174</v>
      </c>
      <c r="W22" s="12">
        <f>дек.20!E17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СВОД_19!F23</f>
        <v>-6526</v>
      </c>
      <c r="F23" s="80">
        <f t="shared" si="4"/>
        <v>-8614</v>
      </c>
      <c r="G23" s="81">
        <f>янв.20!F18+фев.20!F18+мар.20!F18+апр.20!F18+май.20!F18+июн.20!F18+июл.20!F18+авг.20!F18+сен.20!F18+окт.20!F18+ноя.20!F18+дек.20!F18</f>
        <v>0</v>
      </c>
      <c r="H23" s="81">
        <f t="shared" si="0"/>
        <v>522</v>
      </c>
      <c r="I23" s="12">
        <f>янв.20!E18</f>
        <v>174</v>
      </c>
      <c r="J23" s="12">
        <f>фев.20!E18</f>
        <v>174</v>
      </c>
      <c r="K23" s="12">
        <f>мар.20!E18</f>
        <v>174</v>
      </c>
      <c r="L23" s="82">
        <f t="shared" si="1"/>
        <v>522</v>
      </c>
      <c r="M23" s="12">
        <f>апр.20!E18</f>
        <v>174</v>
      </c>
      <c r="N23" s="12">
        <f>май.20!E18</f>
        <v>174</v>
      </c>
      <c r="O23" s="12">
        <f>июн.20!E18</f>
        <v>174</v>
      </c>
      <c r="P23" s="82">
        <f t="shared" si="2"/>
        <v>522</v>
      </c>
      <c r="Q23" s="12">
        <f>июл.20!E18</f>
        <v>174</v>
      </c>
      <c r="R23" s="12">
        <f>авг.20!E18</f>
        <v>174</v>
      </c>
      <c r="S23" s="12">
        <f>сен.20!E18</f>
        <v>174</v>
      </c>
      <c r="T23" s="82">
        <f t="shared" si="3"/>
        <v>522</v>
      </c>
      <c r="U23" s="12">
        <f>окт.20!E18</f>
        <v>174</v>
      </c>
      <c r="V23" s="12">
        <f>ноя.20!E18</f>
        <v>174</v>
      </c>
      <c r="W23" s="12">
        <f>дек.20!E18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СВОД_19!F24</f>
        <v>-726</v>
      </c>
      <c r="F24" s="80">
        <f t="shared" si="4"/>
        <v>-2814</v>
      </c>
      <c r="G24" s="81">
        <f>янв.20!F19+фев.20!F19+мар.20!F19+апр.20!F19+май.20!F19+июн.20!F19+июл.20!F19+авг.20!F19+сен.20!F19+окт.20!F19+ноя.20!F19+дек.20!F19</f>
        <v>0</v>
      </c>
      <c r="H24" s="81">
        <f t="shared" si="0"/>
        <v>522</v>
      </c>
      <c r="I24" s="12">
        <f>янв.20!E19</f>
        <v>174</v>
      </c>
      <c r="J24" s="12">
        <f>фев.20!E19</f>
        <v>174</v>
      </c>
      <c r="K24" s="12">
        <f>мар.20!E19</f>
        <v>174</v>
      </c>
      <c r="L24" s="82">
        <f t="shared" si="1"/>
        <v>522</v>
      </c>
      <c r="M24" s="12">
        <f>апр.20!E19</f>
        <v>174</v>
      </c>
      <c r="N24" s="12">
        <f>май.20!E19</f>
        <v>174</v>
      </c>
      <c r="O24" s="12">
        <f>июн.20!E19</f>
        <v>174</v>
      </c>
      <c r="P24" s="82">
        <f t="shared" si="2"/>
        <v>522</v>
      </c>
      <c r="Q24" s="12">
        <f>июл.20!E19</f>
        <v>174</v>
      </c>
      <c r="R24" s="12">
        <f>авг.20!E19</f>
        <v>174</v>
      </c>
      <c r="S24" s="12">
        <f>сен.20!E19</f>
        <v>174</v>
      </c>
      <c r="T24" s="82">
        <f t="shared" si="3"/>
        <v>522</v>
      </c>
      <c r="U24" s="12">
        <f>окт.20!E19</f>
        <v>174</v>
      </c>
      <c r="V24" s="12">
        <f>ноя.20!E19</f>
        <v>174</v>
      </c>
      <c r="W24" s="12">
        <f>дек.20!E19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СВОД_19!F25</f>
        <v>-3726</v>
      </c>
      <c r="F25" s="80">
        <f t="shared" si="4"/>
        <v>-3844</v>
      </c>
      <c r="G25" s="81">
        <f>янв.20!F20+фев.20!F20+мар.20!F20+апр.20!F20+май.20!F20+июн.20!F20+июл.20!F20+авг.20!F20+сен.20!F20+окт.20!F20+ноя.20!F20+дек.20!F20</f>
        <v>1970</v>
      </c>
      <c r="H25" s="81">
        <f t="shared" si="0"/>
        <v>522</v>
      </c>
      <c r="I25" s="12">
        <f>янв.20!E20</f>
        <v>174</v>
      </c>
      <c r="J25" s="12">
        <f>фев.20!E20</f>
        <v>174</v>
      </c>
      <c r="K25" s="12">
        <f>мар.20!E20</f>
        <v>174</v>
      </c>
      <c r="L25" s="82">
        <f t="shared" si="1"/>
        <v>522</v>
      </c>
      <c r="M25" s="12">
        <f>апр.20!E20</f>
        <v>174</v>
      </c>
      <c r="N25" s="12">
        <f>май.20!E20</f>
        <v>174</v>
      </c>
      <c r="O25" s="12">
        <f>июн.20!E20</f>
        <v>174</v>
      </c>
      <c r="P25" s="82">
        <f t="shared" si="2"/>
        <v>522</v>
      </c>
      <c r="Q25" s="12">
        <f>июл.20!E20</f>
        <v>174</v>
      </c>
      <c r="R25" s="12">
        <f>авг.20!E20</f>
        <v>174</v>
      </c>
      <c r="S25" s="12">
        <f>сен.20!E20</f>
        <v>174</v>
      </c>
      <c r="T25" s="82">
        <f t="shared" si="3"/>
        <v>522</v>
      </c>
      <c r="U25" s="12">
        <f>окт.20!E20</f>
        <v>174</v>
      </c>
      <c r="V25" s="12">
        <f>ноя.20!E20</f>
        <v>174</v>
      </c>
      <c r="W25" s="12">
        <f>дек.20!E20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СВОД_19!F26</f>
        <v>296</v>
      </c>
      <c r="F26" s="80">
        <f t="shared" si="4"/>
        <v>708</v>
      </c>
      <c r="G26" s="81">
        <f>янв.20!F21+фев.20!F21+мар.20!F21+апр.20!F21+май.20!F21+июн.20!F21+июл.20!F21+авг.20!F21+сен.20!F21+окт.20!F21+ноя.20!F21+дек.20!F21</f>
        <v>2500</v>
      </c>
      <c r="H26" s="81">
        <f t="shared" si="0"/>
        <v>522</v>
      </c>
      <c r="I26" s="12">
        <f>янв.20!E21</f>
        <v>174</v>
      </c>
      <c r="J26" s="12">
        <f>фев.20!E21</f>
        <v>174</v>
      </c>
      <c r="K26" s="12">
        <f>мар.20!E21</f>
        <v>174</v>
      </c>
      <c r="L26" s="82">
        <f t="shared" si="1"/>
        <v>522</v>
      </c>
      <c r="M26" s="12">
        <f>апр.20!E21</f>
        <v>174</v>
      </c>
      <c r="N26" s="12">
        <f>май.20!E21</f>
        <v>174</v>
      </c>
      <c r="O26" s="12">
        <f>июн.20!E21</f>
        <v>174</v>
      </c>
      <c r="P26" s="82">
        <f t="shared" si="2"/>
        <v>522</v>
      </c>
      <c r="Q26" s="12">
        <f>июл.20!E21</f>
        <v>174</v>
      </c>
      <c r="R26" s="12">
        <f>авг.20!E21</f>
        <v>174</v>
      </c>
      <c r="S26" s="12">
        <f>сен.20!E21</f>
        <v>174</v>
      </c>
      <c r="T26" s="82">
        <f t="shared" si="3"/>
        <v>522</v>
      </c>
      <c r="U26" s="12">
        <f>окт.20!E21</f>
        <v>174</v>
      </c>
      <c r="V26" s="12">
        <f>ноя.20!E21</f>
        <v>174</v>
      </c>
      <c r="W26" s="12">
        <f>дек.20!E21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СВОД_19!F27</f>
        <v>-174</v>
      </c>
      <c r="F27" s="80">
        <f t="shared" si="4"/>
        <v>-1392</v>
      </c>
      <c r="G27" s="81">
        <f>янв.20!F22+фев.20!F22+мар.20!F22+апр.20!F22+май.20!F22+июн.20!F22+июл.20!F22+авг.20!F22+сен.20!F22+окт.20!F22+ноя.20!F22+дек.20!F22</f>
        <v>870</v>
      </c>
      <c r="H27" s="81">
        <f t="shared" si="0"/>
        <v>522</v>
      </c>
      <c r="I27" s="12">
        <f>янв.20!E22</f>
        <v>174</v>
      </c>
      <c r="J27" s="12">
        <f>фев.20!E22</f>
        <v>174</v>
      </c>
      <c r="K27" s="12">
        <f>мар.20!E22</f>
        <v>174</v>
      </c>
      <c r="L27" s="82">
        <f t="shared" si="1"/>
        <v>522</v>
      </c>
      <c r="M27" s="12">
        <f>апр.20!E22</f>
        <v>174</v>
      </c>
      <c r="N27" s="12">
        <f>май.20!E22</f>
        <v>174</v>
      </c>
      <c r="O27" s="12">
        <f>июн.20!E22</f>
        <v>174</v>
      </c>
      <c r="P27" s="82">
        <f t="shared" si="2"/>
        <v>522</v>
      </c>
      <c r="Q27" s="12">
        <f>июл.20!E22</f>
        <v>174</v>
      </c>
      <c r="R27" s="12">
        <f>авг.20!E22</f>
        <v>174</v>
      </c>
      <c r="S27" s="12">
        <f>сен.20!E22</f>
        <v>174</v>
      </c>
      <c r="T27" s="82">
        <f t="shared" si="3"/>
        <v>522</v>
      </c>
      <c r="U27" s="12">
        <f>окт.20!E22</f>
        <v>174</v>
      </c>
      <c r="V27" s="12">
        <f>ноя.20!E22</f>
        <v>174</v>
      </c>
      <c r="W27" s="12">
        <f>дек.20!E22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СВОД_19!F28</f>
        <v>0</v>
      </c>
      <c r="F28" s="80">
        <f t="shared" si="4"/>
        <v>-174</v>
      </c>
      <c r="G28" s="81">
        <f>янв.20!F23+фев.20!F23+мар.20!F23+апр.20!F23+май.20!F23+июн.20!F23+июл.20!F23+авг.20!F23+сен.20!F23+окт.20!F23+ноя.20!F23+дек.20!F23</f>
        <v>1914</v>
      </c>
      <c r="H28" s="81">
        <f t="shared" si="0"/>
        <v>522</v>
      </c>
      <c r="I28" s="12">
        <f>янв.20!E23</f>
        <v>174</v>
      </c>
      <c r="J28" s="12">
        <f>фев.20!E23</f>
        <v>174</v>
      </c>
      <c r="K28" s="12">
        <f>мар.20!E23</f>
        <v>174</v>
      </c>
      <c r="L28" s="82">
        <f t="shared" si="1"/>
        <v>522</v>
      </c>
      <c r="M28" s="12">
        <f>апр.20!E23</f>
        <v>174</v>
      </c>
      <c r="N28" s="12">
        <f>май.20!E23</f>
        <v>174</v>
      </c>
      <c r="O28" s="12">
        <f>июн.20!E23</f>
        <v>174</v>
      </c>
      <c r="P28" s="82">
        <f t="shared" si="2"/>
        <v>522</v>
      </c>
      <c r="Q28" s="12">
        <f>июл.20!E23</f>
        <v>174</v>
      </c>
      <c r="R28" s="12">
        <f>авг.20!E23</f>
        <v>174</v>
      </c>
      <c r="S28" s="12">
        <f>сен.20!E23</f>
        <v>174</v>
      </c>
      <c r="T28" s="82">
        <f t="shared" si="3"/>
        <v>522</v>
      </c>
      <c r="U28" s="12">
        <f>окт.20!E23</f>
        <v>174</v>
      </c>
      <c r="V28" s="12">
        <f>ноя.20!E23</f>
        <v>174</v>
      </c>
      <c r="W28" s="12">
        <f>дек.20!E23</f>
        <v>174</v>
      </c>
    </row>
    <row r="29" spans="1:23" x14ac:dyDescent="0.25">
      <c r="A29" s="3">
        <v>21</v>
      </c>
      <c r="B29" s="30" t="s">
        <v>761</v>
      </c>
      <c r="C29" s="131">
        <v>38</v>
      </c>
      <c r="D29" s="131"/>
      <c r="E29" s="79">
        <v>0</v>
      </c>
      <c r="F29" s="80">
        <f t="shared" si="4"/>
        <v>0</v>
      </c>
      <c r="G29" s="81">
        <f>янв.20!F24+фев.20!F24+мар.20!F24+апр.20!F24+май.20!F24+июн.20!F24+июл.20!F24+авг.20!F24+сен.20!F24+окт.20!F24+ноя.20!F24+дек.20!F24</f>
        <v>0</v>
      </c>
      <c r="H29" s="81">
        <f t="shared" si="0"/>
        <v>0</v>
      </c>
      <c r="I29" s="12">
        <f>янв.20!E24</f>
        <v>0</v>
      </c>
      <c r="J29" s="12">
        <f>фев.20!E24</f>
        <v>0</v>
      </c>
      <c r="K29" s="12">
        <f>мар.20!E24</f>
        <v>0</v>
      </c>
      <c r="L29" s="82">
        <f t="shared" si="1"/>
        <v>0</v>
      </c>
      <c r="M29" s="12">
        <f>апр.20!E24</f>
        <v>0</v>
      </c>
      <c r="N29" s="12">
        <f>май.20!E24</f>
        <v>0</v>
      </c>
      <c r="O29" s="12">
        <f>июн.20!E24</f>
        <v>0</v>
      </c>
      <c r="P29" s="82">
        <f t="shared" si="2"/>
        <v>0</v>
      </c>
      <c r="Q29" s="12">
        <f>июл.20!E24</f>
        <v>0</v>
      </c>
      <c r="R29" s="12">
        <f>авг.20!E24</f>
        <v>0</v>
      </c>
      <c r="S29" s="12">
        <f>сен.20!E24</f>
        <v>0</v>
      </c>
      <c r="T29" s="82">
        <f t="shared" si="3"/>
        <v>0</v>
      </c>
      <c r="U29" s="12">
        <f>окт.20!E24</f>
        <v>0</v>
      </c>
      <c r="V29" s="12">
        <f>ноя.20!E24</f>
        <v>0</v>
      </c>
      <c r="W29" s="12">
        <f>дек.20!E24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СВОД_19!F30</f>
        <v>-6526</v>
      </c>
      <c r="F30" s="80">
        <f t="shared" si="4"/>
        <v>-5614</v>
      </c>
      <c r="G30" s="81">
        <f>янв.20!F25+фев.20!F25+мар.20!F25+апр.20!F25+май.20!F25+июн.20!F25+июл.20!F25+авг.20!F25+сен.20!F25+окт.20!F25+ноя.20!F25+дек.20!F25</f>
        <v>3000</v>
      </c>
      <c r="H30" s="81">
        <f t="shared" si="0"/>
        <v>522</v>
      </c>
      <c r="I30" s="12">
        <f>янв.20!E25</f>
        <v>174</v>
      </c>
      <c r="J30" s="12">
        <f>фев.20!E25</f>
        <v>174</v>
      </c>
      <c r="K30" s="12">
        <f>мар.20!E25</f>
        <v>174</v>
      </c>
      <c r="L30" s="82">
        <f t="shared" si="1"/>
        <v>522</v>
      </c>
      <c r="M30" s="12">
        <f>апр.20!E25</f>
        <v>174</v>
      </c>
      <c r="N30" s="12">
        <f>май.20!E25</f>
        <v>174</v>
      </c>
      <c r="O30" s="12">
        <f>июн.20!E25</f>
        <v>174</v>
      </c>
      <c r="P30" s="82">
        <f t="shared" si="2"/>
        <v>522</v>
      </c>
      <c r="Q30" s="12">
        <f>июл.20!E25</f>
        <v>174</v>
      </c>
      <c r="R30" s="12">
        <f>авг.20!E25</f>
        <v>174</v>
      </c>
      <c r="S30" s="12">
        <f>сен.20!E25</f>
        <v>174</v>
      </c>
      <c r="T30" s="82">
        <f t="shared" si="3"/>
        <v>522</v>
      </c>
      <c r="U30" s="12">
        <f>окт.20!E25</f>
        <v>174</v>
      </c>
      <c r="V30" s="12">
        <f>ноя.20!E25</f>
        <v>174</v>
      </c>
      <c r="W30" s="12">
        <f>дек.20!E25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СВОД_19!F31</f>
        <v>-938</v>
      </c>
      <c r="F31" s="80">
        <f t="shared" si="4"/>
        <v>-938</v>
      </c>
      <c r="G31" s="81">
        <f>янв.20!F26+фев.20!F26+мар.20!F26+апр.20!F26+май.20!F26+июн.20!F26+июл.20!F26+авг.20!F26+сен.20!F26+окт.20!F26+ноя.20!F26+дек.20!F26</f>
        <v>2088</v>
      </c>
      <c r="H31" s="81">
        <f t="shared" si="0"/>
        <v>522</v>
      </c>
      <c r="I31" s="12">
        <f>янв.20!E26</f>
        <v>174</v>
      </c>
      <c r="J31" s="12">
        <f>фев.20!E26</f>
        <v>174</v>
      </c>
      <c r="K31" s="12">
        <f>мар.20!E26</f>
        <v>174</v>
      </c>
      <c r="L31" s="82">
        <f t="shared" si="1"/>
        <v>522</v>
      </c>
      <c r="M31" s="12">
        <f>апр.20!E26</f>
        <v>174</v>
      </c>
      <c r="N31" s="12">
        <f>май.20!E26</f>
        <v>174</v>
      </c>
      <c r="O31" s="12">
        <f>июн.20!E26</f>
        <v>174</v>
      </c>
      <c r="P31" s="82">
        <f t="shared" si="2"/>
        <v>522</v>
      </c>
      <c r="Q31" s="12">
        <f>июл.20!E26</f>
        <v>174</v>
      </c>
      <c r="R31" s="12">
        <f>авг.20!E26</f>
        <v>174</v>
      </c>
      <c r="S31" s="12">
        <f>сен.20!E26</f>
        <v>174</v>
      </c>
      <c r="T31" s="82">
        <f t="shared" si="3"/>
        <v>522</v>
      </c>
      <c r="U31" s="12">
        <f>окт.20!E26</f>
        <v>174</v>
      </c>
      <c r="V31" s="12">
        <f>ноя.20!E26</f>
        <v>174</v>
      </c>
      <c r="W31" s="12">
        <f>дек.20!E26</f>
        <v>174</v>
      </c>
    </row>
    <row r="32" spans="1:23" x14ac:dyDescent="0.25">
      <c r="A32" s="3">
        <v>24</v>
      </c>
      <c r="B32" s="30" t="s">
        <v>762</v>
      </c>
      <c r="C32" s="131">
        <v>43</v>
      </c>
      <c r="D32" s="131"/>
      <c r="E32" s="79">
        <f>СВОД_19!F32</f>
        <v>-4786</v>
      </c>
      <c r="F32" s="80">
        <f t="shared" si="4"/>
        <v>1740</v>
      </c>
      <c r="G32" s="81">
        <f>янв.20!F27+фев.20!F27+мар.20!F27+апр.20!F27+май.20!F27+июн.20!F27+июл.20!F27+авг.20!F27+сен.20!F27+окт.20!F27+ноя.20!F27+дек.20!F27</f>
        <v>8614</v>
      </c>
      <c r="H32" s="81">
        <f t="shared" si="0"/>
        <v>522</v>
      </c>
      <c r="I32" s="12">
        <f>янв.20!E27</f>
        <v>174</v>
      </c>
      <c r="J32" s="12">
        <f>фев.20!E27</f>
        <v>174</v>
      </c>
      <c r="K32" s="12">
        <f>мар.20!E27</f>
        <v>174</v>
      </c>
      <c r="L32" s="82">
        <f t="shared" si="1"/>
        <v>522</v>
      </c>
      <c r="M32" s="12">
        <f>апр.20!E27</f>
        <v>174</v>
      </c>
      <c r="N32" s="12">
        <f>май.20!E27</f>
        <v>174</v>
      </c>
      <c r="O32" s="12">
        <f>июн.20!E27</f>
        <v>174</v>
      </c>
      <c r="P32" s="82">
        <f t="shared" si="2"/>
        <v>522</v>
      </c>
      <c r="Q32" s="12">
        <f>июл.20!E27</f>
        <v>174</v>
      </c>
      <c r="R32" s="12">
        <f>авг.20!E27</f>
        <v>174</v>
      </c>
      <c r="S32" s="12">
        <f>сен.20!E27</f>
        <v>174</v>
      </c>
      <c r="T32" s="82">
        <f t="shared" si="3"/>
        <v>522</v>
      </c>
      <c r="U32" s="12">
        <f>окт.20!E27</f>
        <v>174</v>
      </c>
      <c r="V32" s="12">
        <f>ноя.20!E27</f>
        <v>174</v>
      </c>
      <c r="W32" s="12">
        <f>дек.20!E27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СВОД_19!F33</f>
        <v>-522</v>
      </c>
      <c r="F33" s="80">
        <f t="shared" si="4"/>
        <v>-522</v>
      </c>
      <c r="G33" s="81">
        <f>янв.20!F28+фев.20!F28+мар.20!F28+апр.20!F28+май.20!F28+июн.20!F28+июл.20!F28+авг.20!F28+сен.20!F28+окт.20!F28+ноя.20!F28+дек.20!F28</f>
        <v>2088</v>
      </c>
      <c r="H33" s="83">
        <f t="shared" si="0"/>
        <v>522</v>
      </c>
      <c r="I33" s="12">
        <f>янв.20!E28</f>
        <v>174</v>
      </c>
      <c r="J33" s="12">
        <f>фев.20!E28</f>
        <v>174</v>
      </c>
      <c r="K33" s="12">
        <f>мар.20!E28</f>
        <v>174</v>
      </c>
      <c r="L33" s="82">
        <f t="shared" si="1"/>
        <v>522</v>
      </c>
      <c r="M33" s="12">
        <f>апр.20!E28</f>
        <v>174</v>
      </c>
      <c r="N33" s="12">
        <f>май.20!E28</f>
        <v>174</v>
      </c>
      <c r="O33" s="12">
        <f>июн.20!E28</f>
        <v>174</v>
      </c>
      <c r="P33" s="82">
        <f t="shared" si="2"/>
        <v>522</v>
      </c>
      <c r="Q33" s="12">
        <f>июл.20!E28</f>
        <v>174</v>
      </c>
      <c r="R33" s="12">
        <f>авг.20!E28</f>
        <v>174</v>
      </c>
      <c r="S33" s="12">
        <f>сен.20!E28</f>
        <v>174</v>
      </c>
      <c r="T33" s="82">
        <f t="shared" si="3"/>
        <v>522</v>
      </c>
      <c r="U33" s="12">
        <f>окт.20!E28</f>
        <v>174</v>
      </c>
      <c r="V33" s="12">
        <f>ноя.20!E28</f>
        <v>174</v>
      </c>
      <c r="W33" s="12">
        <f>дек.20!E28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СВОД_19!F34</f>
        <v>-6526</v>
      </c>
      <c r="F34" s="80">
        <f t="shared" si="4"/>
        <v>-8614</v>
      </c>
      <c r="G34" s="81">
        <f>янв.20!F29+фев.20!F29+мар.20!F29+апр.20!F29+май.20!F29+июн.20!F29+июл.20!F29+авг.20!F29+сен.20!F29+окт.20!F29+ноя.20!F29+дек.20!F29</f>
        <v>0</v>
      </c>
      <c r="H34" s="83">
        <f t="shared" si="0"/>
        <v>522</v>
      </c>
      <c r="I34" s="12">
        <f>янв.20!E29</f>
        <v>174</v>
      </c>
      <c r="J34" s="12">
        <f>фев.20!E29</f>
        <v>174</v>
      </c>
      <c r="K34" s="12">
        <f>мар.20!E29</f>
        <v>174</v>
      </c>
      <c r="L34" s="82">
        <f t="shared" si="1"/>
        <v>522</v>
      </c>
      <c r="M34" s="12">
        <f>апр.20!E29</f>
        <v>174</v>
      </c>
      <c r="N34" s="12">
        <f>май.20!E29</f>
        <v>174</v>
      </c>
      <c r="O34" s="12">
        <f>июн.20!E29</f>
        <v>174</v>
      </c>
      <c r="P34" s="82">
        <f t="shared" si="2"/>
        <v>522</v>
      </c>
      <c r="Q34" s="12">
        <f>июл.20!E29</f>
        <v>174</v>
      </c>
      <c r="R34" s="12">
        <f>авг.20!E29</f>
        <v>174</v>
      </c>
      <c r="S34" s="12">
        <f>сен.20!E29</f>
        <v>174</v>
      </c>
      <c r="T34" s="82">
        <f t="shared" si="3"/>
        <v>522</v>
      </c>
      <c r="U34" s="12">
        <f>окт.20!E29</f>
        <v>174</v>
      </c>
      <c r="V34" s="12">
        <f>ноя.20!E29</f>
        <v>174</v>
      </c>
      <c r="W34" s="12">
        <f>дек.20!E29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СВОД_19!F35</f>
        <v>474</v>
      </c>
      <c r="F35" s="80">
        <f t="shared" si="4"/>
        <v>886</v>
      </c>
      <c r="G35" s="81">
        <f>янв.20!F30+фев.20!F30+мар.20!F30+апр.20!F30+май.20!F30+июн.20!F30+июл.20!F30+авг.20!F30+сен.20!F30+окт.20!F30+ноя.20!F30+дек.20!F30</f>
        <v>2500</v>
      </c>
      <c r="H35" s="83">
        <f t="shared" si="0"/>
        <v>522</v>
      </c>
      <c r="I35" s="12">
        <f>янв.20!E30</f>
        <v>174</v>
      </c>
      <c r="J35" s="12">
        <f>фев.20!E30</f>
        <v>174</v>
      </c>
      <c r="K35" s="12">
        <f>мар.20!E30</f>
        <v>174</v>
      </c>
      <c r="L35" s="82">
        <f t="shared" si="1"/>
        <v>522</v>
      </c>
      <c r="M35" s="12">
        <f>апр.20!E30</f>
        <v>174</v>
      </c>
      <c r="N35" s="12">
        <f>май.20!E30</f>
        <v>174</v>
      </c>
      <c r="O35" s="12">
        <f>июн.20!E30</f>
        <v>174</v>
      </c>
      <c r="P35" s="82">
        <f t="shared" si="2"/>
        <v>522</v>
      </c>
      <c r="Q35" s="12">
        <f>июл.20!E30</f>
        <v>174</v>
      </c>
      <c r="R35" s="12">
        <f>авг.20!E30</f>
        <v>174</v>
      </c>
      <c r="S35" s="12">
        <f>сен.20!E30</f>
        <v>174</v>
      </c>
      <c r="T35" s="82">
        <f t="shared" si="3"/>
        <v>522</v>
      </c>
      <c r="U35" s="12">
        <f>окт.20!E30</f>
        <v>174</v>
      </c>
      <c r="V35" s="12">
        <f>ноя.20!E30</f>
        <v>174</v>
      </c>
      <c r="W35" s="12">
        <f>дек.20!E30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СВОД_19!F36</f>
        <v>434</v>
      </c>
      <c r="F36" s="80">
        <f t="shared" si="4"/>
        <v>3326</v>
      </c>
      <c r="G36" s="81">
        <f>янв.20!F31+фев.20!F31+мар.20!F31+апр.20!F31+май.20!F31+июн.20!F31+июл.20!F31+авг.20!F31+сен.20!F31+окт.20!F31+ноя.20!F31+дек.20!F31</f>
        <v>4980</v>
      </c>
      <c r="H36" s="83">
        <f t="shared" si="0"/>
        <v>522</v>
      </c>
      <c r="I36" s="12">
        <f>янв.20!E31</f>
        <v>174</v>
      </c>
      <c r="J36" s="12">
        <f>фев.20!E31</f>
        <v>174</v>
      </c>
      <c r="K36" s="12">
        <f>мар.20!E31</f>
        <v>174</v>
      </c>
      <c r="L36" s="82">
        <f t="shared" si="1"/>
        <v>522</v>
      </c>
      <c r="M36" s="12">
        <f>апр.20!E31</f>
        <v>174</v>
      </c>
      <c r="N36" s="12">
        <f>май.20!E31</f>
        <v>174</v>
      </c>
      <c r="O36" s="12">
        <f>июн.20!E31</f>
        <v>174</v>
      </c>
      <c r="P36" s="82">
        <f t="shared" si="2"/>
        <v>522</v>
      </c>
      <c r="Q36" s="12">
        <f>июл.20!E31</f>
        <v>174</v>
      </c>
      <c r="R36" s="12">
        <f>авг.20!E31</f>
        <v>174</v>
      </c>
      <c r="S36" s="12">
        <f>сен.20!E31</f>
        <v>174</v>
      </c>
      <c r="T36" s="82">
        <f t="shared" si="3"/>
        <v>522</v>
      </c>
      <c r="U36" s="12">
        <f>окт.20!E31</f>
        <v>174</v>
      </c>
      <c r="V36" s="12">
        <f>ноя.20!E31</f>
        <v>174</v>
      </c>
      <c r="W36" s="12">
        <f>дек.20!E31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СВОД_19!F37</f>
        <v>-6526</v>
      </c>
      <c r="F37" s="80">
        <f t="shared" si="4"/>
        <v>174</v>
      </c>
      <c r="G37" s="81">
        <f>янв.20!F32+фев.20!F32+мар.20!F32+апр.20!F32+май.20!F32+июн.20!F32+июл.20!F32+авг.20!F32+сен.20!F32+окт.20!F32+ноя.20!F32+дек.20!F32</f>
        <v>8788</v>
      </c>
      <c r="H37" s="83">
        <f t="shared" si="0"/>
        <v>522</v>
      </c>
      <c r="I37" s="12">
        <f>янв.20!E32</f>
        <v>174</v>
      </c>
      <c r="J37" s="12">
        <f>фев.20!E32</f>
        <v>174</v>
      </c>
      <c r="K37" s="12">
        <f>мар.20!E32</f>
        <v>174</v>
      </c>
      <c r="L37" s="82">
        <f t="shared" si="1"/>
        <v>522</v>
      </c>
      <c r="M37" s="12">
        <f>апр.20!E32</f>
        <v>174</v>
      </c>
      <c r="N37" s="12">
        <f>май.20!E32</f>
        <v>174</v>
      </c>
      <c r="O37" s="12">
        <f>июн.20!E32</f>
        <v>174</v>
      </c>
      <c r="P37" s="82">
        <f t="shared" si="2"/>
        <v>522</v>
      </c>
      <c r="Q37" s="12">
        <f>июл.20!E32</f>
        <v>174</v>
      </c>
      <c r="R37" s="12">
        <f>авг.20!E32</f>
        <v>174</v>
      </c>
      <c r="S37" s="12">
        <f>сен.20!E32</f>
        <v>174</v>
      </c>
      <c r="T37" s="82">
        <f t="shared" si="3"/>
        <v>522</v>
      </c>
      <c r="U37" s="12">
        <f>окт.20!E32</f>
        <v>174</v>
      </c>
      <c r="V37" s="12">
        <f>ноя.20!E32</f>
        <v>174</v>
      </c>
      <c r="W37" s="12">
        <f>дек.20!E32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СВОД_19!F38</f>
        <v>-526</v>
      </c>
      <c r="F38" s="80">
        <f t="shared" si="4"/>
        <v>-2614</v>
      </c>
      <c r="G38" s="81">
        <f>янв.20!F33+фев.20!F33+мар.20!F33+апр.20!F33+май.20!F33+июн.20!F33+июл.20!F33+авг.20!F33+сен.20!F33+окт.20!F33+ноя.20!F33+дек.20!F33</f>
        <v>0</v>
      </c>
      <c r="H38" s="83">
        <f t="shared" si="0"/>
        <v>522</v>
      </c>
      <c r="I38" s="12">
        <f>янв.20!E33</f>
        <v>174</v>
      </c>
      <c r="J38" s="12">
        <f>фев.20!E33</f>
        <v>174</v>
      </c>
      <c r="K38" s="12">
        <f>мар.20!E33</f>
        <v>174</v>
      </c>
      <c r="L38" s="82">
        <f t="shared" si="1"/>
        <v>522</v>
      </c>
      <c r="M38" s="12">
        <f>апр.20!E33</f>
        <v>174</v>
      </c>
      <c r="N38" s="12">
        <f>май.20!E33</f>
        <v>174</v>
      </c>
      <c r="O38" s="12">
        <f>июн.20!E33</f>
        <v>174</v>
      </c>
      <c r="P38" s="82">
        <f t="shared" si="2"/>
        <v>522</v>
      </c>
      <c r="Q38" s="12">
        <f>июл.20!E33</f>
        <v>174</v>
      </c>
      <c r="R38" s="12">
        <f>авг.20!E33</f>
        <v>174</v>
      </c>
      <c r="S38" s="12">
        <f>сен.20!E33</f>
        <v>174</v>
      </c>
      <c r="T38" s="82">
        <f t="shared" si="3"/>
        <v>522</v>
      </c>
      <c r="U38" s="12">
        <f>окт.20!E33</f>
        <v>174</v>
      </c>
      <c r="V38" s="12">
        <f>ноя.20!E33</f>
        <v>174</v>
      </c>
      <c r="W38" s="12">
        <f>дек.20!E33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СВОД_19!F39</f>
        <v>1154</v>
      </c>
      <c r="F39" s="80">
        <f t="shared" si="4"/>
        <v>-534</v>
      </c>
      <c r="G39" s="81">
        <f>янв.20!F34+фев.20!F34+мар.20!F34+апр.20!F34+май.20!F34+июн.20!F34+июл.20!F34+авг.20!F34+сен.20!F34+окт.20!F34+ноя.20!F34+дек.20!F34</f>
        <v>400</v>
      </c>
      <c r="H39" s="83">
        <f t="shared" si="0"/>
        <v>522</v>
      </c>
      <c r="I39" s="12">
        <f>янв.20!E34</f>
        <v>174</v>
      </c>
      <c r="J39" s="12">
        <f>фев.20!E34</f>
        <v>174</v>
      </c>
      <c r="K39" s="12">
        <f>мар.20!E34</f>
        <v>174</v>
      </c>
      <c r="L39" s="82">
        <f t="shared" si="1"/>
        <v>522</v>
      </c>
      <c r="M39" s="12">
        <f>апр.20!E34</f>
        <v>174</v>
      </c>
      <c r="N39" s="12">
        <f>май.20!E34</f>
        <v>174</v>
      </c>
      <c r="O39" s="12">
        <f>июн.20!E34</f>
        <v>174</v>
      </c>
      <c r="P39" s="82">
        <f t="shared" si="2"/>
        <v>522</v>
      </c>
      <c r="Q39" s="12">
        <f>июл.20!E34</f>
        <v>174</v>
      </c>
      <c r="R39" s="12">
        <f>авг.20!E34</f>
        <v>174</v>
      </c>
      <c r="S39" s="12">
        <f>сен.20!E34</f>
        <v>174</v>
      </c>
      <c r="T39" s="82">
        <f t="shared" si="3"/>
        <v>522</v>
      </c>
      <c r="U39" s="12">
        <f>окт.20!E34</f>
        <v>174</v>
      </c>
      <c r="V39" s="12">
        <f>ноя.20!E34</f>
        <v>174</v>
      </c>
      <c r="W39" s="12">
        <f>дек.20!E34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СВОД_19!F40</f>
        <v>-526</v>
      </c>
      <c r="F40" s="80">
        <f t="shared" si="4"/>
        <v>-1044</v>
      </c>
      <c r="G40" s="81">
        <f>янв.20!F35+фев.20!F35+мар.20!F35+апр.20!F35+май.20!F35+июн.20!F35+июл.20!F35+авг.20!F35+сен.20!F35+окт.20!F35+ноя.20!F35+дек.20!F35</f>
        <v>1570</v>
      </c>
      <c r="H40" s="83">
        <f t="shared" si="0"/>
        <v>522</v>
      </c>
      <c r="I40" s="12">
        <f>янв.20!E35</f>
        <v>174</v>
      </c>
      <c r="J40" s="12">
        <f>фев.20!E35</f>
        <v>174</v>
      </c>
      <c r="K40" s="12">
        <f>мар.20!E35</f>
        <v>174</v>
      </c>
      <c r="L40" s="82">
        <f t="shared" si="1"/>
        <v>522</v>
      </c>
      <c r="M40" s="12">
        <f>апр.20!E35</f>
        <v>174</v>
      </c>
      <c r="N40" s="12">
        <f>май.20!E35</f>
        <v>174</v>
      </c>
      <c r="O40" s="12">
        <f>июн.20!E35</f>
        <v>174</v>
      </c>
      <c r="P40" s="82">
        <f t="shared" si="2"/>
        <v>522</v>
      </c>
      <c r="Q40" s="12">
        <f>июл.20!E35</f>
        <v>174</v>
      </c>
      <c r="R40" s="12">
        <f>авг.20!E35</f>
        <v>174</v>
      </c>
      <c r="S40" s="12">
        <f>сен.20!E35</f>
        <v>174</v>
      </c>
      <c r="T40" s="82">
        <f t="shared" si="3"/>
        <v>522</v>
      </c>
      <c r="U40" s="12">
        <f>окт.20!E35</f>
        <v>174</v>
      </c>
      <c r="V40" s="12">
        <f>ноя.20!E35</f>
        <v>174</v>
      </c>
      <c r="W40" s="12">
        <f>дек.20!E35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СВОД_19!F41</f>
        <v>-696</v>
      </c>
      <c r="F41" s="80">
        <f t="shared" si="4"/>
        <v>-416</v>
      </c>
      <c r="G41" s="81">
        <f>янв.20!F36+фев.20!F36+мар.20!F36+апр.20!F36+май.20!F36+июн.20!F36+июл.20!F36+авг.20!F36+сен.20!F36+окт.20!F36+ноя.20!F36+дек.20!F36</f>
        <v>2368</v>
      </c>
      <c r="H41" s="83">
        <f t="shared" si="0"/>
        <v>522</v>
      </c>
      <c r="I41" s="12">
        <f>янв.20!E36</f>
        <v>174</v>
      </c>
      <c r="J41" s="12">
        <f>фев.20!E36</f>
        <v>174</v>
      </c>
      <c r="K41" s="12">
        <f>мар.20!E36</f>
        <v>174</v>
      </c>
      <c r="L41" s="82">
        <f t="shared" si="1"/>
        <v>522</v>
      </c>
      <c r="M41" s="12">
        <f>апр.20!E36</f>
        <v>174</v>
      </c>
      <c r="N41" s="12">
        <f>май.20!E36</f>
        <v>174</v>
      </c>
      <c r="O41" s="12">
        <f>июн.20!E36</f>
        <v>174</v>
      </c>
      <c r="P41" s="82">
        <f t="shared" si="2"/>
        <v>522</v>
      </c>
      <c r="Q41" s="12">
        <f>июл.20!E36</f>
        <v>174</v>
      </c>
      <c r="R41" s="12">
        <f>авг.20!E36</f>
        <v>174</v>
      </c>
      <c r="S41" s="12">
        <f>сен.20!E36</f>
        <v>174</v>
      </c>
      <c r="T41" s="82">
        <f t="shared" si="3"/>
        <v>522</v>
      </c>
      <c r="U41" s="12">
        <f>окт.20!E36</f>
        <v>174</v>
      </c>
      <c r="V41" s="12">
        <f>ноя.20!E36</f>
        <v>174</v>
      </c>
      <c r="W41" s="12">
        <f>дек.20!E36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СВОД_19!F42</f>
        <v>-1706</v>
      </c>
      <c r="F42" s="80">
        <f t="shared" si="4"/>
        <v>-1392</v>
      </c>
      <c r="G42" s="81">
        <f>янв.20!F37+фев.20!F37+мар.20!F37+апр.20!F37+май.20!F37+июн.20!F37+июл.20!F37+авг.20!F37+сен.20!F37+окт.20!F37+ноя.20!F37+дек.20!F37</f>
        <v>2402</v>
      </c>
      <c r="H42" s="83">
        <f t="shared" si="0"/>
        <v>522</v>
      </c>
      <c r="I42" s="12">
        <f>янв.20!E37</f>
        <v>174</v>
      </c>
      <c r="J42" s="12">
        <f>фев.20!E37</f>
        <v>174</v>
      </c>
      <c r="K42" s="12">
        <f>мар.20!E37</f>
        <v>174</v>
      </c>
      <c r="L42" s="82">
        <f t="shared" si="1"/>
        <v>522</v>
      </c>
      <c r="M42" s="12">
        <f>апр.20!E37</f>
        <v>174</v>
      </c>
      <c r="N42" s="12">
        <f>май.20!E37</f>
        <v>174</v>
      </c>
      <c r="O42" s="12">
        <f>июн.20!E37</f>
        <v>174</v>
      </c>
      <c r="P42" s="82">
        <f t="shared" si="2"/>
        <v>522</v>
      </c>
      <c r="Q42" s="12">
        <f>июл.20!E37</f>
        <v>174</v>
      </c>
      <c r="R42" s="12">
        <f>авг.20!E37</f>
        <v>174</v>
      </c>
      <c r="S42" s="12">
        <f>сен.20!E37</f>
        <v>174</v>
      </c>
      <c r="T42" s="82">
        <f t="shared" si="3"/>
        <v>522</v>
      </c>
      <c r="U42" s="12">
        <f>окт.20!E37</f>
        <v>174</v>
      </c>
      <c r="V42" s="12">
        <f>ноя.20!E37</f>
        <v>174</v>
      </c>
      <c r="W42" s="12">
        <f>дек.20!E37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СВОД_19!F43</f>
        <v>-6526</v>
      </c>
      <c r="F43" s="80">
        <f t="shared" si="4"/>
        <v>-8614</v>
      </c>
      <c r="G43" s="81">
        <f>янв.20!F38+фев.20!F38+мар.20!F38+апр.20!F38+май.20!F38+июн.20!F38+июл.20!F38+авг.20!F38+сен.20!F38+окт.20!F38+ноя.20!F38+дек.20!F38</f>
        <v>0</v>
      </c>
      <c r="H43" s="83">
        <f t="shared" si="0"/>
        <v>522</v>
      </c>
      <c r="I43" s="12">
        <f>янв.20!E38</f>
        <v>174</v>
      </c>
      <c r="J43" s="12">
        <f>фев.20!E38</f>
        <v>174</v>
      </c>
      <c r="K43" s="12">
        <f>мар.20!E38</f>
        <v>174</v>
      </c>
      <c r="L43" s="82">
        <f t="shared" si="1"/>
        <v>522</v>
      </c>
      <c r="M43" s="12">
        <f>апр.20!E38</f>
        <v>174</v>
      </c>
      <c r="N43" s="12">
        <f>май.20!E38</f>
        <v>174</v>
      </c>
      <c r="O43" s="12">
        <f>июн.20!E38</f>
        <v>174</v>
      </c>
      <c r="P43" s="82">
        <f t="shared" si="2"/>
        <v>522</v>
      </c>
      <c r="Q43" s="12">
        <f>июл.20!E38</f>
        <v>174</v>
      </c>
      <c r="R43" s="12">
        <f>авг.20!E38</f>
        <v>174</v>
      </c>
      <c r="S43" s="12">
        <f>сен.20!E38</f>
        <v>174</v>
      </c>
      <c r="T43" s="82">
        <f t="shared" si="3"/>
        <v>522</v>
      </c>
      <c r="U43" s="12">
        <f>окт.20!E38</f>
        <v>174</v>
      </c>
      <c r="V43" s="12">
        <f>ноя.20!E38</f>
        <v>174</v>
      </c>
      <c r="W43" s="12">
        <f>дек.20!E38</f>
        <v>174</v>
      </c>
    </row>
    <row r="44" spans="1:23" x14ac:dyDescent="0.25">
      <c r="A44" s="3">
        <v>36</v>
      </c>
      <c r="B44" s="30" t="s">
        <v>763</v>
      </c>
      <c r="C44" s="131">
        <v>59</v>
      </c>
      <c r="D44" s="131"/>
      <c r="E44" s="79">
        <f>СВОД_19!F44</f>
        <v>4</v>
      </c>
      <c r="F44" s="80">
        <f t="shared" si="4"/>
        <v>-1388</v>
      </c>
      <c r="G44" s="81">
        <f>янв.20!F39+фев.20!F39+мар.20!F39+апр.20!F39+май.20!F39+июн.20!F39+июл.20!F39+авг.20!F39+сен.20!F39+окт.20!F39+ноя.20!F39+дек.20!F39</f>
        <v>696</v>
      </c>
      <c r="H44" s="83">
        <f t="shared" si="0"/>
        <v>522</v>
      </c>
      <c r="I44" s="12">
        <f>янв.20!E39</f>
        <v>174</v>
      </c>
      <c r="J44" s="12">
        <f>фев.20!E39</f>
        <v>174</v>
      </c>
      <c r="K44" s="12">
        <f>мар.20!E39</f>
        <v>174</v>
      </c>
      <c r="L44" s="82">
        <f t="shared" si="1"/>
        <v>522</v>
      </c>
      <c r="M44" s="12">
        <f>апр.20!E39</f>
        <v>174</v>
      </c>
      <c r="N44" s="12">
        <f>май.20!E39</f>
        <v>174</v>
      </c>
      <c r="O44" s="12">
        <f>июн.20!E39</f>
        <v>174</v>
      </c>
      <c r="P44" s="82">
        <f t="shared" si="2"/>
        <v>522</v>
      </c>
      <c r="Q44" s="12">
        <f>июл.20!E39</f>
        <v>174</v>
      </c>
      <c r="R44" s="12">
        <f>авг.20!E39</f>
        <v>174</v>
      </c>
      <c r="S44" s="12">
        <f>сен.20!E39</f>
        <v>174</v>
      </c>
      <c r="T44" s="82">
        <f t="shared" si="3"/>
        <v>522</v>
      </c>
      <c r="U44" s="12">
        <f>окт.20!E39</f>
        <v>174</v>
      </c>
      <c r="V44" s="12">
        <f>ноя.20!E39</f>
        <v>174</v>
      </c>
      <c r="W44" s="12">
        <f>дек.20!E39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СВОД_19!F45</f>
        <v>-6526</v>
      </c>
      <c r="F45" s="80">
        <f t="shared" si="4"/>
        <v>-8614</v>
      </c>
      <c r="G45" s="81">
        <f>янв.20!F40+фев.20!F40+мар.20!F40+апр.20!F40+май.20!F40+июн.20!F40+июл.20!F40+авг.20!F40+сен.20!F40+окт.20!F40+ноя.20!F40+дек.20!F40</f>
        <v>0</v>
      </c>
      <c r="H45" s="83">
        <f t="shared" si="0"/>
        <v>522</v>
      </c>
      <c r="I45" s="12">
        <f>янв.20!E40</f>
        <v>174</v>
      </c>
      <c r="J45" s="12">
        <f>фев.20!E40</f>
        <v>174</v>
      </c>
      <c r="K45" s="12">
        <f>мар.20!E40</f>
        <v>174</v>
      </c>
      <c r="L45" s="82">
        <f t="shared" si="1"/>
        <v>522</v>
      </c>
      <c r="M45" s="12">
        <f>апр.20!E40</f>
        <v>174</v>
      </c>
      <c r="N45" s="12">
        <f>май.20!E40</f>
        <v>174</v>
      </c>
      <c r="O45" s="12">
        <f>июн.20!E40</f>
        <v>174</v>
      </c>
      <c r="P45" s="82">
        <f t="shared" si="2"/>
        <v>522</v>
      </c>
      <c r="Q45" s="12">
        <f>июл.20!E40</f>
        <v>174</v>
      </c>
      <c r="R45" s="12">
        <f>авг.20!E40</f>
        <v>174</v>
      </c>
      <c r="S45" s="12">
        <f>сен.20!E40</f>
        <v>174</v>
      </c>
      <c r="T45" s="82">
        <f t="shared" si="3"/>
        <v>522</v>
      </c>
      <c r="U45" s="12">
        <f>окт.20!E40</f>
        <v>174</v>
      </c>
      <c r="V45" s="12">
        <f>ноя.20!E40</f>
        <v>174</v>
      </c>
      <c r="W45" s="12">
        <f>дек.20!E40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СВОД_19!F46</f>
        <v>-6526</v>
      </c>
      <c r="F46" s="80">
        <f t="shared" si="4"/>
        <v>-8614</v>
      </c>
      <c r="G46" s="81">
        <f>янв.20!F41+фев.20!F41+мар.20!F41+апр.20!F41+май.20!F41+июн.20!F41+июл.20!F41+авг.20!F41+сен.20!F41+окт.20!F41+ноя.20!F41+дек.20!F41</f>
        <v>0</v>
      </c>
      <c r="H46" s="83">
        <f t="shared" si="0"/>
        <v>522</v>
      </c>
      <c r="I46" s="12">
        <f>янв.20!E41</f>
        <v>174</v>
      </c>
      <c r="J46" s="12">
        <f>фев.20!E41</f>
        <v>174</v>
      </c>
      <c r="K46" s="12">
        <f>мар.20!E41</f>
        <v>174</v>
      </c>
      <c r="L46" s="82">
        <f t="shared" si="1"/>
        <v>522</v>
      </c>
      <c r="M46" s="12">
        <f>апр.20!E41</f>
        <v>174</v>
      </c>
      <c r="N46" s="12">
        <f>май.20!E41</f>
        <v>174</v>
      </c>
      <c r="O46" s="12">
        <f>июн.20!E41</f>
        <v>174</v>
      </c>
      <c r="P46" s="82">
        <f t="shared" si="2"/>
        <v>522</v>
      </c>
      <c r="Q46" s="12">
        <f>июл.20!E41</f>
        <v>174</v>
      </c>
      <c r="R46" s="12">
        <f>авг.20!E41</f>
        <v>174</v>
      </c>
      <c r="S46" s="12">
        <f>сен.20!E41</f>
        <v>174</v>
      </c>
      <c r="T46" s="82">
        <f t="shared" si="3"/>
        <v>522</v>
      </c>
      <c r="U46" s="12">
        <f>окт.20!E41</f>
        <v>174</v>
      </c>
      <c r="V46" s="12">
        <f>ноя.20!E41</f>
        <v>174</v>
      </c>
      <c r="W46" s="12">
        <f>дек.20!E41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СВОД_19!F47</f>
        <v>-6526</v>
      </c>
      <c r="F47" s="80">
        <f t="shared" si="4"/>
        <v>-8614</v>
      </c>
      <c r="G47" s="81">
        <f>янв.20!F42+фев.20!F42+мар.20!F42+апр.20!F42+май.20!F42+июн.20!F42+июл.20!F42+авг.20!F42+сен.20!F42+окт.20!F42+ноя.20!F42+дек.20!F42</f>
        <v>0</v>
      </c>
      <c r="H47" s="83">
        <f t="shared" si="0"/>
        <v>522</v>
      </c>
      <c r="I47" s="12">
        <f>янв.20!E42</f>
        <v>174</v>
      </c>
      <c r="J47" s="12">
        <f>фев.20!E42</f>
        <v>174</v>
      </c>
      <c r="K47" s="12">
        <f>мар.20!E42</f>
        <v>174</v>
      </c>
      <c r="L47" s="82">
        <f t="shared" si="1"/>
        <v>522</v>
      </c>
      <c r="M47" s="12">
        <f>апр.20!E42</f>
        <v>174</v>
      </c>
      <c r="N47" s="12">
        <f>май.20!E42</f>
        <v>174</v>
      </c>
      <c r="O47" s="12">
        <f>июн.20!E42</f>
        <v>174</v>
      </c>
      <c r="P47" s="82">
        <f t="shared" si="2"/>
        <v>522</v>
      </c>
      <c r="Q47" s="12">
        <f>июл.20!E42</f>
        <v>174</v>
      </c>
      <c r="R47" s="12">
        <f>авг.20!E42</f>
        <v>174</v>
      </c>
      <c r="S47" s="12">
        <f>сен.20!E42</f>
        <v>174</v>
      </c>
      <c r="T47" s="82">
        <f t="shared" si="3"/>
        <v>522</v>
      </c>
      <c r="U47" s="12">
        <f>окт.20!E42</f>
        <v>174</v>
      </c>
      <c r="V47" s="12">
        <f>ноя.20!E42</f>
        <v>174</v>
      </c>
      <c r="W47" s="12">
        <f>дек.20!E42</f>
        <v>174</v>
      </c>
    </row>
    <row r="48" spans="1:23" x14ac:dyDescent="0.25">
      <c r="A48" s="3">
        <v>40</v>
      </c>
      <c r="B48" s="30" t="s">
        <v>764</v>
      </c>
      <c r="C48" s="131">
        <v>65</v>
      </c>
      <c r="D48" s="131"/>
      <c r="E48" s="79">
        <f>СВОД_19!F48</f>
        <v>0</v>
      </c>
      <c r="F48" s="80">
        <f t="shared" si="4"/>
        <v>0</v>
      </c>
      <c r="G48" s="81">
        <f>янв.20!F43+фев.20!F43+мар.20!F43+апр.20!F43+май.20!F43+июн.20!F43+июл.20!F43+авг.20!F43+сен.20!F43+окт.20!F43+ноя.20!F43+дек.20!F43</f>
        <v>2088</v>
      </c>
      <c r="H48" s="83">
        <f t="shared" si="0"/>
        <v>522</v>
      </c>
      <c r="I48" s="12">
        <f>янв.20!E43</f>
        <v>174</v>
      </c>
      <c r="J48" s="12">
        <f>фев.20!E43</f>
        <v>174</v>
      </c>
      <c r="K48" s="12">
        <f>мар.20!E43</f>
        <v>174</v>
      </c>
      <c r="L48" s="82">
        <f t="shared" si="1"/>
        <v>522</v>
      </c>
      <c r="M48" s="12">
        <f>апр.20!E43</f>
        <v>174</v>
      </c>
      <c r="N48" s="12">
        <f>май.20!E43</f>
        <v>174</v>
      </c>
      <c r="O48" s="12">
        <f>июн.20!E43</f>
        <v>174</v>
      </c>
      <c r="P48" s="82">
        <f t="shared" si="2"/>
        <v>522</v>
      </c>
      <c r="Q48" s="12">
        <f>июл.20!E43</f>
        <v>174</v>
      </c>
      <c r="R48" s="12">
        <f>авг.20!E43</f>
        <v>174</v>
      </c>
      <c r="S48" s="12">
        <f>сен.20!E43</f>
        <v>174</v>
      </c>
      <c r="T48" s="82">
        <f t="shared" si="3"/>
        <v>522</v>
      </c>
      <c r="U48" s="12">
        <f>окт.20!E43</f>
        <v>174</v>
      </c>
      <c r="V48" s="12">
        <f>ноя.20!E43</f>
        <v>174</v>
      </c>
      <c r="W48" s="12">
        <f>дек.20!E43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СВОД_19!F49</f>
        <v>-696</v>
      </c>
      <c r="F49" s="80">
        <f t="shared" si="4"/>
        <v>-18</v>
      </c>
      <c r="G49" s="81">
        <f>янв.20!F44+фев.20!F44+мар.20!F44+апр.20!F44+май.20!F44+июн.20!F44+июл.20!F44+авг.20!F44+сен.20!F44+окт.20!F44+ноя.20!F44+дек.20!F44</f>
        <v>2766</v>
      </c>
      <c r="H49" s="83">
        <f t="shared" si="0"/>
        <v>522</v>
      </c>
      <c r="I49" s="12">
        <f>янв.20!E44</f>
        <v>174</v>
      </c>
      <c r="J49" s="12">
        <f>фев.20!E44</f>
        <v>174</v>
      </c>
      <c r="K49" s="12">
        <f>мар.20!E44</f>
        <v>174</v>
      </c>
      <c r="L49" s="82">
        <f t="shared" si="1"/>
        <v>522</v>
      </c>
      <c r="M49" s="12">
        <f>апр.20!E44</f>
        <v>174</v>
      </c>
      <c r="N49" s="12">
        <f>май.20!E44</f>
        <v>174</v>
      </c>
      <c r="O49" s="12">
        <f>июн.20!E44</f>
        <v>174</v>
      </c>
      <c r="P49" s="82">
        <f t="shared" si="2"/>
        <v>522</v>
      </c>
      <c r="Q49" s="12">
        <f>июл.20!E44</f>
        <v>174</v>
      </c>
      <c r="R49" s="12">
        <f>авг.20!E44</f>
        <v>174</v>
      </c>
      <c r="S49" s="12">
        <f>сен.20!E44</f>
        <v>174</v>
      </c>
      <c r="T49" s="82">
        <f t="shared" si="3"/>
        <v>522</v>
      </c>
      <c r="U49" s="12">
        <f>окт.20!E44</f>
        <v>174</v>
      </c>
      <c r="V49" s="12">
        <f>ноя.20!E44</f>
        <v>174</v>
      </c>
      <c r="W49" s="12">
        <f>дек.20!E44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СВОД_19!F50</f>
        <v>-812</v>
      </c>
      <c r="F50" s="80">
        <f t="shared" si="4"/>
        <v>0</v>
      </c>
      <c r="G50" s="81">
        <f>янв.20!F45+фев.20!F45+мар.20!F45+апр.20!F45+май.20!F45+июн.20!F45+июл.20!F45+авг.20!F45+сен.20!F45+окт.20!F45+ноя.20!F45+дек.20!F45</f>
        <v>2900</v>
      </c>
      <c r="H50" s="83">
        <f t="shared" si="0"/>
        <v>522</v>
      </c>
      <c r="I50" s="12">
        <f>янв.20!E45</f>
        <v>174</v>
      </c>
      <c r="J50" s="12">
        <f>фев.20!E45</f>
        <v>174</v>
      </c>
      <c r="K50" s="12">
        <f>мар.20!E45</f>
        <v>174</v>
      </c>
      <c r="L50" s="82">
        <f t="shared" si="1"/>
        <v>522</v>
      </c>
      <c r="M50" s="12">
        <f>апр.20!E45</f>
        <v>174</v>
      </c>
      <c r="N50" s="12">
        <f>май.20!E45</f>
        <v>174</v>
      </c>
      <c r="O50" s="12">
        <f>июн.20!E45</f>
        <v>174</v>
      </c>
      <c r="P50" s="82">
        <f t="shared" si="2"/>
        <v>522</v>
      </c>
      <c r="Q50" s="12">
        <f>июл.20!E45</f>
        <v>174</v>
      </c>
      <c r="R50" s="12">
        <f>авг.20!E45</f>
        <v>174</v>
      </c>
      <c r="S50" s="12">
        <f>сен.20!E45</f>
        <v>174</v>
      </c>
      <c r="T50" s="82">
        <f t="shared" si="3"/>
        <v>522</v>
      </c>
      <c r="U50" s="12">
        <f>окт.20!E45</f>
        <v>174</v>
      </c>
      <c r="V50" s="12">
        <f>ноя.20!E45</f>
        <v>174</v>
      </c>
      <c r="W50" s="12">
        <f>дек.20!E45</f>
        <v>174</v>
      </c>
    </row>
    <row r="51" spans="1:23" x14ac:dyDescent="0.25">
      <c r="A51" s="3"/>
      <c r="B51" s="33"/>
      <c r="C51" s="131"/>
      <c r="D51" s="131"/>
      <c r="E51" s="79">
        <f>СВОД_19!F51</f>
        <v>0</v>
      </c>
      <c r="F51" s="80">
        <f t="shared" si="4"/>
        <v>0</v>
      </c>
      <c r="G51" s="81">
        <f>янв.20!F46+фев.20!F46+мар.20!F46+апр.20!F46+май.20!F46+июн.20!F46+июл.20!F46+авг.20!F46+сен.20!F46+окт.20!F46+ноя.20!F46+дек.20!F46</f>
        <v>0</v>
      </c>
      <c r="H51" s="83">
        <f t="shared" si="0"/>
        <v>0</v>
      </c>
      <c r="I51" s="12">
        <f>янв.20!E46</f>
        <v>0</v>
      </c>
      <c r="J51" s="12">
        <f>фев.20!E46</f>
        <v>0</v>
      </c>
      <c r="K51" s="12">
        <f>мар.20!E46</f>
        <v>0</v>
      </c>
      <c r="L51" s="82">
        <f t="shared" si="1"/>
        <v>0</v>
      </c>
      <c r="M51" s="12">
        <f>апр.20!E46</f>
        <v>0</v>
      </c>
      <c r="N51" s="12">
        <f>май.20!E46</f>
        <v>0</v>
      </c>
      <c r="O51" s="12">
        <f>июн.20!E46</f>
        <v>0</v>
      </c>
      <c r="P51" s="82">
        <f t="shared" si="2"/>
        <v>0</v>
      </c>
      <c r="Q51" s="12">
        <f>июл.20!E46</f>
        <v>0</v>
      </c>
      <c r="R51" s="12">
        <f>авг.20!E46</f>
        <v>0</v>
      </c>
      <c r="S51" s="12">
        <f>сен.20!E46</f>
        <v>0</v>
      </c>
      <c r="T51" s="82">
        <f t="shared" si="3"/>
        <v>0</v>
      </c>
      <c r="U51" s="12">
        <f>окт.20!E46</f>
        <v>0</v>
      </c>
      <c r="V51" s="12">
        <f>ноя.20!E46</f>
        <v>0</v>
      </c>
      <c r="W51" s="12">
        <f>дек.20!E46</f>
        <v>0</v>
      </c>
    </row>
    <row r="52" spans="1:23" x14ac:dyDescent="0.25">
      <c r="A52" s="3">
        <v>43</v>
      </c>
      <c r="B52" s="33" t="s">
        <v>765</v>
      </c>
      <c r="C52" s="131">
        <v>70</v>
      </c>
      <c r="D52" s="131"/>
      <c r="E52" s="79">
        <f>СВОД_19!F52</f>
        <v>-6526</v>
      </c>
      <c r="F52" s="80">
        <f t="shared" si="4"/>
        <v>870</v>
      </c>
      <c r="G52" s="81">
        <f>янв.20!F47+фев.20!F47+мар.20!F47+апр.20!F47+май.20!F47+июн.20!F47+июл.20!F47+авг.20!F47+сен.20!F47+окт.20!F47+ноя.20!F47+дек.20!F47</f>
        <v>9484</v>
      </c>
      <c r="H52" s="83">
        <f t="shared" si="0"/>
        <v>522</v>
      </c>
      <c r="I52" s="12">
        <f>янв.20!E47</f>
        <v>174</v>
      </c>
      <c r="J52" s="12">
        <f>фев.20!E47</f>
        <v>174</v>
      </c>
      <c r="K52" s="12">
        <f>мар.20!E47</f>
        <v>174</v>
      </c>
      <c r="L52" s="82">
        <f t="shared" si="1"/>
        <v>522</v>
      </c>
      <c r="M52" s="12">
        <f>апр.20!E47</f>
        <v>174</v>
      </c>
      <c r="N52" s="12">
        <f>май.20!E47</f>
        <v>174</v>
      </c>
      <c r="O52" s="12">
        <f>июн.20!E47</f>
        <v>174</v>
      </c>
      <c r="P52" s="82">
        <f t="shared" si="2"/>
        <v>522</v>
      </c>
      <c r="Q52" s="12">
        <f>июл.20!E47</f>
        <v>174</v>
      </c>
      <c r="R52" s="12">
        <f>авг.20!E47</f>
        <v>174</v>
      </c>
      <c r="S52" s="12">
        <f>сен.20!E47</f>
        <v>174</v>
      </c>
      <c r="T52" s="82">
        <f t="shared" si="3"/>
        <v>522</v>
      </c>
      <c r="U52" s="12">
        <f>окт.20!E47</f>
        <v>174</v>
      </c>
      <c r="V52" s="12">
        <f>ноя.20!E47</f>
        <v>174</v>
      </c>
      <c r="W52" s="12">
        <f>дек.20!E47</f>
        <v>174</v>
      </c>
    </row>
    <row r="53" spans="1:23" x14ac:dyDescent="0.25">
      <c r="A53" s="3">
        <v>44</v>
      </c>
      <c r="B53" s="33" t="s">
        <v>62</v>
      </c>
      <c r="C53" s="131">
        <v>71</v>
      </c>
      <c r="D53" s="131"/>
      <c r="E53" s="79">
        <f>СВОД_19!F53</f>
        <v>-6526</v>
      </c>
      <c r="F53" s="80">
        <f t="shared" si="4"/>
        <v>-614</v>
      </c>
      <c r="G53" s="81">
        <f>янв.20!F48+фев.20!F48+мар.20!F48+апр.20!F48+май.20!F48+июн.20!F48+июл.20!F48+авг.20!F48+сен.20!F48+окт.20!F48+ноя.20!F48+дек.20!F48</f>
        <v>8000</v>
      </c>
      <c r="H53" s="83">
        <f t="shared" si="0"/>
        <v>522</v>
      </c>
      <c r="I53" s="12">
        <f>янв.20!E48</f>
        <v>174</v>
      </c>
      <c r="J53" s="12">
        <f>фев.20!E48</f>
        <v>174</v>
      </c>
      <c r="K53" s="12">
        <f>мар.20!E48</f>
        <v>174</v>
      </c>
      <c r="L53" s="82">
        <f t="shared" si="1"/>
        <v>522</v>
      </c>
      <c r="M53" s="12">
        <f>апр.20!E48</f>
        <v>174</v>
      </c>
      <c r="N53" s="12">
        <f>май.20!E48</f>
        <v>174</v>
      </c>
      <c r="O53" s="12">
        <f>июн.20!E48</f>
        <v>174</v>
      </c>
      <c r="P53" s="82">
        <f t="shared" si="2"/>
        <v>522</v>
      </c>
      <c r="Q53" s="12">
        <f>июл.20!E48</f>
        <v>174</v>
      </c>
      <c r="R53" s="12">
        <f>авг.20!E48</f>
        <v>174</v>
      </c>
      <c r="S53" s="12">
        <f>сен.20!E48</f>
        <v>174</v>
      </c>
      <c r="T53" s="82">
        <f t="shared" si="3"/>
        <v>522</v>
      </c>
      <c r="U53" s="12">
        <f>окт.20!E48</f>
        <v>174</v>
      </c>
      <c r="V53" s="12">
        <f>ноя.20!E48</f>
        <v>174</v>
      </c>
      <c r="W53" s="12">
        <f>дек.20!E48</f>
        <v>174</v>
      </c>
    </row>
    <row r="54" spans="1:23" x14ac:dyDescent="0.25">
      <c r="A54" s="3">
        <v>45</v>
      </c>
      <c r="B54" s="33" t="s">
        <v>63</v>
      </c>
      <c r="C54" s="131">
        <v>72</v>
      </c>
      <c r="D54" s="131"/>
      <c r="E54" s="79">
        <f>СВОД_19!F54</f>
        <v>-5686</v>
      </c>
      <c r="F54" s="80">
        <f t="shared" si="4"/>
        <v>174</v>
      </c>
      <c r="G54" s="81">
        <f>янв.20!F49+фев.20!F49+мар.20!F49+апр.20!F49+май.20!F49+июн.20!F49+июл.20!F49+авг.20!F49+сен.20!F49+окт.20!F49+ноя.20!F49+дек.20!F49</f>
        <v>7948</v>
      </c>
      <c r="H54" s="83">
        <f t="shared" si="0"/>
        <v>522</v>
      </c>
      <c r="I54" s="12">
        <f>янв.20!E49</f>
        <v>174</v>
      </c>
      <c r="J54" s="12">
        <f>фев.20!E49</f>
        <v>174</v>
      </c>
      <c r="K54" s="12">
        <f>мар.20!E49</f>
        <v>174</v>
      </c>
      <c r="L54" s="82">
        <f t="shared" si="1"/>
        <v>522</v>
      </c>
      <c r="M54" s="12">
        <f>апр.20!E49</f>
        <v>174</v>
      </c>
      <c r="N54" s="12">
        <f>май.20!E49</f>
        <v>174</v>
      </c>
      <c r="O54" s="12">
        <f>июн.20!E49</f>
        <v>174</v>
      </c>
      <c r="P54" s="82">
        <f t="shared" si="2"/>
        <v>522</v>
      </c>
      <c r="Q54" s="12">
        <f>июл.20!E49</f>
        <v>174</v>
      </c>
      <c r="R54" s="12">
        <f>авг.20!E49</f>
        <v>174</v>
      </c>
      <c r="S54" s="12">
        <f>сен.20!E49</f>
        <v>174</v>
      </c>
      <c r="T54" s="82">
        <f t="shared" si="3"/>
        <v>522</v>
      </c>
      <c r="U54" s="12">
        <f>окт.20!E49</f>
        <v>174</v>
      </c>
      <c r="V54" s="12">
        <f>ноя.20!E49</f>
        <v>174</v>
      </c>
      <c r="W54" s="12">
        <f>дек.20!E49</f>
        <v>174</v>
      </c>
    </row>
    <row r="55" spans="1:23" x14ac:dyDescent="0.25">
      <c r="A55" s="3">
        <v>46</v>
      </c>
      <c r="B55" s="33" t="s">
        <v>64</v>
      </c>
      <c r="C55" s="131">
        <v>74</v>
      </c>
      <c r="D55" s="131"/>
      <c r="E55" s="79">
        <f>СВОД_19!F55</f>
        <v>1078</v>
      </c>
      <c r="F55" s="80">
        <f t="shared" si="4"/>
        <v>34</v>
      </c>
      <c r="G55" s="81">
        <f>янв.20!F50+фев.20!F50+мар.20!F50+апр.20!F50+май.20!F50+июн.20!F50+июл.20!F50+авг.20!F50+сен.20!F50+окт.20!F50+ноя.20!F50+дек.20!F50</f>
        <v>1044</v>
      </c>
      <c r="H55" s="83">
        <f t="shared" si="0"/>
        <v>522</v>
      </c>
      <c r="I55" s="12">
        <f>янв.20!E50</f>
        <v>174</v>
      </c>
      <c r="J55" s="12">
        <f>фев.20!E50</f>
        <v>174</v>
      </c>
      <c r="K55" s="12">
        <f>мар.20!E50</f>
        <v>174</v>
      </c>
      <c r="L55" s="82">
        <f t="shared" si="1"/>
        <v>522</v>
      </c>
      <c r="M55" s="12">
        <f>апр.20!E50</f>
        <v>174</v>
      </c>
      <c r="N55" s="12">
        <f>май.20!E50</f>
        <v>174</v>
      </c>
      <c r="O55" s="12">
        <f>июн.20!E50</f>
        <v>174</v>
      </c>
      <c r="P55" s="82">
        <f t="shared" si="2"/>
        <v>522</v>
      </c>
      <c r="Q55" s="12">
        <f>июл.20!E50</f>
        <v>174</v>
      </c>
      <c r="R55" s="12">
        <f>авг.20!E50</f>
        <v>174</v>
      </c>
      <c r="S55" s="12">
        <f>сен.20!E50</f>
        <v>174</v>
      </c>
      <c r="T55" s="82">
        <f t="shared" si="3"/>
        <v>522</v>
      </c>
      <c r="U55" s="12">
        <f>окт.20!E50</f>
        <v>174</v>
      </c>
      <c r="V55" s="12">
        <f>ноя.20!E50</f>
        <v>174</v>
      </c>
      <c r="W55" s="12">
        <f>дек.20!E50</f>
        <v>174</v>
      </c>
    </row>
    <row r="56" spans="1:23" x14ac:dyDescent="0.25">
      <c r="A56" s="3">
        <v>47</v>
      </c>
      <c r="B56" s="33" t="s">
        <v>65</v>
      </c>
      <c r="C56" s="131">
        <v>76</v>
      </c>
      <c r="D56" s="131" t="s">
        <v>19</v>
      </c>
      <c r="E56" s="79">
        <f>СВОД_19!F56</f>
        <v>-348</v>
      </c>
      <c r="F56" s="80">
        <f t="shared" si="4"/>
        <v>0</v>
      </c>
      <c r="G56" s="81">
        <f>янв.20!F51+фев.20!F51+мар.20!F51+апр.20!F51+май.20!F51+июн.20!F51+июл.20!F51+авг.20!F51+сен.20!F51+окт.20!F51+ноя.20!F51+дек.20!F51</f>
        <v>2436</v>
      </c>
      <c r="H56" s="83">
        <f t="shared" si="0"/>
        <v>522</v>
      </c>
      <c r="I56" s="12">
        <f>янв.20!E51</f>
        <v>174</v>
      </c>
      <c r="J56" s="12">
        <f>фев.20!E51</f>
        <v>174</v>
      </c>
      <c r="K56" s="12">
        <f>мар.20!E51</f>
        <v>174</v>
      </c>
      <c r="L56" s="82">
        <f t="shared" si="1"/>
        <v>522</v>
      </c>
      <c r="M56" s="12">
        <f>апр.20!E51</f>
        <v>174</v>
      </c>
      <c r="N56" s="12">
        <f>май.20!E51</f>
        <v>174</v>
      </c>
      <c r="O56" s="12">
        <f>июн.20!E51</f>
        <v>174</v>
      </c>
      <c r="P56" s="82">
        <f t="shared" si="2"/>
        <v>522</v>
      </c>
      <c r="Q56" s="12">
        <f>июл.20!E51</f>
        <v>174</v>
      </c>
      <c r="R56" s="12">
        <f>авг.20!E51</f>
        <v>174</v>
      </c>
      <c r="S56" s="12">
        <f>сен.20!E51</f>
        <v>174</v>
      </c>
      <c r="T56" s="82">
        <f t="shared" si="3"/>
        <v>522</v>
      </c>
      <c r="U56" s="12">
        <f>окт.20!E51</f>
        <v>174</v>
      </c>
      <c r="V56" s="12">
        <f>ноя.20!E51</f>
        <v>174</v>
      </c>
      <c r="W56" s="12">
        <f>дек.20!E51</f>
        <v>174</v>
      </c>
    </row>
    <row r="57" spans="1:23" x14ac:dyDescent="0.25">
      <c r="A57" s="3">
        <v>48</v>
      </c>
      <c r="B57" s="33" t="s">
        <v>766</v>
      </c>
      <c r="C57" s="131">
        <v>77</v>
      </c>
      <c r="D57" s="131"/>
      <c r="E57" s="79">
        <f>СВОД_19!F57</f>
        <v>-521</v>
      </c>
      <c r="F57" s="80">
        <f t="shared" si="4"/>
        <v>-659</v>
      </c>
      <c r="G57" s="81">
        <f>янв.20!F52+фев.20!F52+мар.20!F52+апр.20!F52+май.20!F52+июн.20!F52+июл.20!F52+авг.20!F52+сен.20!F52+окт.20!F52+ноя.20!F52+дек.20!F52</f>
        <v>1950</v>
      </c>
      <c r="H57" s="83">
        <f t="shared" si="0"/>
        <v>522</v>
      </c>
      <c r="I57" s="12">
        <f>янв.20!E52</f>
        <v>174</v>
      </c>
      <c r="J57" s="12">
        <f>фев.20!E52</f>
        <v>174</v>
      </c>
      <c r="K57" s="12">
        <f>мар.20!E52</f>
        <v>174</v>
      </c>
      <c r="L57" s="82">
        <f t="shared" si="1"/>
        <v>522</v>
      </c>
      <c r="M57" s="12">
        <f>апр.20!E52</f>
        <v>174</v>
      </c>
      <c r="N57" s="12">
        <f>май.20!E52</f>
        <v>174</v>
      </c>
      <c r="O57" s="12">
        <f>июн.20!E52</f>
        <v>174</v>
      </c>
      <c r="P57" s="82">
        <f t="shared" si="2"/>
        <v>522</v>
      </c>
      <c r="Q57" s="12">
        <f>июл.20!E52</f>
        <v>174</v>
      </c>
      <c r="R57" s="12">
        <f>авг.20!E52</f>
        <v>174</v>
      </c>
      <c r="S57" s="12">
        <f>сен.20!E52</f>
        <v>174</v>
      </c>
      <c r="T57" s="82">
        <f t="shared" si="3"/>
        <v>522</v>
      </c>
      <c r="U57" s="12">
        <f>окт.20!E52</f>
        <v>174</v>
      </c>
      <c r="V57" s="12">
        <f>ноя.20!E52</f>
        <v>174</v>
      </c>
      <c r="W57" s="12">
        <f>дек.20!E52</f>
        <v>174</v>
      </c>
    </row>
    <row r="58" spans="1:23" x14ac:dyDescent="0.25">
      <c r="A58" s="3">
        <v>49</v>
      </c>
      <c r="B58" s="33" t="s">
        <v>767</v>
      </c>
      <c r="C58" s="131">
        <v>78</v>
      </c>
      <c r="D58" s="131"/>
      <c r="E58" s="79">
        <f>СВОД_19!F58</f>
        <v>0</v>
      </c>
      <c r="F58" s="80">
        <f t="shared" si="4"/>
        <v>-2088</v>
      </c>
      <c r="G58" s="81">
        <f>янв.20!F53+фев.20!F53+мар.20!F53+апр.20!F53+май.20!F53+июн.20!F53+июл.20!F53+авг.20!F53+сен.20!F53+окт.20!F53+ноя.20!F53+дек.20!F53</f>
        <v>0</v>
      </c>
      <c r="H58" s="83">
        <f t="shared" si="0"/>
        <v>522</v>
      </c>
      <c r="I58" s="12">
        <f>янв.20!E53</f>
        <v>174</v>
      </c>
      <c r="J58" s="12">
        <f>фев.20!E53</f>
        <v>174</v>
      </c>
      <c r="K58" s="12">
        <f>мар.20!E53</f>
        <v>174</v>
      </c>
      <c r="L58" s="82">
        <f t="shared" si="1"/>
        <v>522</v>
      </c>
      <c r="M58" s="12">
        <f>апр.20!E53</f>
        <v>174</v>
      </c>
      <c r="N58" s="12">
        <f>май.20!E53</f>
        <v>174</v>
      </c>
      <c r="O58" s="12">
        <f>июн.20!E53</f>
        <v>174</v>
      </c>
      <c r="P58" s="82">
        <f t="shared" si="2"/>
        <v>522</v>
      </c>
      <c r="Q58" s="12">
        <f>июл.20!E53</f>
        <v>174</v>
      </c>
      <c r="R58" s="12">
        <f>авг.20!E53</f>
        <v>174</v>
      </c>
      <c r="S58" s="12">
        <f>сен.20!E53</f>
        <v>174</v>
      </c>
      <c r="T58" s="82">
        <f t="shared" si="3"/>
        <v>522</v>
      </c>
      <c r="U58" s="12">
        <f>окт.20!E53</f>
        <v>174</v>
      </c>
      <c r="V58" s="12">
        <f>ноя.20!E53</f>
        <v>174</v>
      </c>
      <c r="W58" s="12">
        <f>дек.20!E53</f>
        <v>174</v>
      </c>
    </row>
    <row r="59" spans="1:23" x14ac:dyDescent="0.25">
      <c r="A59" s="3">
        <v>50</v>
      </c>
      <c r="B59" s="33" t="s">
        <v>68</v>
      </c>
      <c r="C59" s="131">
        <v>78</v>
      </c>
      <c r="D59" s="131" t="s">
        <v>19</v>
      </c>
      <c r="E59" s="79">
        <f>СВОД_19!F59</f>
        <v>-33</v>
      </c>
      <c r="F59" s="80">
        <f t="shared" si="4"/>
        <v>479</v>
      </c>
      <c r="G59" s="81">
        <f>янв.20!F54+фев.20!F54+мар.20!F54+апр.20!F54+май.20!F54+июн.20!F54+июл.20!F54+авг.20!F54+сен.20!F54+окт.20!F54+ноя.20!F54+дек.20!F54</f>
        <v>2600</v>
      </c>
      <c r="H59" s="83">
        <f t="shared" si="0"/>
        <v>522</v>
      </c>
      <c r="I59" s="12">
        <f>янв.20!E54</f>
        <v>174</v>
      </c>
      <c r="J59" s="12">
        <f>фев.20!E54</f>
        <v>174</v>
      </c>
      <c r="K59" s="12">
        <f>мар.20!E54</f>
        <v>174</v>
      </c>
      <c r="L59" s="82">
        <f t="shared" si="1"/>
        <v>522</v>
      </c>
      <c r="M59" s="12">
        <f>апр.20!E54</f>
        <v>174</v>
      </c>
      <c r="N59" s="12">
        <f>май.20!E54</f>
        <v>174</v>
      </c>
      <c r="O59" s="12">
        <f>июн.20!E54</f>
        <v>174</v>
      </c>
      <c r="P59" s="82">
        <f t="shared" si="2"/>
        <v>522</v>
      </c>
      <c r="Q59" s="12">
        <f>июл.20!E54</f>
        <v>174</v>
      </c>
      <c r="R59" s="12">
        <f>авг.20!E54</f>
        <v>174</v>
      </c>
      <c r="S59" s="12">
        <f>сен.20!E54</f>
        <v>174</v>
      </c>
      <c r="T59" s="82">
        <f t="shared" si="3"/>
        <v>522</v>
      </c>
      <c r="U59" s="12">
        <f>окт.20!E54</f>
        <v>174</v>
      </c>
      <c r="V59" s="12">
        <f>ноя.20!E54</f>
        <v>174</v>
      </c>
      <c r="W59" s="12">
        <f>дек.20!E54</f>
        <v>174</v>
      </c>
    </row>
    <row r="60" spans="1:23" x14ac:dyDescent="0.25">
      <c r="A60" s="3">
        <v>51</v>
      </c>
      <c r="B60" s="33" t="s">
        <v>69</v>
      </c>
      <c r="C60" s="131">
        <v>79</v>
      </c>
      <c r="D60" s="131"/>
      <c r="E60" s="79">
        <f>СВОД_19!F60</f>
        <v>-1648</v>
      </c>
      <c r="F60" s="80">
        <f t="shared" si="4"/>
        <v>-1692</v>
      </c>
      <c r="G60" s="81">
        <f>янв.20!F55+фев.20!F55+мар.20!F55+апр.20!F55+май.20!F55+июн.20!F55+июл.20!F55+авг.20!F55+сен.20!F55+окт.20!F55+ноя.20!F55+дек.20!F55</f>
        <v>2044</v>
      </c>
      <c r="H60" s="83">
        <f t="shared" si="0"/>
        <v>522</v>
      </c>
      <c r="I60" s="12">
        <f>янв.20!E55</f>
        <v>174</v>
      </c>
      <c r="J60" s="12">
        <f>фев.20!E55</f>
        <v>174</v>
      </c>
      <c r="K60" s="12">
        <f>мар.20!E55</f>
        <v>174</v>
      </c>
      <c r="L60" s="82">
        <f t="shared" si="1"/>
        <v>522</v>
      </c>
      <c r="M60" s="12">
        <f>апр.20!E55</f>
        <v>174</v>
      </c>
      <c r="N60" s="12">
        <f>май.20!E55</f>
        <v>174</v>
      </c>
      <c r="O60" s="12">
        <f>июн.20!E55</f>
        <v>174</v>
      </c>
      <c r="P60" s="82">
        <f t="shared" si="2"/>
        <v>522</v>
      </c>
      <c r="Q60" s="12">
        <f>июл.20!E55</f>
        <v>174</v>
      </c>
      <c r="R60" s="12">
        <f>авг.20!E55</f>
        <v>174</v>
      </c>
      <c r="S60" s="12">
        <f>сен.20!E55</f>
        <v>174</v>
      </c>
      <c r="T60" s="82">
        <f t="shared" si="3"/>
        <v>522</v>
      </c>
      <c r="U60" s="12">
        <f>окт.20!E55</f>
        <v>174</v>
      </c>
      <c r="V60" s="12">
        <f>ноя.20!E55</f>
        <v>174</v>
      </c>
      <c r="W60" s="12">
        <f>дек.20!E55</f>
        <v>174</v>
      </c>
    </row>
    <row r="61" spans="1:23" x14ac:dyDescent="0.25">
      <c r="A61" s="3">
        <v>52</v>
      </c>
      <c r="B61" s="33" t="s">
        <v>70</v>
      </c>
      <c r="C61" s="131">
        <v>80</v>
      </c>
      <c r="D61" s="131"/>
      <c r="E61" s="79">
        <f>СВОД_19!F61</f>
        <v>-6526</v>
      </c>
      <c r="F61" s="80">
        <f t="shared" si="4"/>
        <v>-8614</v>
      </c>
      <c r="G61" s="81">
        <f>янв.20!F56+фев.20!F56+мар.20!F56+апр.20!F56+май.20!F56+июн.20!F56+июл.20!F56+авг.20!F56+сен.20!F56+окт.20!F56+ноя.20!F56+дек.20!F56</f>
        <v>0</v>
      </c>
      <c r="H61" s="83">
        <f t="shared" si="0"/>
        <v>522</v>
      </c>
      <c r="I61" s="12">
        <f>янв.20!E56</f>
        <v>174</v>
      </c>
      <c r="J61" s="12">
        <f>фев.20!E56</f>
        <v>174</v>
      </c>
      <c r="K61" s="12">
        <f>мар.20!E56</f>
        <v>174</v>
      </c>
      <c r="L61" s="82">
        <f t="shared" si="1"/>
        <v>522</v>
      </c>
      <c r="M61" s="12">
        <f>апр.20!E56</f>
        <v>174</v>
      </c>
      <c r="N61" s="12">
        <f>май.20!E56</f>
        <v>174</v>
      </c>
      <c r="O61" s="12">
        <f>июн.20!E56</f>
        <v>174</v>
      </c>
      <c r="P61" s="82">
        <f t="shared" si="2"/>
        <v>522</v>
      </c>
      <c r="Q61" s="12">
        <f>июл.20!E56</f>
        <v>174</v>
      </c>
      <c r="R61" s="12">
        <f>авг.20!E56</f>
        <v>174</v>
      </c>
      <c r="S61" s="12">
        <f>сен.20!E56</f>
        <v>174</v>
      </c>
      <c r="T61" s="82">
        <f t="shared" si="3"/>
        <v>522</v>
      </c>
      <c r="U61" s="12">
        <f>окт.20!E56</f>
        <v>174</v>
      </c>
      <c r="V61" s="12">
        <f>ноя.20!E56</f>
        <v>174</v>
      </c>
      <c r="W61" s="12">
        <f>дек.20!E56</f>
        <v>174</v>
      </c>
    </row>
    <row r="62" spans="1:23" x14ac:dyDescent="0.25">
      <c r="A62" s="3">
        <v>53</v>
      </c>
      <c r="B62" s="33" t="s">
        <v>71</v>
      </c>
      <c r="C62" s="131">
        <v>82</v>
      </c>
      <c r="D62" s="131"/>
      <c r="E62" s="79">
        <f>СВОД_19!F62</f>
        <v>-646</v>
      </c>
      <c r="F62" s="80">
        <f t="shared" si="4"/>
        <v>-634</v>
      </c>
      <c r="G62" s="81">
        <f>янв.20!F57+фев.20!F57+мар.20!F57+апр.20!F57+май.20!F57+июн.20!F57+июл.20!F57+авг.20!F57+сен.20!F57+окт.20!F57+ноя.20!F57+дек.20!F57</f>
        <v>2100</v>
      </c>
      <c r="H62" s="83">
        <f t="shared" si="0"/>
        <v>522</v>
      </c>
      <c r="I62" s="12">
        <f>янв.20!E57</f>
        <v>174</v>
      </c>
      <c r="J62" s="12">
        <f>фев.20!E57</f>
        <v>174</v>
      </c>
      <c r="K62" s="12">
        <f>мар.20!E57</f>
        <v>174</v>
      </c>
      <c r="L62" s="82">
        <f t="shared" si="1"/>
        <v>522</v>
      </c>
      <c r="M62" s="12">
        <f>апр.20!E57</f>
        <v>174</v>
      </c>
      <c r="N62" s="12">
        <f>май.20!E57</f>
        <v>174</v>
      </c>
      <c r="O62" s="12">
        <f>июн.20!E57</f>
        <v>174</v>
      </c>
      <c r="P62" s="82">
        <f t="shared" si="2"/>
        <v>522</v>
      </c>
      <c r="Q62" s="12">
        <f>июл.20!E57</f>
        <v>174</v>
      </c>
      <c r="R62" s="12">
        <f>авг.20!E57</f>
        <v>174</v>
      </c>
      <c r="S62" s="12">
        <f>сен.20!E57</f>
        <v>174</v>
      </c>
      <c r="T62" s="82">
        <f t="shared" si="3"/>
        <v>522</v>
      </c>
      <c r="U62" s="12">
        <f>окт.20!E57</f>
        <v>174</v>
      </c>
      <c r="V62" s="12">
        <f>ноя.20!E57</f>
        <v>174</v>
      </c>
      <c r="W62" s="12">
        <f>дек.20!E57</f>
        <v>174</v>
      </c>
    </row>
    <row r="63" spans="1:23" x14ac:dyDescent="0.25">
      <c r="A63" s="3">
        <v>54</v>
      </c>
      <c r="B63" s="33" t="s">
        <v>72</v>
      </c>
      <c r="C63" s="131">
        <v>83</v>
      </c>
      <c r="D63" s="131"/>
      <c r="E63" s="79">
        <f>СВОД_19!F63</f>
        <v>-6246</v>
      </c>
      <c r="F63" s="80">
        <f t="shared" si="4"/>
        <v>-8334</v>
      </c>
      <c r="G63" s="81">
        <f>янв.20!F58+фев.20!F58+мар.20!F58+апр.20!F58+май.20!F58+июн.20!F58+июл.20!F58+авг.20!F58+сен.20!F58+окт.20!F58+ноя.20!F58+дек.20!F58</f>
        <v>0</v>
      </c>
      <c r="H63" s="83">
        <f t="shared" si="0"/>
        <v>522</v>
      </c>
      <c r="I63" s="12">
        <f>янв.20!E58</f>
        <v>174</v>
      </c>
      <c r="J63" s="12">
        <f>фев.20!E58</f>
        <v>174</v>
      </c>
      <c r="K63" s="12">
        <f>мар.20!E58</f>
        <v>174</v>
      </c>
      <c r="L63" s="82">
        <f t="shared" si="1"/>
        <v>522</v>
      </c>
      <c r="M63" s="12">
        <f>апр.20!E58</f>
        <v>174</v>
      </c>
      <c r="N63" s="12">
        <f>май.20!E58</f>
        <v>174</v>
      </c>
      <c r="O63" s="12">
        <f>июн.20!E58</f>
        <v>174</v>
      </c>
      <c r="P63" s="82">
        <f t="shared" si="2"/>
        <v>522</v>
      </c>
      <c r="Q63" s="12">
        <f>июл.20!E58</f>
        <v>174</v>
      </c>
      <c r="R63" s="12">
        <f>авг.20!E58</f>
        <v>174</v>
      </c>
      <c r="S63" s="12">
        <f>сен.20!E58</f>
        <v>174</v>
      </c>
      <c r="T63" s="82">
        <f t="shared" si="3"/>
        <v>522</v>
      </c>
      <c r="U63" s="12">
        <f>окт.20!E58</f>
        <v>174</v>
      </c>
      <c r="V63" s="12">
        <f>ноя.20!E58</f>
        <v>174</v>
      </c>
      <c r="W63" s="12">
        <f>дек.20!E58</f>
        <v>174</v>
      </c>
    </row>
    <row r="64" spans="1:23" x14ac:dyDescent="0.25">
      <c r="A64" s="3">
        <v>55</v>
      </c>
      <c r="B64" s="33" t="s">
        <v>73</v>
      </c>
      <c r="C64" s="131">
        <v>83</v>
      </c>
      <c r="D64" s="131" t="s">
        <v>19</v>
      </c>
      <c r="E64" s="79">
        <f>СВОД_19!F64</f>
        <v>-6526</v>
      </c>
      <c r="F64" s="80">
        <f t="shared" si="4"/>
        <v>0</v>
      </c>
      <c r="G64" s="81">
        <f>янв.20!F59+фев.20!F59+мар.20!F59+апр.20!F59+май.20!F59+июн.20!F59+июл.20!F59+авг.20!F59+сен.20!F59+окт.20!F59+ноя.20!F59+дек.20!F59</f>
        <v>8614</v>
      </c>
      <c r="H64" s="83">
        <f t="shared" si="0"/>
        <v>522</v>
      </c>
      <c r="I64" s="12">
        <f>янв.20!E59</f>
        <v>174</v>
      </c>
      <c r="J64" s="12">
        <f>фев.20!E59</f>
        <v>174</v>
      </c>
      <c r="K64" s="12">
        <f>мар.20!E59</f>
        <v>174</v>
      </c>
      <c r="L64" s="82">
        <f t="shared" si="1"/>
        <v>522</v>
      </c>
      <c r="M64" s="12">
        <f>апр.20!E59</f>
        <v>174</v>
      </c>
      <c r="N64" s="12">
        <f>май.20!E59</f>
        <v>174</v>
      </c>
      <c r="O64" s="12">
        <f>июн.20!E59</f>
        <v>174</v>
      </c>
      <c r="P64" s="82">
        <f t="shared" si="2"/>
        <v>522</v>
      </c>
      <c r="Q64" s="12">
        <f>июл.20!E59</f>
        <v>174</v>
      </c>
      <c r="R64" s="12">
        <f>авг.20!E59</f>
        <v>174</v>
      </c>
      <c r="S64" s="12">
        <f>сен.20!E59</f>
        <v>174</v>
      </c>
      <c r="T64" s="82">
        <f t="shared" si="3"/>
        <v>522</v>
      </c>
      <c r="U64" s="12">
        <f>окт.20!E59</f>
        <v>174</v>
      </c>
      <c r="V64" s="12">
        <f>ноя.20!E59</f>
        <v>174</v>
      </c>
      <c r="W64" s="12">
        <f>дек.20!E59</f>
        <v>174</v>
      </c>
    </row>
    <row r="65" spans="1:23" x14ac:dyDescent="0.25">
      <c r="A65" s="3">
        <v>56</v>
      </c>
      <c r="B65" s="33" t="s">
        <v>74</v>
      </c>
      <c r="C65" s="131">
        <v>84</v>
      </c>
      <c r="D65" s="131"/>
      <c r="E65" s="79">
        <f>СВОД_19!F65</f>
        <v>-6526</v>
      </c>
      <c r="F65" s="80">
        <f t="shared" si="4"/>
        <v>-8614</v>
      </c>
      <c r="G65" s="81">
        <f>янв.20!F60+фев.20!F60+мар.20!F60+апр.20!F60+май.20!F60+июн.20!F60+июл.20!F60+авг.20!F60+сен.20!F60+окт.20!F60+ноя.20!F60+дек.20!F60</f>
        <v>0</v>
      </c>
      <c r="H65" s="83">
        <f t="shared" si="0"/>
        <v>522</v>
      </c>
      <c r="I65" s="12">
        <f>янв.20!E60</f>
        <v>174</v>
      </c>
      <c r="J65" s="12">
        <f>фев.20!E60</f>
        <v>174</v>
      </c>
      <c r="K65" s="12">
        <f>мар.20!E60</f>
        <v>174</v>
      </c>
      <c r="L65" s="82">
        <f t="shared" si="1"/>
        <v>522</v>
      </c>
      <c r="M65" s="12">
        <f>апр.20!E60</f>
        <v>174</v>
      </c>
      <c r="N65" s="12">
        <f>май.20!E60</f>
        <v>174</v>
      </c>
      <c r="O65" s="12">
        <f>июн.20!E60</f>
        <v>174</v>
      </c>
      <c r="P65" s="82">
        <f t="shared" si="2"/>
        <v>522</v>
      </c>
      <c r="Q65" s="12">
        <f>июл.20!E60</f>
        <v>174</v>
      </c>
      <c r="R65" s="12">
        <f>авг.20!E60</f>
        <v>174</v>
      </c>
      <c r="S65" s="12">
        <f>сен.20!E60</f>
        <v>174</v>
      </c>
      <c r="T65" s="82">
        <f t="shared" si="3"/>
        <v>522</v>
      </c>
      <c r="U65" s="12">
        <f>окт.20!E60</f>
        <v>174</v>
      </c>
      <c r="V65" s="12">
        <f>ноя.20!E60</f>
        <v>174</v>
      </c>
      <c r="W65" s="12">
        <f>дек.20!E60</f>
        <v>174</v>
      </c>
    </row>
    <row r="66" spans="1:23" x14ac:dyDescent="0.25">
      <c r="A66" s="3">
        <v>57</v>
      </c>
      <c r="B66" s="33" t="s">
        <v>75</v>
      </c>
      <c r="C66" s="131">
        <v>87</v>
      </c>
      <c r="D66" s="131"/>
      <c r="E66" s="79">
        <f>СВОД_19!F66</f>
        <v>-6526</v>
      </c>
      <c r="F66" s="80">
        <f t="shared" si="4"/>
        <v>386</v>
      </c>
      <c r="G66" s="81">
        <f>янв.20!F61+фев.20!F61+мар.20!F61+апр.20!F61+май.20!F61+июн.20!F61+июл.20!F61+авг.20!F61+сен.20!F61+окт.20!F61+ноя.20!F61+дек.20!F61</f>
        <v>9000</v>
      </c>
      <c r="H66" s="83">
        <f t="shared" si="0"/>
        <v>522</v>
      </c>
      <c r="I66" s="12">
        <f>янв.20!E61</f>
        <v>174</v>
      </c>
      <c r="J66" s="12">
        <f>фев.20!E61</f>
        <v>174</v>
      </c>
      <c r="K66" s="12">
        <f>мар.20!E61</f>
        <v>174</v>
      </c>
      <c r="L66" s="82">
        <f t="shared" si="1"/>
        <v>522</v>
      </c>
      <c r="M66" s="12">
        <f>апр.20!E61</f>
        <v>174</v>
      </c>
      <c r="N66" s="12">
        <f>май.20!E61</f>
        <v>174</v>
      </c>
      <c r="O66" s="12">
        <f>июн.20!E61</f>
        <v>174</v>
      </c>
      <c r="P66" s="82">
        <f t="shared" si="2"/>
        <v>522</v>
      </c>
      <c r="Q66" s="12">
        <f>июл.20!E61</f>
        <v>174</v>
      </c>
      <c r="R66" s="12">
        <f>авг.20!E61</f>
        <v>174</v>
      </c>
      <c r="S66" s="12">
        <f>сен.20!E61</f>
        <v>174</v>
      </c>
      <c r="T66" s="82">
        <f t="shared" si="3"/>
        <v>522</v>
      </c>
      <c r="U66" s="12">
        <f>окт.20!E61</f>
        <v>174</v>
      </c>
      <c r="V66" s="12">
        <f>ноя.20!E61</f>
        <v>174</v>
      </c>
      <c r="W66" s="12">
        <f>дек.20!E61</f>
        <v>174</v>
      </c>
    </row>
    <row r="67" spans="1:23" x14ac:dyDescent="0.25">
      <c r="A67" s="3">
        <v>58</v>
      </c>
      <c r="B67" s="33" t="s">
        <v>76</v>
      </c>
      <c r="C67" s="131">
        <v>90</v>
      </c>
      <c r="D67" s="131"/>
      <c r="E67" s="79">
        <f>СВОД_19!F67</f>
        <v>-2520</v>
      </c>
      <c r="F67" s="80">
        <f t="shared" si="4"/>
        <v>186</v>
      </c>
      <c r="G67" s="81">
        <f>янв.20!F62+фев.20!F62+мар.20!F62+апр.20!F62+май.20!F62+июн.20!F62+июл.20!F62+авг.20!F62+сен.20!F62+окт.20!F62+ноя.20!F62+дек.20!F62</f>
        <v>4794</v>
      </c>
      <c r="H67" s="83">
        <f t="shared" si="0"/>
        <v>522</v>
      </c>
      <c r="I67" s="12">
        <f>янв.20!E62</f>
        <v>174</v>
      </c>
      <c r="J67" s="12">
        <f>фев.20!E62</f>
        <v>174</v>
      </c>
      <c r="K67" s="12">
        <f>мар.20!E62</f>
        <v>174</v>
      </c>
      <c r="L67" s="82">
        <f t="shared" si="1"/>
        <v>522</v>
      </c>
      <c r="M67" s="12">
        <f>апр.20!E62</f>
        <v>174</v>
      </c>
      <c r="N67" s="12">
        <f>май.20!E62</f>
        <v>174</v>
      </c>
      <c r="O67" s="12">
        <f>июн.20!E62</f>
        <v>174</v>
      </c>
      <c r="P67" s="82">
        <f t="shared" si="2"/>
        <v>522</v>
      </c>
      <c r="Q67" s="12">
        <f>июл.20!E62</f>
        <v>174</v>
      </c>
      <c r="R67" s="12">
        <f>авг.20!E62</f>
        <v>174</v>
      </c>
      <c r="S67" s="12">
        <f>сен.20!E62</f>
        <v>174</v>
      </c>
      <c r="T67" s="82">
        <f t="shared" si="3"/>
        <v>522</v>
      </c>
      <c r="U67" s="12">
        <f>окт.20!E62</f>
        <v>174</v>
      </c>
      <c r="V67" s="12">
        <f>ноя.20!E62</f>
        <v>174</v>
      </c>
      <c r="W67" s="12">
        <f>дек.20!E62</f>
        <v>174</v>
      </c>
    </row>
    <row r="68" spans="1:23" x14ac:dyDescent="0.25">
      <c r="A68" s="3">
        <v>59</v>
      </c>
      <c r="B68" s="33" t="s">
        <v>77</v>
      </c>
      <c r="C68" s="131">
        <v>91</v>
      </c>
      <c r="D68" s="131"/>
      <c r="E68" s="79">
        <f>СВОД_19!F68</f>
        <v>-314</v>
      </c>
      <c r="F68" s="80">
        <f t="shared" si="4"/>
        <v>34</v>
      </c>
      <c r="G68" s="81">
        <f>янв.20!F63+фев.20!F63+мар.20!F63+апр.20!F63+май.20!F63+июн.20!F63+июл.20!F63+авг.20!F63+сен.20!F63+окт.20!F63+ноя.20!F63+дек.20!F63</f>
        <v>2436</v>
      </c>
      <c r="H68" s="83">
        <f t="shared" si="0"/>
        <v>522</v>
      </c>
      <c r="I68" s="12">
        <f>янв.20!E63</f>
        <v>174</v>
      </c>
      <c r="J68" s="12">
        <f>фев.20!E63</f>
        <v>174</v>
      </c>
      <c r="K68" s="12">
        <f>мар.20!E63</f>
        <v>174</v>
      </c>
      <c r="L68" s="82">
        <f t="shared" si="1"/>
        <v>522</v>
      </c>
      <c r="M68" s="12">
        <f>апр.20!E63</f>
        <v>174</v>
      </c>
      <c r="N68" s="12">
        <f>май.20!E63</f>
        <v>174</v>
      </c>
      <c r="O68" s="12">
        <f>июн.20!E63</f>
        <v>174</v>
      </c>
      <c r="P68" s="82">
        <f t="shared" si="2"/>
        <v>522</v>
      </c>
      <c r="Q68" s="12">
        <f>июл.20!E63</f>
        <v>174</v>
      </c>
      <c r="R68" s="12">
        <f>авг.20!E63</f>
        <v>174</v>
      </c>
      <c r="S68" s="12">
        <f>сен.20!E63</f>
        <v>174</v>
      </c>
      <c r="T68" s="82">
        <f t="shared" si="3"/>
        <v>522</v>
      </c>
      <c r="U68" s="12">
        <f>окт.20!E63</f>
        <v>174</v>
      </c>
      <c r="V68" s="12">
        <f>ноя.20!E63</f>
        <v>174</v>
      </c>
      <c r="W68" s="12">
        <f>дек.20!E63</f>
        <v>174</v>
      </c>
    </row>
    <row r="69" spans="1:23" x14ac:dyDescent="0.25">
      <c r="A69" s="3">
        <v>60</v>
      </c>
      <c r="B69" s="33" t="s">
        <v>78</v>
      </c>
      <c r="C69" s="131">
        <v>92</v>
      </c>
      <c r="D69" s="131"/>
      <c r="E69" s="79">
        <f>СВОД_19!F69</f>
        <v>0</v>
      </c>
      <c r="F69" s="80">
        <f t="shared" si="4"/>
        <v>0</v>
      </c>
      <c r="G69" s="81">
        <f>янв.20!F64+фев.20!F64+мар.20!F64+апр.20!F64+май.20!F64+июн.20!F64+июл.20!F64+авг.20!F64+сен.20!F64+окт.20!F64+ноя.20!F64+дек.20!F64</f>
        <v>2088</v>
      </c>
      <c r="H69" s="83">
        <f t="shared" si="0"/>
        <v>522</v>
      </c>
      <c r="I69" s="12">
        <f>янв.20!E64</f>
        <v>174</v>
      </c>
      <c r="J69" s="12">
        <f>фев.20!E64</f>
        <v>174</v>
      </c>
      <c r="K69" s="12">
        <f>мар.20!E64</f>
        <v>174</v>
      </c>
      <c r="L69" s="82">
        <f t="shared" si="1"/>
        <v>522</v>
      </c>
      <c r="M69" s="12">
        <f>апр.20!E64</f>
        <v>174</v>
      </c>
      <c r="N69" s="12">
        <f>май.20!E64</f>
        <v>174</v>
      </c>
      <c r="O69" s="12">
        <f>июн.20!E64</f>
        <v>174</v>
      </c>
      <c r="P69" s="82">
        <f t="shared" si="2"/>
        <v>522</v>
      </c>
      <c r="Q69" s="12">
        <f>июл.20!E64</f>
        <v>174</v>
      </c>
      <c r="R69" s="12">
        <f>авг.20!E64</f>
        <v>174</v>
      </c>
      <c r="S69" s="12">
        <f>сен.20!E64</f>
        <v>174</v>
      </c>
      <c r="T69" s="82">
        <f t="shared" si="3"/>
        <v>522</v>
      </c>
      <c r="U69" s="12">
        <f>окт.20!E64</f>
        <v>174</v>
      </c>
      <c r="V69" s="12">
        <f>ноя.20!E64</f>
        <v>174</v>
      </c>
      <c r="W69" s="12">
        <f>дек.20!E64</f>
        <v>174</v>
      </c>
    </row>
    <row r="70" spans="1:23" x14ac:dyDescent="0.25">
      <c r="A70" s="3">
        <v>61</v>
      </c>
      <c r="B70" s="33" t="s">
        <v>79</v>
      </c>
      <c r="C70" s="131">
        <v>93</v>
      </c>
      <c r="D70" s="131"/>
      <c r="E70" s="79">
        <f>СВОД_19!F70</f>
        <v>174</v>
      </c>
      <c r="F70" s="80">
        <f t="shared" si="4"/>
        <v>0</v>
      </c>
      <c r="G70" s="81">
        <f>янв.20!F65+фев.20!F65+мар.20!F65+апр.20!F65+май.20!F65+июн.20!F65+июл.20!F65+авг.20!F65+сен.20!F65+окт.20!F65+ноя.20!F65+дек.20!F65</f>
        <v>1914</v>
      </c>
      <c r="H70" s="83">
        <f t="shared" si="0"/>
        <v>522</v>
      </c>
      <c r="I70" s="12">
        <f>янв.20!E65</f>
        <v>174</v>
      </c>
      <c r="J70" s="12">
        <f>фев.20!E65</f>
        <v>174</v>
      </c>
      <c r="K70" s="12">
        <f>мар.20!E65</f>
        <v>174</v>
      </c>
      <c r="L70" s="82">
        <f t="shared" si="1"/>
        <v>522</v>
      </c>
      <c r="M70" s="12">
        <f>апр.20!E65</f>
        <v>174</v>
      </c>
      <c r="N70" s="12">
        <f>май.20!E65</f>
        <v>174</v>
      </c>
      <c r="O70" s="12">
        <f>июн.20!E65</f>
        <v>174</v>
      </c>
      <c r="P70" s="82">
        <f t="shared" si="2"/>
        <v>522</v>
      </c>
      <c r="Q70" s="12">
        <f>июл.20!E65</f>
        <v>174</v>
      </c>
      <c r="R70" s="12">
        <f>авг.20!E65</f>
        <v>174</v>
      </c>
      <c r="S70" s="12">
        <f>сен.20!E65</f>
        <v>174</v>
      </c>
      <c r="T70" s="82">
        <f t="shared" si="3"/>
        <v>522</v>
      </c>
      <c r="U70" s="12">
        <f>окт.20!E65</f>
        <v>174</v>
      </c>
      <c r="V70" s="12">
        <f>ноя.20!E65</f>
        <v>174</v>
      </c>
      <c r="W70" s="12">
        <f>дек.20!E65</f>
        <v>174</v>
      </c>
    </row>
    <row r="71" spans="1:23" x14ac:dyDescent="0.25">
      <c r="A71" s="3">
        <v>62</v>
      </c>
      <c r="B71" s="33" t="s">
        <v>501</v>
      </c>
      <c r="C71" s="131">
        <v>95</v>
      </c>
      <c r="D71" s="131" t="s">
        <v>19</v>
      </c>
      <c r="E71" s="79">
        <f>СВОД_19!F71</f>
        <v>174</v>
      </c>
      <c r="F71" s="80">
        <f t="shared" si="4"/>
        <v>0</v>
      </c>
      <c r="G71" s="81">
        <f>янв.20!F66+фев.20!F66+мар.20!F66+апр.20!F66+май.20!F66+июн.20!F66+июл.20!F66+авг.20!F66+сен.20!F66+окт.20!F66+ноя.20!F66+дек.20!F66</f>
        <v>1914</v>
      </c>
      <c r="H71" s="83">
        <f t="shared" si="0"/>
        <v>522</v>
      </c>
      <c r="I71" s="12">
        <f>янв.20!E66</f>
        <v>174</v>
      </c>
      <c r="J71" s="12">
        <f>фев.20!E66</f>
        <v>174</v>
      </c>
      <c r="K71" s="12">
        <f>мар.20!E66</f>
        <v>174</v>
      </c>
      <c r="L71" s="82">
        <f t="shared" si="1"/>
        <v>522</v>
      </c>
      <c r="M71" s="12">
        <f>апр.20!E66</f>
        <v>174</v>
      </c>
      <c r="N71" s="12">
        <f>май.20!E66</f>
        <v>174</v>
      </c>
      <c r="O71" s="12">
        <f>июн.20!E66</f>
        <v>174</v>
      </c>
      <c r="P71" s="82">
        <f t="shared" si="2"/>
        <v>522</v>
      </c>
      <c r="Q71" s="12">
        <f>июл.20!E66</f>
        <v>174</v>
      </c>
      <c r="R71" s="12">
        <f>авг.20!E66</f>
        <v>174</v>
      </c>
      <c r="S71" s="12">
        <f>сен.20!E66</f>
        <v>174</v>
      </c>
      <c r="T71" s="82">
        <f t="shared" si="3"/>
        <v>522</v>
      </c>
      <c r="U71" s="12">
        <f>окт.20!E66</f>
        <v>174</v>
      </c>
      <c r="V71" s="12">
        <f>ноя.20!E66</f>
        <v>174</v>
      </c>
      <c r="W71" s="12">
        <f>дек.20!E66</f>
        <v>174</v>
      </c>
    </row>
    <row r="72" spans="1:23" x14ac:dyDescent="0.25">
      <c r="A72" s="3">
        <v>63</v>
      </c>
      <c r="B72" s="33" t="s">
        <v>81</v>
      </c>
      <c r="C72" s="131">
        <v>96</v>
      </c>
      <c r="D72" s="131"/>
      <c r="E72" s="79">
        <f>СВОД_19!F72</f>
        <v>-3526</v>
      </c>
      <c r="F72" s="80">
        <f t="shared" si="4"/>
        <v>-5614</v>
      </c>
      <c r="G72" s="81">
        <f>янв.20!F67+фев.20!F67+мар.20!F67+апр.20!F67+май.20!F67+июн.20!F67+июл.20!F67+авг.20!F67+сен.20!F67+окт.20!F67+ноя.20!F67+дек.20!F67</f>
        <v>0</v>
      </c>
      <c r="H72" s="83">
        <f t="shared" si="0"/>
        <v>522</v>
      </c>
      <c r="I72" s="12">
        <f>янв.20!E67</f>
        <v>174</v>
      </c>
      <c r="J72" s="12">
        <f>фев.20!E67</f>
        <v>174</v>
      </c>
      <c r="K72" s="12">
        <f>мар.20!E67</f>
        <v>174</v>
      </c>
      <c r="L72" s="82">
        <f t="shared" si="1"/>
        <v>522</v>
      </c>
      <c r="M72" s="12">
        <f>апр.20!E67</f>
        <v>174</v>
      </c>
      <c r="N72" s="12">
        <f>май.20!E67</f>
        <v>174</v>
      </c>
      <c r="O72" s="12">
        <f>июн.20!E67</f>
        <v>174</v>
      </c>
      <c r="P72" s="82">
        <f t="shared" si="2"/>
        <v>522</v>
      </c>
      <c r="Q72" s="12">
        <f>июл.20!E67</f>
        <v>174</v>
      </c>
      <c r="R72" s="12">
        <f>авг.20!E67</f>
        <v>174</v>
      </c>
      <c r="S72" s="12">
        <f>сен.20!E67</f>
        <v>174</v>
      </c>
      <c r="T72" s="82">
        <f t="shared" si="3"/>
        <v>522</v>
      </c>
      <c r="U72" s="12">
        <f>окт.20!E67</f>
        <v>174</v>
      </c>
      <c r="V72" s="12">
        <f>ноя.20!E67</f>
        <v>174</v>
      </c>
      <c r="W72" s="12">
        <f>дек.20!E67</f>
        <v>174</v>
      </c>
    </row>
    <row r="73" spans="1:23" x14ac:dyDescent="0.25">
      <c r="A73" s="3">
        <v>64</v>
      </c>
      <c r="B73" s="33" t="s">
        <v>768</v>
      </c>
      <c r="C73" s="131">
        <v>98</v>
      </c>
      <c r="D73" s="131"/>
      <c r="E73" s="79">
        <f>СВОД_19!F73</f>
        <v>-6526</v>
      </c>
      <c r="F73" s="80">
        <f t="shared" si="4"/>
        <v>-3742</v>
      </c>
      <c r="G73" s="81">
        <f>янв.20!F68+фев.20!F68+мар.20!F68+апр.20!F68+май.20!F68+июн.20!F68+июл.20!F68+авг.20!F68+сен.20!F68+окт.20!F68+ноя.20!F68+дек.20!F68</f>
        <v>4872</v>
      </c>
      <c r="H73" s="83">
        <f t="shared" ref="H73:H131" si="5">I73+J73+K73</f>
        <v>522</v>
      </c>
      <c r="I73" s="12">
        <f>янв.20!E68</f>
        <v>174</v>
      </c>
      <c r="J73" s="12">
        <f>фев.20!E68</f>
        <v>174</v>
      </c>
      <c r="K73" s="12">
        <f>мар.20!E68</f>
        <v>174</v>
      </c>
      <c r="L73" s="82">
        <f t="shared" ref="L73:L131" si="6">M73+N73+O73</f>
        <v>522</v>
      </c>
      <c r="M73" s="12">
        <f>апр.20!E68</f>
        <v>174</v>
      </c>
      <c r="N73" s="12">
        <f>май.20!E68</f>
        <v>174</v>
      </c>
      <c r="O73" s="12">
        <f>июн.20!E68</f>
        <v>174</v>
      </c>
      <c r="P73" s="82">
        <f t="shared" ref="P73:P131" si="7">Q73+R73+S73</f>
        <v>522</v>
      </c>
      <c r="Q73" s="12">
        <f>июл.20!E68</f>
        <v>174</v>
      </c>
      <c r="R73" s="12">
        <f>авг.20!E68</f>
        <v>174</v>
      </c>
      <c r="S73" s="12">
        <f>сен.20!E68</f>
        <v>174</v>
      </c>
      <c r="T73" s="82">
        <f t="shared" ref="T73:T131" si="8">U73+V73+W73</f>
        <v>522</v>
      </c>
      <c r="U73" s="12">
        <f>окт.20!E68</f>
        <v>174</v>
      </c>
      <c r="V73" s="12">
        <f>ноя.20!E68</f>
        <v>174</v>
      </c>
      <c r="W73" s="12">
        <f>дек.20!E68</f>
        <v>174</v>
      </c>
    </row>
    <row r="74" spans="1:23" x14ac:dyDescent="0.25">
      <c r="A74" s="3">
        <v>65</v>
      </c>
      <c r="B74" s="33" t="s">
        <v>83</v>
      </c>
      <c r="C74" s="131">
        <v>98</v>
      </c>
      <c r="D74" s="131" t="s">
        <v>19</v>
      </c>
      <c r="E74" s="79">
        <f>СВОД_19!F74</f>
        <v>0</v>
      </c>
      <c r="F74" s="80">
        <f t="shared" ref="F74:F131" si="9">G74+E74-H74-L74-P74-T74</f>
        <v>0</v>
      </c>
      <c r="G74" s="81">
        <f>янв.20!F69+фев.20!F69+мар.20!F69+апр.20!F69+май.20!F69+июн.20!F69+июл.20!F69+авг.20!F69+сен.20!F69+окт.20!F69+ноя.20!F69+дек.20!F69</f>
        <v>2088</v>
      </c>
      <c r="H74" s="83">
        <f t="shared" si="5"/>
        <v>522</v>
      </c>
      <c r="I74" s="12">
        <f>янв.20!E69</f>
        <v>174</v>
      </c>
      <c r="J74" s="12">
        <f>фев.20!E69</f>
        <v>174</v>
      </c>
      <c r="K74" s="12">
        <f>мар.20!E69</f>
        <v>174</v>
      </c>
      <c r="L74" s="82">
        <f t="shared" si="6"/>
        <v>522</v>
      </c>
      <c r="M74" s="12">
        <f>апр.20!E69</f>
        <v>174</v>
      </c>
      <c r="N74" s="12">
        <f>май.20!E69</f>
        <v>174</v>
      </c>
      <c r="O74" s="12">
        <f>июн.20!E69</f>
        <v>174</v>
      </c>
      <c r="P74" s="82">
        <f t="shared" si="7"/>
        <v>522</v>
      </c>
      <c r="Q74" s="12">
        <f>июл.20!E69</f>
        <v>174</v>
      </c>
      <c r="R74" s="12">
        <f>авг.20!E69</f>
        <v>174</v>
      </c>
      <c r="S74" s="12">
        <f>сен.20!E69</f>
        <v>174</v>
      </c>
      <c r="T74" s="82">
        <f t="shared" si="8"/>
        <v>522</v>
      </c>
      <c r="U74" s="12">
        <f>окт.20!E69</f>
        <v>174</v>
      </c>
      <c r="V74" s="12">
        <f>ноя.20!E69</f>
        <v>174</v>
      </c>
      <c r="W74" s="12">
        <f>дек.20!E69</f>
        <v>174</v>
      </c>
    </row>
    <row r="75" spans="1:23" x14ac:dyDescent="0.25">
      <c r="A75" s="3">
        <v>66</v>
      </c>
      <c r="B75" s="33" t="s">
        <v>84</v>
      </c>
      <c r="C75" s="131">
        <v>99</v>
      </c>
      <c r="D75" s="131"/>
      <c r="E75" s="79">
        <f>СВОД_19!F75</f>
        <v>-6526</v>
      </c>
      <c r="F75" s="80">
        <f t="shared" si="9"/>
        <v>-8614</v>
      </c>
      <c r="G75" s="81">
        <f>янв.20!F70+фев.20!F70+мар.20!F70+апр.20!F70+май.20!F70+июн.20!F70+июл.20!F70+авг.20!F70+сен.20!F70+окт.20!F70+ноя.20!F70+дек.20!F70</f>
        <v>0</v>
      </c>
      <c r="H75" s="83">
        <f t="shared" si="5"/>
        <v>522</v>
      </c>
      <c r="I75" s="12">
        <f>янв.20!E70</f>
        <v>174</v>
      </c>
      <c r="J75" s="12">
        <f>фев.20!E70</f>
        <v>174</v>
      </c>
      <c r="K75" s="12">
        <f>мар.20!E70</f>
        <v>174</v>
      </c>
      <c r="L75" s="82">
        <f t="shared" si="6"/>
        <v>522</v>
      </c>
      <c r="M75" s="12">
        <f>апр.20!E70</f>
        <v>174</v>
      </c>
      <c r="N75" s="12">
        <f>май.20!E70</f>
        <v>174</v>
      </c>
      <c r="O75" s="12">
        <f>июн.20!E70</f>
        <v>174</v>
      </c>
      <c r="P75" s="82">
        <f t="shared" si="7"/>
        <v>522</v>
      </c>
      <c r="Q75" s="12">
        <f>июл.20!E70</f>
        <v>174</v>
      </c>
      <c r="R75" s="12">
        <f>авг.20!E70</f>
        <v>174</v>
      </c>
      <c r="S75" s="12">
        <f>сен.20!E70</f>
        <v>174</v>
      </c>
      <c r="T75" s="82">
        <f t="shared" si="8"/>
        <v>522</v>
      </c>
      <c r="U75" s="12">
        <f>окт.20!E70</f>
        <v>174</v>
      </c>
      <c r="V75" s="12">
        <f>ноя.20!E70</f>
        <v>174</v>
      </c>
      <c r="W75" s="12">
        <f>дек.20!E70</f>
        <v>174</v>
      </c>
    </row>
    <row r="76" spans="1:23" x14ac:dyDescent="0.25">
      <c r="A76" s="3">
        <v>67</v>
      </c>
      <c r="B76" s="33" t="s">
        <v>85</v>
      </c>
      <c r="C76" s="131">
        <v>100</v>
      </c>
      <c r="D76" s="131"/>
      <c r="E76" s="79">
        <f>СВОД_19!F76</f>
        <v>-2026</v>
      </c>
      <c r="F76" s="80">
        <f t="shared" si="9"/>
        <v>886</v>
      </c>
      <c r="G76" s="81">
        <f>янв.20!F71+фев.20!F71+мар.20!F71+апр.20!F71+май.20!F71+июн.20!F71+июл.20!F71+авг.20!F71+сен.20!F71+окт.20!F71+ноя.20!F71+дек.20!F71</f>
        <v>5000</v>
      </c>
      <c r="H76" s="83">
        <f t="shared" si="5"/>
        <v>522</v>
      </c>
      <c r="I76" s="12">
        <f>янв.20!E71</f>
        <v>174</v>
      </c>
      <c r="J76" s="12">
        <f>фев.20!E71</f>
        <v>174</v>
      </c>
      <c r="K76" s="12">
        <f>мар.20!E71</f>
        <v>174</v>
      </c>
      <c r="L76" s="82">
        <f t="shared" si="6"/>
        <v>522</v>
      </c>
      <c r="M76" s="12">
        <f>апр.20!E71</f>
        <v>174</v>
      </c>
      <c r="N76" s="12">
        <f>май.20!E71</f>
        <v>174</v>
      </c>
      <c r="O76" s="12">
        <f>июн.20!E71</f>
        <v>174</v>
      </c>
      <c r="P76" s="82">
        <f t="shared" si="7"/>
        <v>522</v>
      </c>
      <c r="Q76" s="12">
        <f>июл.20!E71</f>
        <v>174</v>
      </c>
      <c r="R76" s="12">
        <f>авг.20!E71</f>
        <v>174</v>
      </c>
      <c r="S76" s="12">
        <f>сен.20!E71</f>
        <v>174</v>
      </c>
      <c r="T76" s="82">
        <f t="shared" si="8"/>
        <v>522</v>
      </c>
      <c r="U76" s="12">
        <f>окт.20!E71</f>
        <v>174</v>
      </c>
      <c r="V76" s="12">
        <f>ноя.20!E71</f>
        <v>174</v>
      </c>
      <c r="W76" s="12">
        <f>дек.20!E71</f>
        <v>174</v>
      </c>
    </row>
    <row r="77" spans="1:23" x14ac:dyDescent="0.25">
      <c r="A77" s="3">
        <v>68</v>
      </c>
      <c r="B77" s="33" t="s">
        <v>769</v>
      </c>
      <c r="C77" s="131">
        <v>101</v>
      </c>
      <c r="D77" s="131"/>
      <c r="E77" s="79">
        <f>СВОД_19!F77</f>
        <v>-8852</v>
      </c>
      <c r="F77" s="80">
        <f t="shared" si="9"/>
        <v>-13028</v>
      </c>
      <c r="G77" s="81">
        <f>янв.20!F72+фев.20!F72+мар.20!F72+апр.20!F72+май.20!F72+июн.20!F72+июл.20!F72+авг.20!F72+сен.20!F72+окт.20!F72+ноя.20!F72+дек.20!F72</f>
        <v>0</v>
      </c>
      <c r="H77" s="83">
        <f t="shared" si="5"/>
        <v>1044</v>
      </c>
      <c r="I77" s="12">
        <f>янв.20!E72</f>
        <v>348</v>
      </c>
      <c r="J77" s="12">
        <f>фев.20!E72</f>
        <v>348</v>
      </c>
      <c r="K77" s="12">
        <f>мар.20!E72</f>
        <v>348</v>
      </c>
      <c r="L77" s="82">
        <f t="shared" si="6"/>
        <v>1044</v>
      </c>
      <c r="M77" s="12">
        <f>апр.20!E72</f>
        <v>348</v>
      </c>
      <c r="N77" s="12">
        <f>май.20!E72</f>
        <v>348</v>
      </c>
      <c r="O77" s="12">
        <f>июн.20!E72</f>
        <v>348</v>
      </c>
      <c r="P77" s="82">
        <f t="shared" si="7"/>
        <v>1044</v>
      </c>
      <c r="Q77" s="12">
        <f>июл.20!E72</f>
        <v>348</v>
      </c>
      <c r="R77" s="12">
        <f>авг.20!E72</f>
        <v>348</v>
      </c>
      <c r="S77" s="12">
        <f>сен.20!E72</f>
        <v>348</v>
      </c>
      <c r="T77" s="82">
        <f t="shared" si="8"/>
        <v>1044</v>
      </c>
      <c r="U77" s="12">
        <f>окт.20!E72</f>
        <v>348</v>
      </c>
      <c r="V77" s="12">
        <f>ноя.20!E72</f>
        <v>348</v>
      </c>
      <c r="W77" s="12">
        <f>дек.20!E72</f>
        <v>348</v>
      </c>
    </row>
    <row r="78" spans="1:23" x14ac:dyDescent="0.25">
      <c r="A78" s="3">
        <v>69</v>
      </c>
      <c r="B78" s="33" t="s">
        <v>87</v>
      </c>
      <c r="C78" s="131">
        <v>102</v>
      </c>
      <c r="D78" s="131"/>
      <c r="E78" s="79">
        <f>СВОД_19!F78</f>
        <v>-26</v>
      </c>
      <c r="F78" s="80">
        <f t="shared" si="9"/>
        <v>-114</v>
      </c>
      <c r="G78" s="81">
        <f>янв.20!F73+фев.20!F73+мар.20!F73+апр.20!F73+май.20!F73+июн.20!F73+июл.20!F73+авг.20!F73+сен.20!F73+окт.20!F73+ноя.20!F73+дек.20!F73</f>
        <v>2000</v>
      </c>
      <c r="H78" s="83">
        <f t="shared" si="5"/>
        <v>522</v>
      </c>
      <c r="I78" s="12">
        <f>янв.20!E73</f>
        <v>174</v>
      </c>
      <c r="J78" s="12">
        <f>фев.20!E73</f>
        <v>174</v>
      </c>
      <c r="K78" s="12">
        <f>мар.20!E73</f>
        <v>174</v>
      </c>
      <c r="L78" s="82">
        <f t="shared" si="6"/>
        <v>522</v>
      </c>
      <c r="M78" s="12">
        <f>апр.20!E73</f>
        <v>174</v>
      </c>
      <c r="N78" s="12">
        <f>май.20!E73</f>
        <v>174</v>
      </c>
      <c r="O78" s="12">
        <f>июн.20!E73</f>
        <v>174</v>
      </c>
      <c r="P78" s="82">
        <f t="shared" si="7"/>
        <v>522</v>
      </c>
      <c r="Q78" s="12">
        <f>июл.20!E73</f>
        <v>174</v>
      </c>
      <c r="R78" s="12">
        <f>авг.20!E73</f>
        <v>174</v>
      </c>
      <c r="S78" s="12">
        <f>сен.20!E73</f>
        <v>174</v>
      </c>
      <c r="T78" s="82">
        <f t="shared" si="8"/>
        <v>522</v>
      </c>
      <c r="U78" s="12">
        <f>окт.20!E73</f>
        <v>174</v>
      </c>
      <c r="V78" s="12">
        <f>ноя.20!E73</f>
        <v>174</v>
      </c>
      <c r="W78" s="12">
        <f>дек.20!E73</f>
        <v>174</v>
      </c>
    </row>
    <row r="79" spans="1:23" x14ac:dyDescent="0.25">
      <c r="A79" s="3">
        <v>70</v>
      </c>
      <c r="B79" s="33" t="s">
        <v>88</v>
      </c>
      <c r="C79" s="131">
        <v>103</v>
      </c>
      <c r="D79" s="131"/>
      <c r="E79" s="79">
        <f>СВОД_19!F79</f>
        <v>492</v>
      </c>
      <c r="F79" s="80">
        <f t="shared" si="9"/>
        <v>1404</v>
      </c>
      <c r="G79" s="81">
        <f>янв.20!F74+фев.20!F74+мар.20!F74+апр.20!F74+май.20!F74+июн.20!F74+июл.20!F74+авг.20!F74+сен.20!F74+окт.20!F74+ноя.20!F74+дек.20!F74</f>
        <v>3000</v>
      </c>
      <c r="H79" s="83">
        <f t="shared" si="5"/>
        <v>522</v>
      </c>
      <c r="I79" s="12">
        <f>янв.20!E74</f>
        <v>174</v>
      </c>
      <c r="J79" s="12">
        <f>фев.20!E74</f>
        <v>174</v>
      </c>
      <c r="K79" s="12">
        <f>мар.20!E74</f>
        <v>174</v>
      </c>
      <c r="L79" s="82">
        <f t="shared" si="6"/>
        <v>522</v>
      </c>
      <c r="M79" s="12">
        <f>апр.20!E74</f>
        <v>174</v>
      </c>
      <c r="N79" s="12">
        <f>май.20!E74</f>
        <v>174</v>
      </c>
      <c r="O79" s="12">
        <f>июн.20!E74</f>
        <v>174</v>
      </c>
      <c r="P79" s="82">
        <f t="shared" si="7"/>
        <v>522</v>
      </c>
      <c r="Q79" s="12">
        <f>июл.20!E74</f>
        <v>174</v>
      </c>
      <c r="R79" s="12">
        <f>авг.20!E74</f>
        <v>174</v>
      </c>
      <c r="S79" s="12">
        <f>сен.20!E74</f>
        <v>174</v>
      </c>
      <c r="T79" s="82">
        <f t="shared" si="8"/>
        <v>522</v>
      </c>
      <c r="U79" s="12">
        <f>окт.20!E74</f>
        <v>174</v>
      </c>
      <c r="V79" s="12">
        <f>ноя.20!E74</f>
        <v>174</v>
      </c>
      <c r="W79" s="12">
        <f>дек.20!E74</f>
        <v>174</v>
      </c>
    </row>
    <row r="80" spans="1:23" x14ac:dyDescent="0.25">
      <c r="A80" s="3">
        <v>71</v>
      </c>
      <c r="B80" s="33" t="s">
        <v>89</v>
      </c>
      <c r="C80" s="131">
        <v>104</v>
      </c>
      <c r="D80" s="131"/>
      <c r="E80" s="79">
        <f>СВОД_19!F80</f>
        <v>-6526</v>
      </c>
      <c r="F80" s="80">
        <f t="shared" si="9"/>
        <v>590</v>
      </c>
      <c r="G80" s="81">
        <f>янв.20!F75+фев.20!F75+мар.20!F75+апр.20!F75+май.20!F75+июн.20!F75+июл.20!F75+авг.20!F75+сен.20!F75+окт.20!F75+ноя.20!F75+дек.20!F75</f>
        <v>9204</v>
      </c>
      <c r="H80" s="83">
        <f t="shared" si="5"/>
        <v>522</v>
      </c>
      <c r="I80" s="12">
        <f>янв.20!E75</f>
        <v>174</v>
      </c>
      <c r="J80" s="12">
        <f>фев.20!E75</f>
        <v>174</v>
      </c>
      <c r="K80" s="12">
        <f>мар.20!E75</f>
        <v>174</v>
      </c>
      <c r="L80" s="82">
        <f t="shared" si="6"/>
        <v>522</v>
      </c>
      <c r="M80" s="12">
        <f>апр.20!E75</f>
        <v>174</v>
      </c>
      <c r="N80" s="12">
        <f>май.20!E75</f>
        <v>174</v>
      </c>
      <c r="O80" s="12">
        <f>июн.20!E75</f>
        <v>174</v>
      </c>
      <c r="P80" s="82">
        <f t="shared" si="7"/>
        <v>522</v>
      </c>
      <c r="Q80" s="12">
        <f>июл.20!E75</f>
        <v>174</v>
      </c>
      <c r="R80" s="12">
        <f>авг.20!E75</f>
        <v>174</v>
      </c>
      <c r="S80" s="12">
        <f>сен.20!E75</f>
        <v>174</v>
      </c>
      <c r="T80" s="82">
        <f t="shared" si="8"/>
        <v>522</v>
      </c>
      <c r="U80" s="12">
        <f>окт.20!E75</f>
        <v>174</v>
      </c>
      <c r="V80" s="12">
        <f>ноя.20!E75</f>
        <v>174</v>
      </c>
      <c r="W80" s="12">
        <f>дек.20!E75</f>
        <v>174</v>
      </c>
    </row>
    <row r="81" spans="1:23" x14ac:dyDescent="0.25">
      <c r="A81" s="3">
        <v>72</v>
      </c>
      <c r="B81" s="33" t="s">
        <v>770</v>
      </c>
      <c r="C81" s="131">
        <v>108</v>
      </c>
      <c r="D81" s="131"/>
      <c r="E81" s="79">
        <f>СВОД_19!F81</f>
        <v>-414</v>
      </c>
      <c r="F81" s="80">
        <f t="shared" si="9"/>
        <v>-936</v>
      </c>
      <c r="G81" s="81">
        <f>янв.20!F76+фев.20!F76+мар.20!F76+апр.20!F76+май.20!F76+июн.20!F76+июл.20!F76+авг.20!F76+сен.20!F76+окт.20!F76+ноя.20!F76+дек.20!F76</f>
        <v>1566</v>
      </c>
      <c r="H81" s="83">
        <f t="shared" si="5"/>
        <v>522</v>
      </c>
      <c r="I81" s="12">
        <f>янв.20!E76</f>
        <v>174</v>
      </c>
      <c r="J81" s="12">
        <f>фев.20!E76</f>
        <v>174</v>
      </c>
      <c r="K81" s="12">
        <f>мар.20!E76</f>
        <v>174</v>
      </c>
      <c r="L81" s="82">
        <f t="shared" si="6"/>
        <v>522</v>
      </c>
      <c r="M81" s="12">
        <f>апр.20!E76</f>
        <v>174</v>
      </c>
      <c r="N81" s="12">
        <f>май.20!E76</f>
        <v>174</v>
      </c>
      <c r="O81" s="12">
        <f>июн.20!E76</f>
        <v>174</v>
      </c>
      <c r="P81" s="82">
        <f t="shared" si="7"/>
        <v>522</v>
      </c>
      <c r="Q81" s="12">
        <f>июл.20!E76</f>
        <v>174</v>
      </c>
      <c r="R81" s="12">
        <f>авг.20!E76</f>
        <v>174</v>
      </c>
      <c r="S81" s="12">
        <f>сен.20!E76</f>
        <v>174</v>
      </c>
      <c r="T81" s="82">
        <f t="shared" si="8"/>
        <v>522</v>
      </c>
      <c r="U81" s="12">
        <f>окт.20!E76</f>
        <v>174</v>
      </c>
      <c r="V81" s="12">
        <f>ноя.20!E76</f>
        <v>174</v>
      </c>
      <c r="W81" s="12">
        <f>дек.20!E76</f>
        <v>174</v>
      </c>
    </row>
    <row r="82" spans="1:23" x14ac:dyDescent="0.25">
      <c r="A82" s="3">
        <v>73</v>
      </c>
      <c r="B82" s="33" t="s">
        <v>91</v>
      </c>
      <c r="C82" s="131">
        <v>109</v>
      </c>
      <c r="D82" s="131"/>
      <c r="E82" s="79">
        <f>СВОД_19!F82</f>
        <v>154</v>
      </c>
      <c r="F82" s="80">
        <f t="shared" si="9"/>
        <v>348</v>
      </c>
      <c r="G82" s="81">
        <f>янв.20!F77+фев.20!F77+мар.20!F77+апр.20!F77+май.20!F77+июн.20!F77+июл.20!F77+авг.20!F77+сен.20!F77+окт.20!F77+ноя.20!F77+дек.20!F77</f>
        <v>2282</v>
      </c>
      <c r="H82" s="83">
        <f t="shared" si="5"/>
        <v>522</v>
      </c>
      <c r="I82" s="12">
        <f>янв.20!E77</f>
        <v>174</v>
      </c>
      <c r="J82" s="12">
        <f>фев.20!E77</f>
        <v>174</v>
      </c>
      <c r="K82" s="12">
        <f>мар.20!E77</f>
        <v>174</v>
      </c>
      <c r="L82" s="82">
        <f t="shared" si="6"/>
        <v>522</v>
      </c>
      <c r="M82" s="12">
        <f>апр.20!E77</f>
        <v>174</v>
      </c>
      <c r="N82" s="12">
        <f>май.20!E77</f>
        <v>174</v>
      </c>
      <c r="O82" s="12">
        <f>июн.20!E77</f>
        <v>174</v>
      </c>
      <c r="P82" s="82">
        <f t="shared" si="7"/>
        <v>522</v>
      </c>
      <c r="Q82" s="12">
        <f>июл.20!E77</f>
        <v>174</v>
      </c>
      <c r="R82" s="12">
        <f>авг.20!E77</f>
        <v>174</v>
      </c>
      <c r="S82" s="12">
        <f>сен.20!E77</f>
        <v>174</v>
      </c>
      <c r="T82" s="82">
        <f t="shared" si="8"/>
        <v>522</v>
      </c>
      <c r="U82" s="12">
        <f>окт.20!E77</f>
        <v>174</v>
      </c>
      <c r="V82" s="12">
        <f>ноя.20!E77</f>
        <v>174</v>
      </c>
      <c r="W82" s="12">
        <f>дек.20!E77</f>
        <v>174</v>
      </c>
    </row>
    <row r="83" spans="1:23" x14ac:dyDescent="0.25">
      <c r="A83" s="3">
        <v>74</v>
      </c>
      <c r="B83" s="33" t="s">
        <v>92</v>
      </c>
      <c r="C83" s="131">
        <v>109</v>
      </c>
      <c r="D83" s="131" t="s">
        <v>19</v>
      </c>
      <c r="E83" s="79">
        <f>СВОД_19!F83</f>
        <v>-386</v>
      </c>
      <c r="F83" s="80">
        <f t="shared" si="9"/>
        <v>526</v>
      </c>
      <c r="G83" s="81">
        <f>янв.20!F78+фев.20!F78+мар.20!F78+апр.20!F78+май.20!F78+июн.20!F78+июл.20!F78+авг.20!F78+сен.20!F78+окт.20!F78+ноя.20!F78+дек.20!F78</f>
        <v>3000</v>
      </c>
      <c r="H83" s="83">
        <f t="shared" si="5"/>
        <v>522</v>
      </c>
      <c r="I83" s="12">
        <f>янв.20!E78</f>
        <v>174</v>
      </c>
      <c r="J83" s="12">
        <f>фев.20!E78</f>
        <v>174</v>
      </c>
      <c r="K83" s="12">
        <f>мар.20!E78</f>
        <v>174</v>
      </c>
      <c r="L83" s="82">
        <f t="shared" si="6"/>
        <v>522</v>
      </c>
      <c r="M83" s="12">
        <f>апр.20!E78</f>
        <v>174</v>
      </c>
      <c r="N83" s="12">
        <f>май.20!E78</f>
        <v>174</v>
      </c>
      <c r="O83" s="12">
        <f>июн.20!E78</f>
        <v>174</v>
      </c>
      <c r="P83" s="82">
        <f t="shared" si="7"/>
        <v>522</v>
      </c>
      <c r="Q83" s="12">
        <f>июл.20!E78</f>
        <v>174</v>
      </c>
      <c r="R83" s="12">
        <f>авг.20!E78</f>
        <v>174</v>
      </c>
      <c r="S83" s="12">
        <f>сен.20!E78</f>
        <v>174</v>
      </c>
      <c r="T83" s="82">
        <f t="shared" si="8"/>
        <v>522</v>
      </c>
      <c r="U83" s="12">
        <f>окт.20!E78</f>
        <v>174</v>
      </c>
      <c r="V83" s="12">
        <f>ноя.20!E78</f>
        <v>174</v>
      </c>
      <c r="W83" s="12">
        <f>дек.20!E78</f>
        <v>174</v>
      </c>
    </row>
    <row r="84" spans="1:23" x14ac:dyDescent="0.25">
      <c r="A84" s="3">
        <v>75</v>
      </c>
      <c r="B84" s="33" t="s">
        <v>93</v>
      </c>
      <c r="C84" s="131">
        <v>110</v>
      </c>
      <c r="D84" s="131"/>
      <c r="E84" s="79">
        <f>СВОД_19!F84</f>
        <v>-508</v>
      </c>
      <c r="F84" s="80">
        <f t="shared" si="9"/>
        <v>-2596</v>
      </c>
      <c r="G84" s="81">
        <f>янв.20!F79+фев.20!F79+мар.20!F79+апр.20!F79+май.20!F79+июн.20!F79+июл.20!F79+авг.20!F79+сен.20!F79+окт.20!F79+ноя.20!F79+дек.20!F79</f>
        <v>0</v>
      </c>
      <c r="H84" s="83">
        <f t="shared" si="5"/>
        <v>522</v>
      </c>
      <c r="I84" s="12">
        <f>янв.20!E79</f>
        <v>174</v>
      </c>
      <c r="J84" s="12">
        <f>фев.20!E79</f>
        <v>174</v>
      </c>
      <c r="K84" s="12">
        <f>мар.20!E79</f>
        <v>174</v>
      </c>
      <c r="L84" s="82">
        <f t="shared" si="6"/>
        <v>522</v>
      </c>
      <c r="M84" s="12">
        <f>апр.20!E79</f>
        <v>174</v>
      </c>
      <c r="N84" s="12">
        <f>май.20!E79</f>
        <v>174</v>
      </c>
      <c r="O84" s="12">
        <f>июн.20!E79</f>
        <v>174</v>
      </c>
      <c r="P84" s="82">
        <f t="shared" si="7"/>
        <v>522</v>
      </c>
      <c r="Q84" s="12">
        <f>июл.20!E79</f>
        <v>174</v>
      </c>
      <c r="R84" s="12">
        <f>авг.20!E79</f>
        <v>174</v>
      </c>
      <c r="S84" s="12">
        <f>сен.20!E79</f>
        <v>174</v>
      </c>
      <c r="T84" s="82">
        <f t="shared" si="8"/>
        <v>522</v>
      </c>
      <c r="U84" s="12">
        <f>окт.20!E79</f>
        <v>174</v>
      </c>
      <c r="V84" s="12">
        <f>ноя.20!E79</f>
        <v>174</v>
      </c>
      <c r="W84" s="12">
        <f>дек.20!E79</f>
        <v>174</v>
      </c>
    </row>
    <row r="85" spans="1:23" x14ac:dyDescent="0.25">
      <c r="A85" s="3">
        <v>76</v>
      </c>
      <c r="B85" s="33" t="s">
        <v>94</v>
      </c>
      <c r="C85" s="131">
        <v>111</v>
      </c>
      <c r="D85" s="131"/>
      <c r="E85" s="79">
        <f>СВОД_19!F85</f>
        <v>-2466</v>
      </c>
      <c r="F85" s="80">
        <f t="shared" si="9"/>
        <v>-174</v>
      </c>
      <c r="G85" s="81">
        <f>янв.20!F80+фев.20!F80+мар.20!F80+апр.20!F80+май.20!F80+июн.20!F80+июл.20!F80+авг.20!F80+сен.20!F80+окт.20!F80+ноя.20!F80+дек.20!F80</f>
        <v>4380</v>
      </c>
      <c r="H85" s="83">
        <f t="shared" si="5"/>
        <v>522</v>
      </c>
      <c r="I85" s="12">
        <f>янв.20!E80</f>
        <v>174</v>
      </c>
      <c r="J85" s="12">
        <f>фев.20!E80</f>
        <v>174</v>
      </c>
      <c r="K85" s="12">
        <f>мар.20!E80</f>
        <v>174</v>
      </c>
      <c r="L85" s="82">
        <f t="shared" si="6"/>
        <v>522</v>
      </c>
      <c r="M85" s="12">
        <f>апр.20!E80</f>
        <v>174</v>
      </c>
      <c r="N85" s="12">
        <f>май.20!E80</f>
        <v>174</v>
      </c>
      <c r="O85" s="12">
        <f>июн.20!E80</f>
        <v>174</v>
      </c>
      <c r="P85" s="82">
        <f t="shared" si="7"/>
        <v>522</v>
      </c>
      <c r="Q85" s="12">
        <f>июл.20!E80</f>
        <v>174</v>
      </c>
      <c r="R85" s="12">
        <f>авг.20!E80</f>
        <v>174</v>
      </c>
      <c r="S85" s="12">
        <f>сен.20!E80</f>
        <v>174</v>
      </c>
      <c r="T85" s="82">
        <f t="shared" si="8"/>
        <v>522</v>
      </c>
      <c r="U85" s="12">
        <f>окт.20!E80</f>
        <v>174</v>
      </c>
      <c r="V85" s="12">
        <f>ноя.20!E80</f>
        <v>174</v>
      </c>
      <c r="W85" s="12">
        <f>дек.20!E80</f>
        <v>174</v>
      </c>
    </row>
    <row r="86" spans="1:23" x14ac:dyDescent="0.25">
      <c r="A86" s="3">
        <v>77</v>
      </c>
      <c r="B86" s="33" t="s">
        <v>95</v>
      </c>
      <c r="C86" s="131">
        <v>112</v>
      </c>
      <c r="D86" s="131"/>
      <c r="E86" s="79">
        <f>СВОД_19!F86</f>
        <v>0</v>
      </c>
      <c r="F86" s="80">
        <f t="shared" si="9"/>
        <v>-2088</v>
      </c>
      <c r="G86" s="81">
        <f>янв.20!F81+фев.20!F81+мар.20!F81+апр.20!F81+май.20!F81+июн.20!F81+июл.20!F81+авг.20!F81+сен.20!F81+окт.20!F81+ноя.20!F81+дек.20!F81</f>
        <v>0</v>
      </c>
      <c r="H86" s="83">
        <f t="shared" si="5"/>
        <v>522</v>
      </c>
      <c r="I86" s="12">
        <f>янв.20!E81</f>
        <v>174</v>
      </c>
      <c r="J86" s="12">
        <f>фев.20!E81</f>
        <v>174</v>
      </c>
      <c r="K86" s="12">
        <f>мар.20!E81</f>
        <v>174</v>
      </c>
      <c r="L86" s="82">
        <f t="shared" si="6"/>
        <v>522</v>
      </c>
      <c r="M86" s="12">
        <f>апр.20!E81</f>
        <v>174</v>
      </c>
      <c r="N86" s="12">
        <f>май.20!E81</f>
        <v>174</v>
      </c>
      <c r="O86" s="12">
        <f>июн.20!E81</f>
        <v>174</v>
      </c>
      <c r="P86" s="82">
        <f t="shared" si="7"/>
        <v>522</v>
      </c>
      <c r="Q86" s="12">
        <f>июл.20!E81</f>
        <v>174</v>
      </c>
      <c r="R86" s="12">
        <f>авг.20!E81</f>
        <v>174</v>
      </c>
      <c r="S86" s="12">
        <f>сен.20!E81</f>
        <v>174</v>
      </c>
      <c r="T86" s="82">
        <f t="shared" si="8"/>
        <v>522</v>
      </c>
      <c r="U86" s="12">
        <f>окт.20!E81</f>
        <v>174</v>
      </c>
      <c r="V86" s="12">
        <f>ноя.20!E81</f>
        <v>174</v>
      </c>
      <c r="W86" s="12">
        <f>дек.20!E81</f>
        <v>174</v>
      </c>
    </row>
    <row r="87" spans="1:23" x14ac:dyDescent="0.25">
      <c r="A87" s="3">
        <v>78</v>
      </c>
      <c r="B87" s="33" t="s">
        <v>96</v>
      </c>
      <c r="C87" s="131">
        <v>113</v>
      </c>
      <c r="D87" s="131"/>
      <c r="E87" s="79">
        <f>СВОД_19!F87</f>
        <v>-4846</v>
      </c>
      <c r="F87" s="80">
        <f t="shared" si="9"/>
        <v>-6934</v>
      </c>
      <c r="G87" s="81">
        <f>янв.20!F82+фев.20!F82+мар.20!F82+апр.20!F82+май.20!F82+июн.20!F82+июл.20!F82+авг.20!F82+сен.20!F82+окт.20!F82+ноя.20!F82+дек.20!F82</f>
        <v>0</v>
      </c>
      <c r="H87" s="83">
        <f t="shared" si="5"/>
        <v>522</v>
      </c>
      <c r="I87" s="12">
        <f>янв.20!E82</f>
        <v>174</v>
      </c>
      <c r="J87" s="12">
        <f>фев.20!E82</f>
        <v>174</v>
      </c>
      <c r="K87" s="12">
        <f>мар.20!E82</f>
        <v>174</v>
      </c>
      <c r="L87" s="82">
        <f t="shared" si="6"/>
        <v>522</v>
      </c>
      <c r="M87" s="12">
        <f>апр.20!E82</f>
        <v>174</v>
      </c>
      <c r="N87" s="12">
        <f>май.20!E82</f>
        <v>174</v>
      </c>
      <c r="O87" s="12">
        <f>июн.20!E82</f>
        <v>174</v>
      </c>
      <c r="P87" s="82">
        <f t="shared" si="7"/>
        <v>522</v>
      </c>
      <c r="Q87" s="12">
        <f>июл.20!E82</f>
        <v>174</v>
      </c>
      <c r="R87" s="12">
        <f>авг.20!E82</f>
        <v>174</v>
      </c>
      <c r="S87" s="12">
        <f>сен.20!E82</f>
        <v>174</v>
      </c>
      <c r="T87" s="82">
        <f t="shared" si="8"/>
        <v>522</v>
      </c>
      <c r="U87" s="12">
        <f>окт.20!E82</f>
        <v>174</v>
      </c>
      <c r="V87" s="12">
        <f>ноя.20!E82</f>
        <v>174</v>
      </c>
      <c r="W87" s="12">
        <f>дек.20!E82</f>
        <v>174</v>
      </c>
    </row>
    <row r="88" spans="1:23" x14ac:dyDescent="0.25">
      <c r="A88" s="3">
        <v>79</v>
      </c>
      <c r="B88" s="33" t="s">
        <v>97</v>
      </c>
      <c r="C88" s="131">
        <v>114</v>
      </c>
      <c r="D88" s="131"/>
      <c r="E88" s="79">
        <f>СВОД_19!F88</f>
        <v>-6526</v>
      </c>
      <c r="F88" s="80">
        <f t="shared" si="9"/>
        <v>-8614</v>
      </c>
      <c r="G88" s="81">
        <f>янв.20!F83+фев.20!F83+мар.20!F83+апр.20!F83+май.20!F83+июн.20!F83+июл.20!F83+авг.20!F83+сен.20!F83+окт.20!F83+ноя.20!F83+дек.20!F83</f>
        <v>0</v>
      </c>
      <c r="H88" s="83">
        <f t="shared" si="5"/>
        <v>522</v>
      </c>
      <c r="I88" s="12">
        <f>янв.20!E83</f>
        <v>174</v>
      </c>
      <c r="J88" s="12">
        <f>фев.20!E83</f>
        <v>174</v>
      </c>
      <c r="K88" s="12">
        <f>мар.20!E83</f>
        <v>174</v>
      </c>
      <c r="L88" s="82">
        <f t="shared" si="6"/>
        <v>522</v>
      </c>
      <c r="M88" s="12">
        <f>апр.20!E83</f>
        <v>174</v>
      </c>
      <c r="N88" s="12">
        <f>май.20!E83</f>
        <v>174</v>
      </c>
      <c r="O88" s="12">
        <f>июн.20!E83</f>
        <v>174</v>
      </c>
      <c r="P88" s="82">
        <f t="shared" si="7"/>
        <v>522</v>
      </c>
      <c r="Q88" s="12">
        <f>июл.20!E83</f>
        <v>174</v>
      </c>
      <c r="R88" s="12">
        <f>авг.20!E83</f>
        <v>174</v>
      </c>
      <c r="S88" s="12">
        <f>сен.20!E83</f>
        <v>174</v>
      </c>
      <c r="T88" s="82">
        <f t="shared" si="8"/>
        <v>522</v>
      </c>
      <c r="U88" s="12">
        <f>окт.20!E83</f>
        <v>174</v>
      </c>
      <c r="V88" s="12">
        <f>ноя.20!E83</f>
        <v>174</v>
      </c>
      <c r="W88" s="12">
        <f>дек.20!E83</f>
        <v>174</v>
      </c>
    </row>
    <row r="89" spans="1:23" x14ac:dyDescent="0.25">
      <c r="A89" s="3">
        <v>80</v>
      </c>
      <c r="B89" s="33" t="s">
        <v>98</v>
      </c>
      <c r="C89" s="131">
        <v>115</v>
      </c>
      <c r="D89" s="131"/>
      <c r="E89" s="79">
        <f>СВОД_19!F89</f>
        <v>-6526</v>
      </c>
      <c r="F89" s="80">
        <f t="shared" si="9"/>
        <v>-8614</v>
      </c>
      <c r="G89" s="81">
        <f>янв.20!F84+фев.20!F84+мар.20!F84+апр.20!F84+май.20!F84+июн.20!F84+июл.20!F84+авг.20!F84+сен.20!F84+окт.20!F84+ноя.20!F84+дек.20!F84</f>
        <v>0</v>
      </c>
      <c r="H89" s="83">
        <f t="shared" si="5"/>
        <v>522</v>
      </c>
      <c r="I89" s="12">
        <f>янв.20!E84</f>
        <v>174</v>
      </c>
      <c r="J89" s="12">
        <f>фев.20!E84</f>
        <v>174</v>
      </c>
      <c r="K89" s="12">
        <f>мар.20!E84</f>
        <v>174</v>
      </c>
      <c r="L89" s="82">
        <f t="shared" si="6"/>
        <v>522</v>
      </c>
      <c r="M89" s="12">
        <f>апр.20!E84</f>
        <v>174</v>
      </c>
      <c r="N89" s="12">
        <f>май.20!E84</f>
        <v>174</v>
      </c>
      <c r="O89" s="12">
        <f>июн.20!E84</f>
        <v>174</v>
      </c>
      <c r="P89" s="82">
        <f t="shared" si="7"/>
        <v>522</v>
      </c>
      <c r="Q89" s="12">
        <f>июл.20!E84</f>
        <v>174</v>
      </c>
      <c r="R89" s="12">
        <f>авг.20!E84</f>
        <v>174</v>
      </c>
      <c r="S89" s="12">
        <f>сен.20!E84</f>
        <v>174</v>
      </c>
      <c r="T89" s="82">
        <f t="shared" si="8"/>
        <v>522</v>
      </c>
      <c r="U89" s="12">
        <f>окт.20!E84</f>
        <v>174</v>
      </c>
      <c r="V89" s="12">
        <f>ноя.20!E84</f>
        <v>174</v>
      </c>
      <c r="W89" s="12">
        <f>дек.20!E84</f>
        <v>174</v>
      </c>
    </row>
    <row r="90" spans="1:23" x14ac:dyDescent="0.25">
      <c r="A90" s="3">
        <v>81</v>
      </c>
      <c r="B90" s="33" t="s">
        <v>99</v>
      </c>
      <c r="C90" s="131">
        <v>116</v>
      </c>
      <c r="D90" s="131"/>
      <c r="E90" s="79">
        <f>СВОД_19!F90</f>
        <v>-6526</v>
      </c>
      <c r="F90" s="80">
        <f t="shared" si="9"/>
        <v>-8614</v>
      </c>
      <c r="G90" s="81">
        <f>янв.20!F85+фев.20!F85+мар.20!F85+апр.20!F85+май.20!F85+июн.20!F85+июл.20!F85+авг.20!F85+сен.20!F85+окт.20!F85+ноя.20!F85+дек.20!F85</f>
        <v>0</v>
      </c>
      <c r="H90" s="83">
        <f t="shared" si="5"/>
        <v>522</v>
      </c>
      <c r="I90" s="12">
        <f>янв.20!E85</f>
        <v>174</v>
      </c>
      <c r="J90" s="12">
        <f>фев.20!E85</f>
        <v>174</v>
      </c>
      <c r="K90" s="12">
        <f>мар.20!E85</f>
        <v>174</v>
      </c>
      <c r="L90" s="82">
        <f t="shared" si="6"/>
        <v>522</v>
      </c>
      <c r="M90" s="12">
        <f>апр.20!E85</f>
        <v>174</v>
      </c>
      <c r="N90" s="12">
        <f>май.20!E85</f>
        <v>174</v>
      </c>
      <c r="O90" s="12">
        <f>июн.20!E85</f>
        <v>174</v>
      </c>
      <c r="P90" s="82">
        <f t="shared" si="7"/>
        <v>522</v>
      </c>
      <c r="Q90" s="12">
        <f>июл.20!E85</f>
        <v>174</v>
      </c>
      <c r="R90" s="12">
        <f>авг.20!E85</f>
        <v>174</v>
      </c>
      <c r="S90" s="12">
        <f>сен.20!E85</f>
        <v>174</v>
      </c>
      <c r="T90" s="82">
        <f t="shared" si="8"/>
        <v>522</v>
      </c>
      <c r="U90" s="12">
        <f>окт.20!E85</f>
        <v>174</v>
      </c>
      <c r="V90" s="12">
        <f>ноя.20!E85</f>
        <v>174</v>
      </c>
      <c r="W90" s="12">
        <f>дек.20!E85</f>
        <v>174</v>
      </c>
    </row>
    <row r="91" spans="1:23" x14ac:dyDescent="0.25">
      <c r="A91" s="3">
        <v>82</v>
      </c>
      <c r="B91" s="33" t="s">
        <v>100</v>
      </c>
      <c r="C91" s="131">
        <v>118</v>
      </c>
      <c r="D91" s="131"/>
      <c r="E91" s="79">
        <f>СВОД_19!F91</f>
        <v>2088</v>
      </c>
      <c r="F91" s="80">
        <f t="shared" si="9"/>
        <v>2088</v>
      </c>
      <c r="G91" s="81">
        <f>янв.20!F86+фев.20!F86+мар.20!F86+апр.20!F86+май.20!F86+июн.20!F86+июл.20!F86+авг.20!F86+сен.20!F86+окт.20!F86+ноя.20!F86+дек.20!F86</f>
        <v>2088</v>
      </c>
      <c r="H91" s="83">
        <f t="shared" si="5"/>
        <v>522</v>
      </c>
      <c r="I91" s="12">
        <f>янв.20!E86</f>
        <v>174</v>
      </c>
      <c r="J91" s="12">
        <f>фев.20!E86</f>
        <v>174</v>
      </c>
      <c r="K91" s="12">
        <f>мар.20!E86</f>
        <v>174</v>
      </c>
      <c r="L91" s="82">
        <f t="shared" si="6"/>
        <v>522</v>
      </c>
      <c r="M91" s="12">
        <f>апр.20!E86</f>
        <v>174</v>
      </c>
      <c r="N91" s="12">
        <f>май.20!E86</f>
        <v>174</v>
      </c>
      <c r="O91" s="12">
        <f>июн.20!E86</f>
        <v>174</v>
      </c>
      <c r="P91" s="82">
        <f t="shared" si="7"/>
        <v>522</v>
      </c>
      <c r="Q91" s="12">
        <f>июл.20!E86</f>
        <v>174</v>
      </c>
      <c r="R91" s="12">
        <f>авг.20!E86</f>
        <v>174</v>
      </c>
      <c r="S91" s="12">
        <f>сен.20!E86</f>
        <v>174</v>
      </c>
      <c r="T91" s="82">
        <f t="shared" si="8"/>
        <v>522</v>
      </c>
      <c r="U91" s="12">
        <f>окт.20!E86</f>
        <v>174</v>
      </c>
      <c r="V91" s="12">
        <f>ноя.20!E86</f>
        <v>174</v>
      </c>
      <c r="W91" s="12">
        <f>дек.20!E86</f>
        <v>174</v>
      </c>
    </row>
    <row r="92" spans="1:23" x14ac:dyDescent="0.25">
      <c r="A92" s="3">
        <v>83</v>
      </c>
      <c r="B92" s="33" t="s">
        <v>101</v>
      </c>
      <c r="C92" s="131">
        <v>119</v>
      </c>
      <c r="D92" s="131" t="s">
        <v>19</v>
      </c>
      <c r="E92" s="79">
        <f>СВОД_19!F92</f>
        <v>-3726</v>
      </c>
      <c r="F92" s="80">
        <f t="shared" si="9"/>
        <v>-5814</v>
      </c>
      <c r="G92" s="81">
        <f>янв.20!F87+фев.20!F87+мар.20!F87+апр.20!F87+май.20!F87+июн.20!F87+июл.20!F87+авг.20!F87+сен.20!F87+окт.20!F87+ноя.20!F87+дек.20!F87</f>
        <v>0</v>
      </c>
      <c r="H92" s="83">
        <f t="shared" si="5"/>
        <v>522</v>
      </c>
      <c r="I92" s="12">
        <f>янв.20!E87</f>
        <v>174</v>
      </c>
      <c r="J92" s="12">
        <f>фев.20!E87</f>
        <v>174</v>
      </c>
      <c r="K92" s="12">
        <f>мар.20!E87</f>
        <v>174</v>
      </c>
      <c r="L92" s="82">
        <f t="shared" si="6"/>
        <v>522</v>
      </c>
      <c r="M92" s="12">
        <f>апр.20!E87</f>
        <v>174</v>
      </c>
      <c r="N92" s="12">
        <f>май.20!E87</f>
        <v>174</v>
      </c>
      <c r="O92" s="12">
        <f>июн.20!E87</f>
        <v>174</v>
      </c>
      <c r="P92" s="82">
        <f t="shared" si="7"/>
        <v>522</v>
      </c>
      <c r="Q92" s="12">
        <f>июл.20!E87</f>
        <v>174</v>
      </c>
      <c r="R92" s="12">
        <f>авг.20!E87</f>
        <v>174</v>
      </c>
      <c r="S92" s="12">
        <f>сен.20!E87</f>
        <v>174</v>
      </c>
      <c r="T92" s="82">
        <f t="shared" si="8"/>
        <v>522</v>
      </c>
      <c r="U92" s="12">
        <f>окт.20!E87</f>
        <v>174</v>
      </c>
      <c r="V92" s="12">
        <f>ноя.20!E87</f>
        <v>174</v>
      </c>
      <c r="W92" s="12">
        <f>дек.20!E87</f>
        <v>174</v>
      </c>
    </row>
    <row r="93" spans="1:23" x14ac:dyDescent="0.25">
      <c r="A93" s="3">
        <v>84</v>
      </c>
      <c r="B93" s="33" t="s">
        <v>102</v>
      </c>
      <c r="C93" s="131">
        <v>120</v>
      </c>
      <c r="D93" s="131"/>
      <c r="E93" s="79">
        <f>СВОД_19!F93</f>
        <v>-212</v>
      </c>
      <c r="F93" s="80">
        <f t="shared" si="9"/>
        <v>55</v>
      </c>
      <c r="G93" s="81">
        <f>янв.20!F88+фев.20!F88+мар.20!F88+апр.20!F88+май.20!F88+июн.20!F88+июл.20!F88+авг.20!F88+сен.20!F88+окт.20!F88+ноя.20!F88+дек.20!F88</f>
        <v>2355</v>
      </c>
      <c r="H93" s="83">
        <f t="shared" si="5"/>
        <v>522</v>
      </c>
      <c r="I93" s="12">
        <f>янв.20!E88</f>
        <v>174</v>
      </c>
      <c r="J93" s="12">
        <f>фев.20!E88</f>
        <v>174</v>
      </c>
      <c r="K93" s="12">
        <f>мар.20!E88</f>
        <v>174</v>
      </c>
      <c r="L93" s="82">
        <f t="shared" si="6"/>
        <v>522</v>
      </c>
      <c r="M93" s="12">
        <f>апр.20!E88</f>
        <v>174</v>
      </c>
      <c r="N93" s="12">
        <f>май.20!E88</f>
        <v>174</v>
      </c>
      <c r="O93" s="12">
        <f>июн.20!E88</f>
        <v>174</v>
      </c>
      <c r="P93" s="82">
        <f t="shared" si="7"/>
        <v>522</v>
      </c>
      <c r="Q93" s="12">
        <f>июл.20!E88</f>
        <v>174</v>
      </c>
      <c r="R93" s="12">
        <f>авг.20!E88</f>
        <v>174</v>
      </c>
      <c r="S93" s="12">
        <f>сен.20!E88</f>
        <v>174</v>
      </c>
      <c r="T93" s="82">
        <f t="shared" si="8"/>
        <v>522</v>
      </c>
      <c r="U93" s="12">
        <f>окт.20!E88</f>
        <v>174</v>
      </c>
      <c r="V93" s="12">
        <f>ноя.20!E88</f>
        <v>174</v>
      </c>
      <c r="W93" s="12">
        <f>дек.20!E88</f>
        <v>174</v>
      </c>
    </row>
    <row r="94" spans="1:23" x14ac:dyDescent="0.25">
      <c r="A94" s="3">
        <v>85</v>
      </c>
      <c r="B94" s="33" t="s">
        <v>103</v>
      </c>
      <c r="C94" s="131">
        <v>122</v>
      </c>
      <c r="D94" s="131"/>
      <c r="E94" s="79">
        <f>СВОД_19!F94</f>
        <v>0</v>
      </c>
      <c r="F94" s="80">
        <f t="shared" si="9"/>
        <v>-1044</v>
      </c>
      <c r="G94" s="81">
        <f>янв.20!F89+фев.20!F89+мар.20!F89+апр.20!F89+май.20!F89+июн.20!F89+июл.20!F89+авг.20!F89+сен.20!F89+окт.20!F89+ноя.20!F89+дек.20!F89</f>
        <v>1044</v>
      </c>
      <c r="H94" s="83">
        <f t="shared" si="5"/>
        <v>522</v>
      </c>
      <c r="I94" s="12">
        <f>янв.20!E89</f>
        <v>174</v>
      </c>
      <c r="J94" s="12">
        <f>фев.20!E89</f>
        <v>174</v>
      </c>
      <c r="K94" s="12">
        <f>мар.20!E89</f>
        <v>174</v>
      </c>
      <c r="L94" s="82">
        <f t="shared" si="6"/>
        <v>522</v>
      </c>
      <c r="M94" s="12">
        <f>апр.20!E89</f>
        <v>174</v>
      </c>
      <c r="N94" s="12">
        <f>май.20!E89</f>
        <v>174</v>
      </c>
      <c r="O94" s="12">
        <f>июн.20!E89</f>
        <v>174</v>
      </c>
      <c r="P94" s="82">
        <f t="shared" si="7"/>
        <v>522</v>
      </c>
      <c r="Q94" s="12">
        <f>июл.20!E89</f>
        <v>174</v>
      </c>
      <c r="R94" s="12">
        <f>авг.20!E89</f>
        <v>174</v>
      </c>
      <c r="S94" s="12">
        <f>сен.20!E89</f>
        <v>174</v>
      </c>
      <c r="T94" s="82">
        <f t="shared" si="8"/>
        <v>522</v>
      </c>
      <c r="U94" s="12">
        <f>окт.20!E89</f>
        <v>174</v>
      </c>
      <c r="V94" s="12">
        <f>ноя.20!E89</f>
        <v>174</v>
      </c>
      <c r="W94" s="12">
        <f>дек.20!E89</f>
        <v>174</v>
      </c>
    </row>
    <row r="95" spans="1:23" x14ac:dyDescent="0.25">
      <c r="A95" s="3">
        <v>86</v>
      </c>
      <c r="B95" s="33" t="s">
        <v>104</v>
      </c>
      <c r="C95" s="131">
        <v>123</v>
      </c>
      <c r="D95" s="131"/>
      <c r="E95" s="79">
        <f>СВОД_19!F95</f>
        <v>-326</v>
      </c>
      <c r="F95" s="80">
        <f t="shared" si="9"/>
        <v>86</v>
      </c>
      <c r="G95" s="81">
        <f>янв.20!F90+фев.20!F90+мар.20!F90+апр.20!F90+май.20!F90+июн.20!F90+июл.20!F90+авг.20!F90+сен.20!F90+окт.20!F90+ноя.20!F90+дек.20!F90</f>
        <v>2500</v>
      </c>
      <c r="H95" s="83">
        <f t="shared" si="5"/>
        <v>522</v>
      </c>
      <c r="I95" s="12">
        <f>янв.20!E90</f>
        <v>174</v>
      </c>
      <c r="J95" s="12">
        <f>фев.20!E90</f>
        <v>174</v>
      </c>
      <c r="K95" s="12">
        <f>мар.20!E90</f>
        <v>174</v>
      </c>
      <c r="L95" s="82">
        <f t="shared" si="6"/>
        <v>522</v>
      </c>
      <c r="M95" s="12">
        <f>апр.20!E90</f>
        <v>174</v>
      </c>
      <c r="N95" s="12">
        <f>май.20!E90</f>
        <v>174</v>
      </c>
      <c r="O95" s="12">
        <f>июн.20!E90</f>
        <v>174</v>
      </c>
      <c r="P95" s="82">
        <f t="shared" si="7"/>
        <v>522</v>
      </c>
      <c r="Q95" s="12">
        <f>июл.20!E90</f>
        <v>174</v>
      </c>
      <c r="R95" s="12">
        <f>авг.20!E90</f>
        <v>174</v>
      </c>
      <c r="S95" s="12">
        <f>сен.20!E90</f>
        <v>174</v>
      </c>
      <c r="T95" s="82">
        <f t="shared" si="8"/>
        <v>522</v>
      </c>
      <c r="U95" s="12">
        <f>окт.20!E90</f>
        <v>174</v>
      </c>
      <c r="V95" s="12">
        <f>ноя.20!E90</f>
        <v>174</v>
      </c>
      <c r="W95" s="12">
        <f>дек.20!E90</f>
        <v>174</v>
      </c>
    </row>
    <row r="96" spans="1:23" x14ac:dyDescent="0.25">
      <c r="A96" s="3">
        <v>87</v>
      </c>
      <c r="B96" s="33" t="s">
        <v>105</v>
      </c>
      <c r="C96" s="131">
        <v>124</v>
      </c>
      <c r="D96" s="131"/>
      <c r="E96" s="79">
        <f>СВОД_19!F96</f>
        <v>-696</v>
      </c>
      <c r="F96" s="80">
        <f t="shared" si="9"/>
        <v>-2784</v>
      </c>
      <c r="G96" s="81">
        <f>янв.20!F91+фев.20!F91+мар.20!F91+апр.20!F91+май.20!F91+июн.20!F91+июл.20!F91+авг.20!F91+сен.20!F91+окт.20!F91+ноя.20!F91+дек.20!F91</f>
        <v>0</v>
      </c>
      <c r="H96" s="83">
        <f t="shared" si="5"/>
        <v>522</v>
      </c>
      <c r="I96" s="12">
        <f>янв.20!E91</f>
        <v>174</v>
      </c>
      <c r="J96" s="12">
        <f>фев.20!E91</f>
        <v>174</v>
      </c>
      <c r="K96" s="12">
        <f>мар.20!E91</f>
        <v>174</v>
      </c>
      <c r="L96" s="82">
        <f t="shared" si="6"/>
        <v>522</v>
      </c>
      <c r="M96" s="12">
        <f>апр.20!E91</f>
        <v>174</v>
      </c>
      <c r="N96" s="12">
        <f>май.20!E91</f>
        <v>174</v>
      </c>
      <c r="O96" s="12">
        <f>июн.20!E91</f>
        <v>174</v>
      </c>
      <c r="P96" s="82">
        <f t="shared" si="7"/>
        <v>522</v>
      </c>
      <c r="Q96" s="12">
        <f>июл.20!E91</f>
        <v>174</v>
      </c>
      <c r="R96" s="12">
        <f>авг.20!E91</f>
        <v>174</v>
      </c>
      <c r="S96" s="12">
        <f>сен.20!E91</f>
        <v>174</v>
      </c>
      <c r="T96" s="82">
        <f t="shared" si="8"/>
        <v>522</v>
      </c>
      <c r="U96" s="12">
        <f>окт.20!E91</f>
        <v>174</v>
      </c>
      <c r="V96" s="12">
        <f>ноя.20!E91</f>
        <v>174</v>
      </c>
      <c r="W96" s="12">
        <f>дек.20!E91</f>
        <v>174</v>
      </c>
    </row>
    <row r="97" spans="1:23" x14ac:dyDescent="0.25">
      <c r="A97" s="3">
        <v>88</v>
      </c>
      <c r="B97" s="33" t="s">
        <v>106</v>
      </c>
      <c r="C97" s="131">
        <v>125</v>
      </c>
      <c r="D97" s="131"/>
      <c r="E97" s="79">
        <f>СВОД_19!F97</f>
        <v>340</v>
      </c>
      <c r="F97" s="80">
        <f t="shared" si="9"/>
        <v>-66</v>
      </c>
      <c r="G97" s="81">
        <f>янв.20!F92+фев.20!F92+мар.20!F92+апр.20!F92+май.20!F92+июн.20!F92+июл.20!F92+авг.20!F92+сен.20!F92+окт.20!F92+ноя.20!F92+дек.20!F92</f>
        <v>1682</v>
      </c>
      <c r="H97" s="83">
        <f t="shared" si="5"/>
        <v>522</v>
      </c>
      <c r="I97" s="12">
        <f>янв.20!E92</f>
        <v>174</v>
      </c>
      <c r="J97" s="12">
        <f>фев.20!E92</f>
        <v>174</v>
      </c>
      <c r="K97" s="12">
        <f>мар.20!E92</f>
        <v>174</v>
      </c>
      <c r="L97" s="82">
        <f t="shared" si="6"/>
        <v>522</v>
      </c>
      <c r="M97" s="12">
        <f>апр.20!E92</f>
        <v>174</v>
      </c>
      <c r="N97" s="12">
        <f>май.20!E92</f>
        <v>174</v>
      </c>
      <c r="O97" s="12">
        <f>июн.20!E92</f>
        <v>174</v>
      </c>
      <c r="P97" s="82">
        <f t="shared" si="7"/>
        <v>522</v>
      </c>
      <c r="Q97" s="12">
        <f>июл.20!E92</f>
        <v>174</v>
      </c>
      <c r="R97" s="12">
        <f>авг.20!E92</f>
        <v>174</v>
      </c>
      <c r="S97" s="12">
        <f>сен.20!E92</f>
        <v>174</v>
      </c>
      <c r="T97" s="82">
        <f t="shared" si="8"/>
        <v>522</v>
      </c>
      <c r="U97" s="12">
        <f>окт.20!E92</f>
        <v>174</v>
      </c>
      <c r="V97" s="12">
        <f>ноя.20!E92</f>
        <v>174</v>
      </c>
      <c r="W97" s="12">
        <f>дек.20!E92</f>
        <v>174</v>
      </c>
    </row>
    <row r="98" spans="1:23" x14ac:dyDescent="0.25">
      <c r="A98" s="3">
        <v>89</v>
      </c>
      <c r="B98" s="33" t="s">
        <v>107</v>
      </c>
      <c r="C98" s="131">
        <v>126</v>
      </c>
      <c r="D98" s="131"/>
      <c r="E98" s="79">
        <f>СВОД_19!F98</f>
        <v>-2026</v>
      </c>
      <c r="F98" s="80">
        <f t="shared" si="9"/>
        <v>56</v>
      </c>
      <c r="G98" s="81">
        <f>янв.20!F93+фев.20!F93+мар.20!F93+апр.20!F93+май.20!F93+июн.20!F93+июл.20!F93+авг.20!F93+сен.20!F93+окт.20!F93+ноя.20!F93+дек.20!F93</f>
        <v>4170</v>
      </c>
      <c r="H98" s="83">
        <f t="shared" si="5"/>
        <v>522</v>
      </c>
      <c r="I98" s="12">
        <f>янв.20!E93</f>
        <v>174</v>
      </c>
      <c r="J98" s="12">
        <f>фев.20!E93</f>
        <v>174</v>
      </c>
      <c r="K98" s="12">
        <f>мар.20!E93</f>
        <v>174</v>
      </c>
      <c r="L98" s="82">
        <f t="shared" si="6"/>
        <v>522</v>
      </c>
      <c r="M98" s="12">
        <f>апр.20!E93</f>
        <v>174</v>
      </c>
      <c r="N98" s="12">
        <f>май.20!E93</f>
        <v>174</v>
      </c>
      <c r="O98" s="12">
        <f>июн.20!E93</f>
        <v>174</v>
      </c>
      <c r="P98" s="82">
        <f t="shared" si="7"/>
        <v>522</v>
      </c>
      <c r="Q98" s="12">
        <f>июл.20!E93</f>
        <v>174</v>
      </c>
      <c r="R98" s="12">
        <f>авг.20!E93</f>
        <v>174</v>
      </c>
      <c r="S98" s="12">
        <f>сен.20!E93</f>
        <v>174</v>
      </c>
      <c r="T98" s="82">
        <f t="shared" si="8"/>
        <v>522</v>
      </c>
      <c r="U98" s="12">
        <f>окт.20!E93</f>
        <v>174</v>
      </c>
      <c r="V98" s="12">
        <f>ноя.20!E93</f>
        <v>174</v>
      </c>
      <c r="W98" s="12">
        <f>дек.20!E93</f>
        <v>174</v>
      </c>
    </row>
    <row r="99" spans="1:23" ht="30" x14ac:dyDescent="0.25">
      <c r="A99" s="3">
        <v>90</v>
      </c>
      <c r="B99" s="33" t="s">
        <v>339</v>
      </c>
      <c r="C99" s="131">
        <v>127</v>
      </c>
      <c r="D99" s="131"/>
      <c r="E99" s="79">
        <f>СВОД_19!F99</f>
        <v>-2574</v>
      </c>
      <c r="F99" s="80">
        <f t="shared" si="9"/>
        <v>-4662</v>
      </c>
      <c r="G99" s="81">
        <f>янв.20!F94+фев.20!F94+мар.20!F94+апр.20!F94+май.20!F94+июн.20!F94+июл.20!F94+авг.20!F94+сен.20!F94+окт.20!F94+ноя.20!F94+дек.20!F94</f>
        <v>0</v>
      </c>
      <c r="H99" s="83">
        <f t="shared" si="5"/>
        <v>522</v>
      </c>
      <c r="I99" s="12">
        <f>янв.20!E94</f>
        <v>174</v>
      </c>
      <c r="J99" s="12">
        <f>фев.20!E94</f>
        <v>174</v>
      </c>
      <c r="K99" s="12">
        <f>мар.20!E94</f>
        <v>174</v>
      </c>
      <c r="L99" s="82">
        <f t="shared" si="6"/>
        <v>522</v>
      </c>
      <c r="M99" s="12">
        <f>апр.20!E94</f>
        <v>174</v>
      </c>
      <c r="N99" s="12">
        <f>май.20!E94</f>
        <v>174</v>
      </c>
      <c r="O99" s="12">
        <f>июн.20!E94</f>
        <v>174</v>
      </c>
      <c r="P99" s="82">
        <f t="shared" si="7"/>
        <v>522</v>
      </c>
      <c r="Q99" s="12">
        <f>июл.20!E94</f>
        <v>174</v>
      </c>
      <c r="R99" s="12">
        <f>авг.20!E94</f>
        <v>174</v>
      </c>
      <c r="S99" s="12">
        <f>сен.20!E94</f>
        <v>174</v>
      </c>
      <c r="T99" s="82">
        <f t="shared" si="8"/>
        <v>522</v>
      </c>
      <c r="U99" s="12">
        <f>окт.20!E94</f>
        <v>174</v>
      </c>
      <c r="V99" s="12">
        <f>ноя.20!E94</f>
        <v>174</v>
      </c>
      <c r="W99" s="12">
        <f>дек.20!E94</f>
        <v>174</v>
      </c>
    </row>
    <row r="100" spans="1:23" x14ac:dyDescent="0.25">
      <c r="A100" s="3">
        <v>91</v>
      </c>
      <c r="B100" s="33" t="s">
        <v>109</v>
      </c>
      <c r="C100" s="131">
        <v>132</v>
      </c>
      <c r="D100" s="131"/>
      <c r="E100" s="79">
        <f>СВОД_19!F100</f>
        <v>-3586</v>
      </c>
      <c r="F100" s="80">
        <f t="shared" si="9"/>
        <v>-5674</v>
      </c>
      <c r="G100" s="81">
        <f>янв.20!F95+фев.20!F95+мар.20!F95+апр.20!F95+май.20!F95+июн.20!F95+июл.20!F95+авг.20!F95+сен.20!F95+окт.20!F95+ноя.20!F95+дек.20!F95</f>
        <v>0</v>
      </c>
      <c r="H100" s="83">
        <f t="shared" si="5"/>
        <v>522</v>
      </c>
      <c r="I100" s="12">
        <f>янв.20!E95</f>
        <v>174</v>
      </c>
      <c r="J100" s="12">
        <f>фев.20!E95</f>
        <v>174</v>
      </c>
      <c r="K100" s="12">
        <f>мар.20!E95</f>
        <v>174</v>
      </c>
      <c r="L100" s="82">
        <f t="shared" si="6"/>
        <v>522</v>
      </c>
      <c r="M100" s="12">
        <f>апр.20!E95</f>
        <v>174</v>
      </c>
      <c r="N100" s="12">
        <f>май.20!E95</f>
        <v>174</v>
      </c>
      <c r="O100" s="12">
        <f>июн.20!E95</f>
        <v>174</v>
      </c>
      <c r="P100" s="82">
        <f t="shared" si="7"/>
        <v>522</v>
      </c>
      <c r="Q100" s="12">
        <f>июл.20!E95</f>
        <v>174</v>
      </c>
      <c r="R100" s="12">
        <f>авг.20!E95</f>
        <v>174</v>
      </c>
      <c r="S100" s="12">
        <f>сен.20!E95</f>
        <v>174</v>
      </c>
      <c r="T100" s="82">
        <f t="shared" si="8"/>
        <v>522</v>
      </c>
      <c r="U100" s="12">
        <f>окт.20!E95</f>
        <v>174</v>
      </c>
      <c r="V100" s="12">
        <f>ноя.20!E95</f>
        <v>174</v>
      </c>
      <c r="W100" s="12">
        <f>дек.20!E95</f>
        <v>174</v>
      </c>
    </row>
    <row r="101" spans="1:23" x14ac:dyDescent="0.25">
      <c r="A101" s="3">
        <v>92</v>
      </c>
      <c r="B101" s="33" t="s">
        <v>110</v>
      </c>
      <c r="C101" s="131">
        <v>133</v>
      </c>
      <c r="D101" s="131"/>
      <c r="E101" s="79">
        <f>СВОД_19!F101</f>
        <v>-522</v>
      </c>
      <c r="F101" s="80">
        <f t="shared" si="9"/>
        <v>0</v>
      </c>
      <c r="G101" s="81">
        <f>янв.20!F96+фев.20!F96+мар.20!F96+апр.20!F96+май.20!F96+июн.20!F96+июл.20!F96+авг.20!F96+сен.20!F96+окт.20!F96+ноя.20!F96+дек.20!F96</f>
        <v>2610</v>
      </c>
      <c r="H101" s="83">
        <f t="shared" si="5"/>
        <v>522</v>
      </c>
      <c r="I101" s="12">
        <f>янв.20!E96</f>
        <v>174</v>
      </c>
      <c r="J101" s="12">
        <f>фев.20!E96</f>
        <v>174</v>
      </c>
      <c r="K101" s="12">
        <f>мар.20!E96</f>
        <v>174</v>
      </c>
      <c r="L101" s="82">
        <f t="shared" si="6"/>
        <v>522</v>
      </c>
      <c r="M101" s="12">
        <f>апр.20!E96</f>
        <v>174</v>
      </c>
      <c r="N101" s="12">
        <f>май.20!E96</f>
        <v>174</v>
      </c>
      <c r="O101" s="12">
        <f>июн.20!E96</f>
        <v>174</v>
      </c>
      <c r="P101" s="82">
        <f t="shared" si="7"/>
        <v>522</v>
      </c>
      <c r="Q101" s="12">
        <f>июл.20!E96</f>
        <v>174</v>
      </c>
      <c r="R101" s="12">
        <f>авг.20!E96</f>
        <v>174</v>
      </c>
      <c r="S101" s="12">
        <f>сен.20!E96</f>
        <v>174</v>
      </c>
      <c r="T101" s="82">
        <f t="shared" si="8"/>
        <v>522</v>
      </c>
      <c r="U101" s="12">
        <f>окт.20!E96</f>
        <v>174</v>
      </c>
      <c r="V101" s="12">
        <f>ноя.20!E96</f>
        <v>174</v>
      </c>
      <c r="W101" s="12">
        <f>дек.20!E96</f>
        <v>174</v>
      </c>
    </row>
    <row r="102" spans="1:23" x14ac:dyDescent="0.25">
      <c r="A102" s="3">
        <v>93</v>
      </c>
      <c r="B102" s="33" t="s">
        <v>111</v>
      </c>
      <c r="C102" s="131">
        <v>134</v>
      </c>
      <c r="D102" s="131"/>
      <c r="E102" s="79">
        <f>СВОД_19!F102</f>
        <v>-1026</v>
      </c>
      <c r="F102" s="80">
        <f t="shared" si="9"/>
        <v>-614</v>
      </c>
      <c r="G102" s="81">
        <f>янв.20!F97+фев.20!F97+мар.20!F97+апр.20!F97+май.20!F97+июн.20!F97+июл.20!F97+авг.20!F97+сен.20!F97+окт.20!F97+ноя.20!F97+дек.20!F97</f>
        <v>2500</v>
      </c>
      <c r="H102" s="83">
        <f t="shared" si="5"/>
        <v>522</v>
      </c>
      <c r="I102" s="12">
        <f>янв.20!E97</f>
        <v>174</v>
      </c>
      <c r="J102" s="12">
        <f>фев.20!E97</f>
        <v>174</v>
      </c>
      <c r="K102" s="12">
        <f>мар.20!E97</f>
        <v>174</v>
      </c>
      <c r="L102" s="82">
        <f t="shared" si="6"/>
        <v>522</v>
      </c>
      <c r="M102" s="12">
        <f>апр.20!E97</f>
        <v>174</v>
      </c>
      <c r="N102" s="12">
        <f>май.20!E97</f>
        <v>174</v>
      </c>
      <c r="O102" s="12">
        <f>июн.20!E97</f>
        <v>174</v>
      </c>
      <c r="P102" s="82">
        <f t="shared" si="7"/>
        <v>522</v>
      </c>
      <c r="Q102" s="12">
        <f>июл.20!E97</f>
        <v>174</v>
      </c>
      <c r="R102" s="12">
        <f>авг.20!E97</f>
        <v>174</v>
      </c>
      <c r="S102" s="12">
        <f>сен.20!E97</f>
        <v>174</v>
      </c>
      <c r="T102" s="82">
        <f t="shared" si="8"/>
        <v>522</v>
      </c>
      <c r="U102" s="12">
        <f>окт.20!E97</f>
        <v>174</v>
      </c>
      <c r="V102" s="12">
        <f>ноя.20!E97</f>
        <v>174</v>
      </c>
      <c r="W102" s="12">
        <f>дек.20!E97</f>
        <v>174</v>
      </c>
    </row>
    <row r="103" spans="1:23" x14ac:dyDescent="0.25">
      <c r="A103" s="3">
        <v>94</v>
      </c>
      <c r="B103" s="33" t="s">
        <v>112</v>
      </c>
      <c r="C103" s="131">
        <v>135</v>
      </c>
      <c r="D103" s="131"/>
      <c r="E103" s="79">
        <f>СВОД_19!F103</f>
        <v>-1566</v>
      </c>
      <c r="F103" s="80">
        <f t="shared" si="9"/>
        <v>-348</v>
      </c>
      <c r="G103" s="81">
        <f>янв.20!F98+фев.20!F98+мар.20!F98+апр.20!F98+май.20!F98+июн.20!F98+июл.20!F98+авг.20!F98+сен.20!F98+окт.20!F98+ноя.20!F98+дек.20!F98</f>
        <v>3306</v>
      </c>
      <c r="H103" s="83">
        <f t="shared" si="5"/>
        <v>522</v>
      </c>
      <c r="I103" s="12">
        <f>янв.20!E98</f>
        <v>174</v>
      </c>
      <c r="J103" s="12">
        <f>фев.20!E98</f>
        <v>174</v>
      </c>
      <c r="K103" s="12">
        <f>мар.20!E98</f>
        <v>174</v>
      </c>
      <c r="L103" s="82">
        <f t="shared" si="6"/>
        <v>522</v>
      </c>
      <c r="M103" s="12">
        <f>апр.20!E98</f>
        <v>174</v>
      </c>
      <c r="N103" s="12">
        <f>май.20!E98</f>
        <v>174</v>
      </c>
      <c r="O103" s="12">
        <f>июн.20!E98</f>
        <v>174</v>
      </c>
      <c r="P103" s="82">
        <f t="shared" si="7"/>
        <v>522</v>
      </c>
      <c r="Q103" s="12">
        <f>июл.20!E98</f>
        <v>174</v>
      </c>
      <c r="R103" s="12">
        <f>авг.20!E98</f>
        <v>174</v>
      </c>
      <c r="S103" s="12">
        <f>сен.20!E98</f>
        <v>174</v>
      </c>
      <c r="T103" s="82">
        <f t="shared" si="8"/>
        <v>522</v>
      </c>
      <c r="U103" s="12">
        <f>окт.20!E98</f>
        <v>174</v>
      </c>
      <c r="V103" s="12">
        <f>ноя.20!E98</f>
        <v>174</v>
      </c>
      <c r="W103" s="12">
        <f>дек.20!E98</f>
        <v>174</v>
      </c>
    </row>
    <row r="104" spans="1:23" x14ac:dyDescent="0.25">
      <c r="A104" s="3">
        <v>95</v>
      </c>
      <c r="B104" s="33" t="s">
        <v>113</v>
      </c>
      <c r="C104" s="131">
        <v>137</v>
      </c>
      <c r="D104" s="131"/>
      <c r="E104" s="79">
        <f>СВОД_19!F104</f>
        <v>-6526</v>
      </c>
      <c r="F104" s="80">
        <f t="shared" si="9"/>
        <v>-193.76000000000022</v>
      </c>
      <c r="G104" s="81">
        <f>янв.20!F99+фев.20!F99+мар.20!F99+апр.20!F99+май.20!F99+июн.20!F99+июл.20!F99+авг.20!F99+сен.20!F99+окт.20!F99+ноя.20!F99+дек.20!F99</f>
        <v>8420.24</v>
      </c>
      <c r="H104" s="83">
        <f t="shared" si="5"/>
        <v>522</v>
      </c>
      <c r="I104" s="12">
        <f>янв.20!E99</f>
        <v>174</v>
      </c>
      <c r="J104" s="12">
        <f>фев.20!E99</f>
        <v>174</v>
      </c>
      <c r="K104" s="12">
        <f>мар.20!E99</f>
        <v>174</v>
      </c>
      <c r="L104" s="82">
        <f t="shared" si="6"/>
        <v>522</v>
      </c>
      <c r="M104" s="12">
        <f>апр.20!E99</f>
        <v>174</v>
      </c>
      <c r="N104" s="12">
        <f>май.20!E99</f>
        <v>174</v>
      </c>
      <c r="O104" s="12">
        <f>июн.20!E99</f>
        <v>174</v>
      </c>
      <c r="P104" s="82">
        <f t="shared" si="7"/>
        <v>522</v>
      </c>
      <c r="Q104" s="12">
        <f>июл.20!E99</f>
        <v>174</v>
      </c>
      <c r="R104" s="12">
        <f>авг.20!E99</f>
        <v>174</v>
      </c>
      <c r="S104" s="12">
        <f>сен.20!E99</f>
        <v>174</v>
      </c>
      <c r="T104" s="82">
        <f t="shared" si="8"/>
        <v>522</v>
      </c>
      <c r="U104" s="12">
        <f>окт.20!E99</f>
        <v>174</v>
      </c>
      <c r="V104" s="12">
        <f>ноя.20!E99</f>
        <v>174</v>
      </c>
      <c r="W104" s="12">
        <f>дек.20!E99</f>
        <v>174</v>
      </c>
    </row>
    <row r="105" spans="1:23" x14ac:dyDescent="0.25">
      <c r="A105" s="3">
        <v>96</v>
      </c>
      <c r="B105" s="33" t="s">
        <v>114</v>
      </c>
      <c r="C105" s="131">
        <v>139</v>
      </c>
      <c r="D105" s="131"/>
      <c r="E105" s="79">
        <f>СВОД_19!F105</f>
        <v>0</v>
      </c>
      <c r="F105" s="80">
        <f t="shared" si="9"/>
        <v>0</v>
      </c>
      <c r="G105" s="81">
        <f>янв.20!F100+фев.20!F100+мар.20!F100+апр.20!F100+май.20!F100+июн.20!F100+июл.20!F100+авг.20!F100+сен.20!F100+окт.20!F100+ноя.20!F100+дек.20!F100</f>
        <v>2088</v>
      </c>
      <c r="H105" s="83">
        <f t="shared" si="5"/>
        <v>522</v>
      </c>
      <c r="I105" s="12">
        <f>янв.20!E100</f>
        <v>174</v>
      </c>
      <c r="J105" s="12">
        <f>фев.20!E100</f>
        <v>174</v>
      </c>
      <c r="K105" s="12">
        <f>мар.20!E100</f>
        <v>174</v>
      </c>
      <c r="L105" s="82">
        <f t="shared" si="6"/>
        <v>522</v>
      </c>
      <c r="M105" s="12">
        <f>апр.20!E100</f>
        <v>174</v>
      </c>
      <c r="N105" s="12">
        <f>май.20!E100</f>
        <v>174</v>
      </c>
      <c r="O105" s="12">
        <f>июн.20!E100</f>
        <v>174</v>
      </c>
      <c r="P105" s="82">
        <f t="shared" si="7"/>
        <v>522</v>
      </c>
      <c r="Q105" s="12">
        <f>июл.20!E100</f>
        <v>174</v>
      </c>
      <c r="R105" s="12">
        <f>авг.20!E100</f>
        <v>174</v>
      </c>
      <c r="S105" s="12">
        <f>сен.20!E100</f>
        <v>174</v>
      </c>
      <c r="T105" s="82">
        <f t="shared" si="8"/>
        <v>522</v>
      </c>
      <c r="U105" s="12">
        <f>окт.20!E100</f>
        <v>174</v>
      </c>
      <c r="V105" s="12">
        <f>ноя.20!E100</f>
        <v>174</v>
      </c>
      <c r="W105" s="12">
        <f>дек.20!E100</f>
        <v>174</v>
      </c>
    </row>
    <row r="106" spans="1:23" x14ac:dyDescent="0.25">
      <c r="A106" s="3">
        <v>97</v>
      </c>
      <c r="B106" s="33" t="s">
        <v>115</v>
      </c>
      <c r="C106" s="131">
        <v>140</v>
      </c>
      <c r="D106" s="131"/>
      <c r="E106" s="79">
        <f>СВОД_19!F106</f>
        <v>24</v>
      </c>
      <c r="F106" s="80">
        <f t="shared" si="9"/>
        <v>0</v>
      </c>
      <c r="G106" s="81">
        <f>янв.20!F101+фев.20!F101+мар.20!F101+апр.20!F101+май.20!F101+июн.20!F101+июл.20!F101+авг.20!F101+сен.20!F101+окт.20!F101+ноя.20!F101+дек.20!F101</f>
        <v>2064</v>
      </c>
      <c r="H106" s="83">
        <f t="shared" si="5"/>
        <v>522</v>
      </c>
      <c r="I106" s="12">
        <f>янв.20!E101</f>
        <v>174</v>
      </c>
      <c r="J106" s="12">
        <f>фев.20!E101</f>
        <v>174</v>
      </c>
      <c r="K106" s="12">
        <f>мар.20!E101</f>
        <v>174</v>
      </c>
      <c r="L106" s="82">
        <f t="shared" si="6"/>
        <v>522</v>
      </c>
      <c r="M106" s="12">
        <f>апр.20!E101</f>
        <v>174</v>
      </c>
      <c r="N106" s="12">
        <f>май.20!E101</f>
        <v>174</v>
      </c>
      <c r="O106" s="12">
        <f>июн.20!E101</f>
        <v>174</v>
      </c>
      <c r="P106" s="82">
        <f t="shared" si="7"/>
        <v>522</v>
      </c>
      <c r="Q106" s="12">
        <f>июл.20!E101</f>
        <v>174</v>
      </c>
      <c r="R106" s="12">
        <f>авг.20!E101</f>
        <v>174</v>
      </c>
      <c r="S106" s="12">
        <f>сен.20!E101</f>
        <v>174</v>
      </c>
      <c r="T106" s="82">
        <f t="shared" si="8"/>
        <v>522</v>
      </c>
      <c r="U106" s="12">
        <f>окт.20!E101</f>
        <v>174</v>
      </c>
      <c r="V106" s="12">
        <f>ноя.20!E101</f>
        <v>174</v>
      </c>
      <c r="W106" s="12">
        <f>дек.20!E101</f>
        <v>174</v>
      </c>
    </row>
    <row r="107" spans="1:23" x14ac:dyDescent="0.25">
      <c r="A107" s="3">
        <v>98</v>
      </c>
      <c r="B107" s="33" t="s">
        <v>116</v>
      </c>
      <c r="C107" s="131">
        <v>140</v>
      </c>
      <c r="D107" s="131" t="s">
        <v>19</v>
      </c>
      <c r="E107" s="79">
        <f>СВОД_19!F107</f>
        <v>-44</v>
      </c>
      <c r="F107" s="80">
        <f t="shared" si="9"/>
        <v>1868</v>
      </c>
      <c r="G107" s="81">
        <f>янв.20!F102+фев.20!F102+мар.20!F102+апр.20!F102+май.20!F102+июн.20!F102+июл.20!F102+авг.20!F102+сен.20!F102+окт.20!F102+ноя.20!F102+дек.20!F102</f>
        <v>4000</v>
      </c>
      <c r="H107" s="83">
        <f t="shared" si="5"/>
        <v>522</v>
      </c>
      <c r="I107" s="12">
        <f>янв.20!E102</f>
        <v>174</v>
      </c>
      <c r="J107" s="12">
        <f>фев.20!E102</f>
        <v>174</v>
      </c>
      <c r="K107" s="12">
        <f>мар.20!E102</f>
        <v>174</v>
      </c>
      <c r="L107" s="82">
        <f t="shared" si="6"/>
        <v>522</v>
      </c>
      <c r="M107" s="12">
        <f>апр.20!E102</f>
        <v>174</v>
      </c>
      <c r="N107" s="12">
        <f>май.20!E102</f>
        <v>174</v>
      </c>
      <c r="O107" s="12">
        <f>июн.20!E102</f>
        <v>174</v>
      </c>
      <c r="P107" s="82">
        <f t="shared" si="7"/>
        <v>522</v>
      </c>
      <c r="Q107" s="12">
        <f>июл.20!E102</f>
        <v>174</v>
      </c>
      <c r="R107" s="12">
        <f>авг.20!E102</f>
        <v>174</v>
      </c>
      <c r="S107" s="12">
        <f>сен.20!E102</f>
        <v>174</v>
      </c>
      <c r="T107" s="82">
        <f t="shared" si="8"/>
        <v>522</v>
      </c>
      <c r="U107" s="12">
        <f>окт.20!E102</f>
        <v>174</v>
      </c>
      <c r="V107" s="12">
        <f>ноя.20!E102</f>
        <v>174</v>
      </c>
      <c r="W107" s="12">
        <f>дек.20!E102</f>
        <v>174</v>
      </c>
    </row>
    <row r="108" spans="1:23" x14ac:dyDescent="0.25">
      <c r="A108" s="3">
        <v>99</v>
      </c>
      <c r="B108" s="33" t="s">
        <v>117</v>
      </c>
      <c r="C108" s="131">
        <v>143</v>
      </c>
      <c r="D108" s="131"/>
      <c r="E108" s="79">
        <f>СВОД_19!F108</f>
        <v>474</v>
      </c>
      <c r="F108" s="80">
        <f t="shared" si="9"/>
        <v>586</v>
      </c>
      <c r="G108" s="81">
        <f>янв.20!F103+фев.20!F103+мар.20!F103+апр.20!F103+май.20!F103+июн.20!F103+июл.20!F103+авг.20!F103+сен.20!F103+окт.20!F103+ноя.20!F103+дек.20!F103</f>
        <v>2200</v>
      </c>
      <c r="H108" s="83">
        <f t="shared" si="5"/>
        <v>522</v>
      </c>
      <c r="I108" s="12">
        <f>янв.20!E103</f>
        <v>174</v>
      </c>
      <c r="J108" s="12">
        <f>фев.20!E103</f>
        <v>174</v>
      </c>
      <c r="K108" s="12">
        <f>мар.20!E103</f>
        <v>174</v>
      </c>
      <c r="L108" s="82">
        <f t="shared" si="6"/>
        <v>522</v>
      </c>
      <c r="M108" s="12">
        <f>апр.20!E103</f>
        <v>174</v>
      </c>
      <c r="N108" s="12">
        <f>май.20!E103</f>
        <v>174</v>
      </c>
      <c r="O108" s="12">
        <f>июн.20!E103</f>
        <v>174</v>
      </c>
      <c r="P108" s="82">
        <f t="shared" si="7"/>
        <v>522</v>
      </c>
      <c r="Q108" s="12">
        <f>июл.20!E103</f>
        <v>174</v>
      </c>
      <c r="R108" s="12">
        <f>авг.20!E103</f>
        <v>174</v>
      </c>
      <c r="S108" s="12">
        <f>сен.20!E103</f>
        <v>174</v>
      </c>
      <c r="T108" s="82">
        <f t="shared" si="8"/>
        <v>522</v>
      </c>
      <c r="U108" s="12">
        <f>окт.20!E103</f>
        <v>174</v>
      </c>
      <c r="V108" s="12">
        <f>ноя.20!E103</f>
        <v>174</v>
      </c>
      <c r="W108" s="12">
        <f>дек.20!E103</f>
        <v>174</v>
      </c>
    </row>
    <row r="109" spans="1:23" x14ac:dyDescent="0.25">
      <c r="A109" s="3">
        <v>100</v>
      </c>
      <c r="B109" s="33" t="s">
        <v>118</v>
      </c>
      <c r="C109" s="131">
        <v>144</v>
      </c>
      <c r="D109" s="131"/>
      <c r="E109" s="79">
        <f>СВОД_19!F109</f>
        <v>0</v>
      </c>
      <c r="F109" s="80">
        <f t="shared" si="9"/>
        <v>0</v>
      </c>
      <c r="G109" s="81">
        <f>янв.20!F104+фев.20!F104+мар.20!F104+апр.20!F104+май.20!F104+июн.20!F104+июл.20!F104+авг.20!F104+сен.20!F104+окт.20!F104+ноя.20!F104+дек.20!F104</f>
        <v>2088</v>
      </c>
      <c r="H109" s="83">
        <f t="shared" si="5"/>
        <v>522</v>
      </c>
      <c r="I109" s="12">
        <f>янв.20!E104</f>
        <v>174</v>
      </c>
      <c r="J109" s="12">
        <f>фев.20!E104</f>
        <v>174</v>
      </c>
      <c r="K109" s="12">
        <f>мар.20!E104</f>
        <v>174</v>
      </c>
      <c r="L109" s="82">
        <f t="shared" si="6"/>
        <v>522</v>
      </c>
      <c r="M109" s="12">
        <f>апр.20!E104</f>
        <v>174</v>
      </c>
      <c r="N109" s="12">
        <f>май.20!E104</f>
        <v>174</v>
      </c>
      <c r="O109" s="12">
        <f>июн.20!E104</f>
        <v>174</v>
      </c>
      <c r="P109" s="82">
        <f t="shared" si="7"/>
        <v>522</v>
      </c>
      <c r="Q109" s="12">
        <f>июл.20!E104</f>
        <v>174</v>
      </c>
      <c r="R109" s="12">
        <f>авг.20!E104</f>
        <v>174</v>
      </c>
      <c r="S109" s="12">
        <f>сен.20!E104</f>
        <v>174</v>
      </c>
      <c r="T109" s="82">
        <f t="shared" si="8"/>
        <v>522</v>
      </c>
      <c r="U109" s="12">
        <f>окт.20!E104</f>
        <v>174</v>
      </c>
      <c r="V109" s="12">
        <f>ноя.20!E104</f>
        <v>174</v>
      </c>
      <c r="W109" s="12">
        <f>дек.20!E104</f>
        <v>174</v>
      </c>
    </row>
    <row r="110" spans="1:23" x14ac:dyDescent="0.25">
      <c r="A110" s="3">
        <v>101</v>
      </c>
      <c r="B110" s="33" t="s">
        <v>119</v>
      </c>
      <c r="C110" s="131">
        <v>145</v>
      </c>
      <c r="D110" s="131"/>
      <c r="E110" s="79">
        <f>СВОД_19!F110</f>
        <v>-6526</v>
      </c>
      <c r="F110" s="80">
        <f t="shared" si="9"/>
        <v>-1044</v>
      </c>
      <c r="G110" s="81">
        <f>янв.20!F105+фев.20!F105+мар.20!F105+апр.20!F105+май.20!F105+июн.20!F105+июл.20!F105+авг.20!F105+сен.20!F105+окт.20!F105+ноя.20!F105+дек.20!F105</f>
        <v>7570</v>
      </c>
      <c r="H110" s="83">
        <f t="shared" si="5"/>
        <v>522</v>
      </c>
      <c r="I110" s="12">
        <f>янв.20!E105</f>
        <v>174</v>
      </c>
      <c r="J110" s="12">
        <f>фев.20!E105</f>
        <v>174</v>
      </c>
      <c r="K110" s="12">
        <f>мар.20!E105</f>
        <v>174</v>
      </c>
      <c r="L110" s="82">
        <f t="shared" si="6"/>
        <v>522</v>
      </c>
      <c r="M110" s="12">
        <f>апр.20!E105</f>
        <v>174</v>
      </c>
      <c r="N110" s="12">
        <f>май.20!E105</f>
        <v>174</v>
      </c>
      <c r="O110" s="12">
        <f>июн.20!E105</f>
        <v>174</v>
      </c>
      <c r="P110" s="82">
        <f t="shared" si="7"/>
        <v>522</v>
      </c>
      <c r="Q110" s="12">
        <f>июл.20!E105</f>
        <v>174</v>
      </c>
      <c r="R110" s="12">
        <f>авг.20!E105</f>
        <v>174</v>
      </c>
      <c r="S110" s="12">
        <f>сен.20!E105</f>
        <v>174</v>
      </c>
      <c r="T110" s="82">
        <f t="shared" si="8"/>
        <v>522</v>
      </c>
      <c r="U110" s="12">
        <f>окт.20!E105</f>
        <v>174</v>
      </c>
      <c r="V110" s="12">
        <f>ноя.20!E105</f>
        <v>174</v>
      </c>
      <c r="W110" s="12">
        <f>дек.20!E105</f>
        <v>174</v>
      </c>
    </row>
    <row r="111" spans="1:23" x14ac:dyDescent="0.25">
      <c r="A111" s="3">
        <v>102</v>
      </c>
      <c r="B111" s="33" t="s">
        <v>120</v>
      </c>
      <c r="C111" s="131">
        <v>146</v>
      </c>
      <c r="D111" s="131"/>
      <c r="E111" s="79">
        <f>СВОД_19!F111</f>
        <v>518</v>
      </c>
      <c r="F111" s="80">
        <f t="shared" si="9"/>
        <v>518</v>
      </c>
      <c r="G111" s="81">
        <f>янв.20!F106+фев.20!F106+мар.20!F106+апр.20!F106+май.20!F106+июн.20!F106+июл.20!F106+авг.20!F106+сен.20!F106+окт.20!F106+ноя.20!F106+дек.20!F106</f>
        <v>2088</v>
      </c>
      <c r="H111" s="83">
        <f t="shared" si="5"/>
        <v>522</v>
      </c>
      <c r="I111" s="12">
        <f>янв.20!E106</f>
        <v>174</v>
      </c>
      <c r="J111" s="12">
        <f>фев.20!E106</f>
        <v>174</v>
      </c>
      <c r="K111" s="12">
        <f>мар.20!E106</f>
        <v>174</v>
      </c>
      <c r="L111" s="82">
        <f t="shared" si="6"/>
        <v>522</v>
      </c>
      <c r="M111" s="12">
        <f>апр.20!E106</f>
        <v>174</v>
      </c>
      <c r="N111" s="12">
        <f>май.20!E106</f>
        <v>174</v>
      </c>
      <c r="O111" s="12">
        <f>июн.20!E106</f>
        <v>174</v>
      </c>
      <c r="P111" s="82">
        <f t="shared" si="7"/>
        <v>522</v>
      </c>
      <c r="Q111" s="12">
        <f>июл.20!E106</f>
        <v>174</v>
      </c>
      <c r="R111" s="12">
        <f>авг.20!E106</f>
        <v>174</v>
      </c>
      <c r="S111" s="12">
        <f>сен.20!E106</f>
        <v>174</v>
      </c>
      <c r="T111" s="82">
        <f t="shared" si="8"/>
        <v>522</v>
      </c>
      <c r="U111" s="12">
        <f>окт.20!E106</f>
        <v>174</v>
      </c>
      <c r="V111" s="12">
        <f>ноя.20!E106</f>
        <v>174</v>
      </c>
      <c r="W111" s="12">
        <f>дек.20!E106</f>
        <v>174</v>
      </c>
    </row>
    <row r="112" spans="1:23" x14ac:dyDescent="0.25">
      <c r="A112" s="3">
        <v>103</v>
      </c>
      <c r="B112" s="33" t="s">
        <v>121</v>
      </c>
      <c r="C112" s="131">
        <v>147</v>
      </c>
      <c r="D112" s="131"/>
      <c r="E112" s="79">
        <f>СВОД_19!F112</f>
        <v>-6526</v>
      </c>
      <c r="F112" s="80">
        <f t="shared" si="9"/>
        <v>-8614</v>
      </c>
      <c r="G112" s="81">
        <f>янв.20!F107+фев.20!F107+мар.20!F107+апр.20!F107+май.20!F107+июн.20!F107+июл.20!F107+авг.20!F107+сен.20!F107+окт.20!F107+ноя.20!F107+дек.20!F107</f>
        <v>0</v>
      </c>
      <c r="H112" s="83">
        <f t="shared" si="5"/>
        <v>522</v>
      </c>
      <c r="I112" s="12">
        <f>янв.20!E107</f>
        <v>174</v>
      </c>
      <c r="J112" s="12">
        <f>фев.20!E107</f>
        <v>174</v>
      </c>
      <c r="K112" s="12">
        <f>мар.20!E107</f>
        <v>174</v>
      </c>
      <c r="L112" s="82">
        <f t="shared" si="6"/>
        <v>522</v>
      </c>
      <c r="M112" s="12">
        <f>апр.20!E107</f>
        <v>174</v>
      </c>
      <c r="N112" s="12">
        <f>май.20!E107</f>
        <v>174</v>
      </c>
      <c r="O112" s="12">
        <f>июн.20!E107</f>
        <v>174</v>
      </c>
      <c r="P112" s="82">
        <f t="shared" si="7"/>
        <v>522</v>
      </c>
      <c r="Q112" s="12">
        <f>июл.20!E107</f>
        <v>174</v>
      </c>
      <c r="R112" s="12">
        <f>авг.20!E107</f>
        <v>174</v>
      </c>
      <c r="S112" s="12">
        <f>сен.20!E107</f>
        <v>174</v>
      </c>
      <c r="T112" s="82">
        <f t="shared" si="8"/>
        <v>522</v>
      </c>
      <c r="U112" s="12">
        <f>окт.20!E107</f>
        <v>174</v>
      </c>
      <c r="V112" s="12">
        <f>ноя.20!E107</f>
        <v>174</v>
      </c>
      <c r="W112" s="12">
        <f>дек.20!E107</f>
        <v>174</v>
      </c>
    </row>
    <row r="113" spans="1:23" x14ac:dyDescent="0.25">
      <c r="A113" s="3">
        <v>104</v>
      </c>
      <c r="B113" s="33" t="s">
        <v>122</v>
      </c>
      <c r="C113" s="131">
        <v>148</v>
      </c>
      <c r="D113" s="131"/>
      <c r="E113" s="79">
        <f>СВОД_19!F113</f>
        <v>614</v>
      </c>
      <c r="F113" s="80">
        <f t="shared" si="9"/>
        <v>-1474</v>
      </c>
      <c r="G113" s="81">
        <f>янв.20!F108+фев.20!F108+мар.20!F108+апр.20!F108+май.20!F108+июн.20!F108+июл.20!F108+авг.20!F108+сен.20!F108+окт.20!F108+ноя.20!F108+дек.20!F108</f>
        <v>0</v>
      </c>
      <c r="H113" s="83">
        <f t="shared" si="5"/>
        <v>522</v>
      </c>
      <c r="I113" s="12">
        <f>янв.20!E108</f>
        <v>174</v>
      </c>
      <c r="J113" s="12">
        <f>фев.20!E108</f>
        <v>174</v>
      </c>
      <c r="K113" s="12">
        <f>мар.20!E108</f>
        <v>174</v>
      </c>
      <c r="L113" s="82">
        <f t="shared" si="6"/>
        <v>522</v>
      </c>
      <c r="M113" s="12">
        <f>апр.20!E108</f>
        <v>174</v>
      </c>
      <c r="N113" s="12">
        <f>май.20!E108</f>
        <v>174</v>
      </c>
      <c r="O113" s="12">
        <f>июн.20!E108</f>
        <v>174</v>
      </c>
      <c r="P113" s="82">
        <f t="shared" si="7"/>
        <v>522</v>
      </c>
      <c r="Q113" s="12">
        <f>июл.20!E108</f>
        <v>174</v>
      </c>
      <c r="R113" s="12">
        <f>авг.20!E108</f>
        <v>174</v>
      </c>
      <c r="S113" s="12">
        <f>сен.20!E108</f>
        <v>174</v>
      </c>
      <c r="T113" s="82">
        <f t="shared" si="8"/>
        <v>522</v>
      </c>
      <c r="U113" s="12">
        <f>окт.20!E108</f>
        <v>174</v>
      </c>
      <c r="V113" s="12">
        <f>ноя.20!E108</f>
        <v>174</v>
      </c>
      <c r="W113" s="12">
        <f>дек.20!E108</f>
        <v>174</v>
      </c>
    </row>
    <row r="114" spans="1:23" x14ac:dyDescent="0.25">
      <c r="A114" s="3">
        <v>105</v>
      </c>
      <c r="B114" s="33" t="s">
        <v>123</v>
      </c>
      <c r="C114" s="131">
        <v>149</v>
      </c>
      <c r="D114" s="131"/>
      <c r="E114" s="79">
        <f>СВОД_19!F114</f>
        <v>-1566</v>
      </c>
      <c r="F114" s="80">
        <f t="shared" si="9"/>
        <v>-1566</v>
      </c>
      <c r="G114" s="81">
        <f>янв.20!F109+фев.20!F109+мар.20!F109+апр.20!F109+май.20!F109+июн.20!F109+июл.20!F109+авг.20!F109+сен.20!F109+окт.20!F109+ноя.20!F109+дек.20!F109</f>
        <v>2088</v>
      </c>
      <c r="H114" s="83">
        <f t="shared" si="5"/>
        <v>522</v>
      </c>
      <c r="I114" s="12">
        <f>янв.20!E109</f>
        <v>174</v>
      </c>
      <c r="J114" s="12">
        <f>фев.20!E109</f>
        <v>174</v>
      </c>
      <c r="K114" s="12">
        <f>мар.20!E109</f>
        <v>174</v>
      </c>
      <c r="L114" s="82">
        <f t="shared" si="6"/>
        <v>522</v>
      </c>
      <c r="M114" s="12">
        <f>апр.20!E109</f>
        <v>174</v>
      </c>
      <c r="N114" s="12">
        <f>май.20!E109</f>
        <v>174</v>
      </c>
      <c r="O114" s="12">
        <f>июн.20!E109</f>
        <v>174</v>
      </c>
      <c r="P114" s="82">
        <f t="shared" si="7"/>
        <v>522</v>
      </c>
      <c r="Q114" s="12">
        <f>июл.20!E109</f>
        <v>174</v>
      </c>
      <c r="R114" s="12">
        <f>авг.20!E109</f>
        <v>174</v>
      </c>
      <c r="S114" s="12">
        <f>сен.20!E109</f>
        <v>174</v>
      </c>
      <c r="T114" s="82">
        <f t="shared" si="8"/>
        <v>522</v>
      </c>
      <c r="U114" s="12">
        <f>окт.20!E109</f>
        <v>174</v>
      </c>
      <c r="V114" s="12">
        <f>ноя.20!E109</f>
        <v>174</v>
      </c>
      <c r="W114" s="12">
        <f>дек.20!E109</f>
        <v>174</v>
      </c>
    </row>
    <row r="115" spans="1:23" x14ac:dyDescent="0.25">
      <c r="A115" s="3">
        <v>106</v>
      </c>
      <c r="B115" s="33" t="s">
        <v>124</v>
      </c>
      <c r="C115" s="131">
        <v>152</v>
      </c>
      <c r="D115" s="131"/>
      <c r="E115" s="79">
        <f>СВОД_19!F115</f>
        <v>-6526</v>
      </c>
      <c r="F115" s="80">
        <f t="shared" si="9"/>
        <v>-8614</v>
      </c>
      <c r="G115" s="81">
        <f>янв.20!F110+фев.20!F110+мар.20!F110+апр.20!F110+май.20!F110+июн.20!F110+июл.20!F110+авг.20!F110+сен.20!F110+окт.20!F110+ноя.20!F110+дек.20!F110</f>
        <v>0</v>
      </c>
      <c r="H115" s="83">
        <f t="shared" si="5"/>
        <v>522</v>
      </c>
      <c r="I115" s="12">
        <f>янв.20!E110</f>
        <v>174</v>
      </c>
      <c r="J115" s="12">
        <f>фев.20!E110</f>
        <v>174</v>
      </c>
      <c r="K115" s="12">
        <f>мар.20!E110</f>
        <v>174</v>
      </c>
      <c r="L115" s="82">
        <f t="shared" si="6"/>
        <v>522</v>
      </c>
      <c r="M115" s="12">
        <f>апр.20!E110</f>
        <v>174</v>
      </c>
      <c r="N115" s="12">
        <f>май.20!E110</f>
        <v>174</v>
      </c>
      <c r="O115" s="12">
        <f>июн.20!E110</f>
        <v>174</v>
      </c>
      <c r="P115" s="82">
        <f t="shared" si="7"/>
        <v>522</v>
      </c>
      <c r="Q115" s="12">
        <f>июл.20!E110</f>
        <v>174</v>
      </c>
      <c r="R115" s="12">
        <f>авг.20!E110</f>
        <v>174</v>
      </c>
      <c r="S115" s="12">
        <f>сен.20!E110</f>
        <v>174</v>
      </c>
      <c r="T115" s="82">
        <f t="shared" si="8"/>
        <v>522</v>
      </c>
      <c r="U115" s="12">
        <f>окт.20!E110</f>
        <v>174</v>
      </c>
      <c r="V115" s="12">
        <f>ноя.20!E110</f>
        <v>174</v>
      </c>
      <c r="W115" s="12">
        <f>дек.20!E110</f>
        <v>174</v>
      </c>
    </row>
    <row r="116" spans="1:23" x14ac:dyDescent="0.25">
      <c r="A116" s="3">
        <v>107</v>
      </c>
      <c r="B116" s="33" t="s">
        <v>125</v>
      </c>
      <c r="C116" s="131">
        <v>153</v>
      </c>
      <c r="D116" s="131"/>
      <c r="E116" s="79">
        <f>СВОД_19!F116</f>
        <v>-174</v>
      </c>
      <c r="F116" s="80">
        <f t="shared" si="9"/>
        <v>-174</v>
      </c>
      <c r="G116" s="81">
        <f>янв.20!F111+фев.20!F111+мар.20!F111+апр.20!F111+май.20!F111+июн.20!F111+июл.20!F111+авг.20!F111+сен.20!F111+окт.20!F111+ноя.20!F111+дек.20!F111</f>
        <v>2088</v>
      </c>
      <c r="H116" s="83">
        <f t="shared" si="5"/>
        <v>522</v>
      </c>
      <c r="I116" s="12">
        <f>янв.20!E111</f>
        <v>174</v>
      </c>
      <c r="J116" s="12">
        <f>фев.20!E111</f>
        <v>174</v>
      </c>
      <c r="K116" s="12">
        <f>мар.20!E111</f>
        <v>174</v>
      </c>
      <c r="L116" s="82">
        <f t="shared" si="6"/>
        <v>522</v>
      </c>
      <c r="M116" s="12">
        <f>апр.20!E111</f>
        <v>174</v>
      </c>
      <c r="N116" s="12">
        <f>май.20!E111</f>
        <v>174</v>
      </c>
      <c r="O116" s="12">
        <f>июн.20!E111</f>
        <v>174</v>
      </c>
      <c r="P116" s="82">
        <f t="shared" si="7"/>
        <v>522</v>
      </c>
      <c r="Q116" s="12">
        <f>июл.20!E111</f>
        <v>174</v>
      </c>
      <c r="R116" s="12">
        <f>авг.20!E111</f>
        <v>174</v>
      </c>
      <c r="S116" s="12">
        <f>сен.20!E111</f>
        <v>174</v>
      </c>
      <c r="T116" s="82">
        <f t="shared" si="8"/>
        <v>522</v>
      </c>
      <c r="U116" s="12">
        <f>окт.20!E111</f>
        <v>174</v>
      </c>
      <c r="V116" s="12">
        <f>ноя.20!E111</f>
        <v>174</v>
      </c>
      <c r="W116" s="12">
        <f>дек.20!E111</f>
        <v>174</v>
      </c>
    </row>
    <row r="117" spans="1:23" x14ac:dyDescent="0.25">
      <c r="A117" s="3">
        <v>108</v>
      </c>
      <c r="B117" s="33" t="s">
        <v>126</v>
      </c>
      <c r="C117" s="131">
        <v>153</v>
      </c>
      <c r="D117" s="131" t="s">
        <v>19</v>
      </c>
      <c r="E117" s="79">
        <f>СВОД_19!F117</f>
        <v>-2214</v>
      </c>
      <c r="F117" s="80">
        <f t="shared" si="9"/>
        <v>-4302</v>
      </c>
      <c r="G117" s="81">
        <f>янв.20!F112+фев.20!F112+мар.20!F112+апр.20!F112+май.20!F112+июн.20!F112+июл.20!F112+авг.20!F112+сен.20!F112+окт.20!F112+ноя.20!F112+дек.20!F112</f>
        <v>0</v>
      </c>
      <c r="H117" s="83">
        <f t="shared" si="5"/>
        <v>522</v>
      </c>
      <c r="I117" s="12">
        <f>янв.20!E112</f>
        <v>174</v>
      </c>
      <c r="J117" s="12">
        <f>фев.20!E112</f>
        <v>174</v>
      </c>
      <c r="K117" s="12">
        <f>мар.20!E112</f>
        <v>174</v>
      </c>
      <c r="L117" s="82">
        <f t="shared" si="6"/>
        <v>522</v>
      </c>
      <c r="M117" s="12">
        <f>апр.20!E112</f>
        <v>174</v>
      </c>
      <c r="N117" s="12">
        <f>май.20!E112</f>
        <v>174</v>
      </c>
      <c r="O117" s="12">
        <f>июн.20!E112</f>
        <v>174</v>
      </c>
      <c r="P117" s="82">
        <f t="shared" si="7"/>
        <v>522</v>
      </c>
      <c r="Q117" s="12">
        <f>июл.20!E112</f>
        <v>174</v>
      </c>
      <c r="R117" s="12">
        <f>авг.20!E112</f>
        <v>174</v>
      </c>
      <c r="S117" s="12">
        <f>сен.20!E112</f>
        <v>174</v>
      </c>
      <c r="T117" s="82">
        <f t="shared" si="8"/>
        <v>522</v>
      </c>
      <c r="U117" s="12">
        <f>окт.20!E112</f>
        <v>174</v>
      </c>
      <c r="V117" s="12">
        <f>ноя.20!E112</f>
        <v>174</v>
      </c>
      <c r="W117" s="12">
        <f>дек.20!E112</f>
        <v>174</v>
      </c>
    </row>
    <row r="118" spans="1:23" x14ac:dyDescent="0.25">
      <c r="A118" s="3">
        <v>109</v>
      </c>
      <c r="B118" s="33" t="s">
        <v>127</v>
      </c>
      <c r="C118" s="131">
        <v>154</v>
      </c>
      <c r="D118" s="131"/>
      <c r="E118" s="79">
        <f>СВОД_19!F118</f>
        <v>-1806</v>
      </c>
      <c r="F118" s="80">
        <f t="shared" si="9"/>
        <v>-3894</v>
      </c>
      <c r="G118" s="81">
        <f>янв.20!F113+фев.20!F113+мар.20!F113+апр.20!F113+май.20!F113+июн.20!F113+июл.20!F113+авг.20!F113+сен.20!F113+окт.20!F113+ноя.20!F113+дек.20!F113</f>
        <v>0</v>
      </c>
      <c r="H118" s="83">
        <f t="shared" si="5"/>
        <v>522</v>
      </c>
      <c r="I118" s="12">
        <f>янв.20!E113</f>
        <v>174</v>
      </c>
      <c r="J118" s="12">
        <f>фев.20!E113</f>
        <v>174</v>
      </c>
      <c r="K118" s="12">
        <f>мар.20!E113</f>
        <v>174</v>
      </c>
      <c r="L118" s="82">
        <f t="shared" si="6"/>
        <v>522</v>
      </c>
      <c r="M118" s="12">
        <f>апр.20!E113</f>
        <v>174</v>
      </c>
      <c r="N118" s="12">
        <f>май.20!E113</f>
        <v>174</v>
      </c>
      <c r="O118" s="12">
        <f>июн.20!E113</f>
        <v>174</v>
      </c>
      <c r="P118" s="82">
        <f t="shared" si="7"/>
        <v>522</v>
      </c>
      <c r="Q118" s="12">
        <f>июл.20!E113</f>
        <v>174</v>
      </c>
      <c r="R118" s="12">
        <f>авг.20!E113</f>
        <v>174</v>
      </c>
      <c r="S118" s="12">
        <f>сен.20!E113</f>
        <v>174</v>
      </c>
      <c r="T118" s="82">
        <f t="shared" si="8"/>
        <v>522</v>
      </c>
      <c r="U118" s="12">
        <f>окт.20!E113</f>
        <v>174</v>
      </c>
      <c r="V118" s="12">
        <f>ноя.20!E113</f>
        <v>174</v>
      </c>
      <c r="W118" s="12">
        <f>дек.20!E113</f>
        <v>174</v>
      </c>
    </row>
    <row r="119" spans="1:23" x14ac:dyDescent="0.25">
      <c r="A119" s="3">
        <v>110</v>
      </c>
      <c r="B119" s="33" t="s">
        <v>128</v>
      </c>
      <c r="C119" s="131">
        <v>155</v>
      </c>
      <c r="D119" s="131"/>
      <c r="E119" s="79">
        <f>СВОД_19!F119</f>
        <v>434</v>
      </c>
      <c r="F119" s="80">
        <f t="shared" si="9"/>
        <v>-1654</v>
      </c>
      <c r="G119" s="81">
        <f>янв.20!F114+фев.20!F114+мар.20!F114+апр.20!F114+май.20!F114+июн.20!F114+июл.20!F114+авг.20!F114+сен.20!F114+окт.20!F114+ноя.20!F114+дек.20!F114</f>
        <v>0</v>
      </c>
      <c r="H119" s="83">
        <f t="shared" si="5"/>
        <v>522</v>
      </c>
      <c r="I119" s="12">
        <f>янв.20!E114</f>
        <v>174</v>
      </c>
      <c r="J119" s="12">
        <f>фев.20!E114</f>
        <v>174</v>
      </c>
      <c r="K119" s="12">
        <f>мар.20!E114</f>
        <v>174</v>
      </c>
      <c r="L119" s="82">
        <f t="shared" si="6"/>
        <v>522</v>
      </c>
      <c r="M119" s="12">
        <f>апр.20!E114</f>
        <v>174</v>
      </c>
      <c r="N119" s="12">
        <f>май.20!E114</f>
        <v>174</v>
      </c>
      <c r="O119" s="12">
        <f>июн.20!E114</f>
        <v>174</v>
      </c>
      <c r="P119" s="82">
        <f t="shared" si="7"/>
        <v>522</v>
      </c>
      <c r="Q119" s="12">
        <f>июл.20!E114</f>
        <v>174</v>
      </c>
      <c r="R119" s="12">
        <f>авг.20!E114</f>
        <v>174</v>
      </c>
      <c r="S119" s="12">
        <f>сен.20!E114</f>
        <v>174</v>
      </c>
      <c r="T119" s="82">
        <f t="shared" si="8"/>
        <v>522</v>
      </c>
      <c r="U119" s="12">
        <f>окт.20!E114</f>
        <v>174</v>
      </c>
      <c r="V119" s="12">
        <f>ноя.20!E114</f>
        <v>174</v>
      </c>
      <c r="W119" s="12">
        <f>дек.20!E114</f>
        <v>174</v>
      </c>
    </row>
    <row r="120" spans="1:23" x14ac:dyDescent="0.25">
      <c r="A120" s="3">
        <v>111</v>
      </c>
      <c r="B120" s="33" t="s">
        <v>129</v>
      </c>
      <c r="C120" s="131">
        <v>156</v>
      </c>
      <c r="D120" s="131"/>
      <c r="E120" s="79">
        <f>СВОД_19!F120</f>
        <v>-6526</v>
      </c>
      <c r="F120" s="80">
        <f t="shared" si="9"/>
        <v>-6454</v>
      </c>
      <c r="G120" s="81">
        <f>янв.20!F115+фев.20!F115+мар.20!F115+апр.20!F115+май.20!F115+июн.20!F115+июл.20!F115+авг.20!F115+сен.20!F115+окт.20!F115+ноя.20!F115+дек.20!F115</f>
        <v>2160</v>
      </c>
      <c r="H120" s="83">
        <f t="shared" si="5"/>
        <v>522</v>
      </c>
      <c r="I120" s="12">
        <f>янв.20!E115</f>
        <v>174</v>
      </c>
      <c r="J120" s="12">
        <f>фев.20!E115</f>
        <v>174</v>
      </c>
      <c r="K120" s="12">
        <f>мар.20!E115</f>
        <v>174</v>
      </c>
      <c r="L120" s="82">
        <f t="shared" si="6"/>
        <v>522</v>
      </c>
      <c r="M120" s="12">
        <f>апр.20!E115</f>
        <v>174</v>
      </c>
      <c r="N120" s="12">
        <f>май.20!E115</f>
        <v>174</v>
      </c>
      <c r="O120" s="12">
        <f>июн.20!E115</f>
        <v>174</v>
      </c>
      <c r="P120" s="82">
        <f t="shared" si="7"/>
        <v>522</v>
      </c>
      <c r="Q120" s="12">
        <f>июл.20!E115</f>
        <v>174</v>
      </c>
      <c r="R120" s="12">
        <f>авг.20!E115</f>
        <v>174</v>
      </c>
      <c r="S120" s="12">
        <f>сен.20!E115</f>
        <v>174</v>
      </c>
      <c r="T120" s="82">
        <f t="shared" si="8"/>
        <v>522</v>
      </c>
      <c r="U120" s="12">
        <f>окт.20!E115</f>
        <v>174</v>
      </c>
      <c r="V120" s="12">
        <f>ноя.20!E115</f>
        <v>174</v>
      </c>
      <c r="W120" s="12">
        <f>дек.20!E115</f>
        <v>174</v>
      </c>
    </row>
    <row r="121" spans="1:23" x14ac:dyDescent="0.25">
      <c r="A121" s="3">
        <v>112</v>
      </c>
      <c r="B121" s="33" t="s">
        <v>130</v>
      </c>
      <c r="C121" s="131">
        <v>158</v>
      </c>
      <c r="D121" s="131"/>
      <c r="E121" s="79">
        <f>СВОД_19!F121</f>
        <v>1044</v>
      </c>
      <c r="F121" s="80">
        <f t="shared" si="9"/>
        <v>522</v>
      </c>
      <c r="G121" s="81">
        <f>янв.20!F116+фев.20!F116+мар.20!F116+апр.20!F116+май.20!F116+июн.20!F116+июл.20!F116+авг.20!F116+сен.20!F116+окт.20!F116+ноя.20!F116+дек.20!F116</f>
        <v>1566</v>
      </c>
      <c r="H121" s="83">
        <f t="shared" si="5"/>
        <v>522</v>
      </c>
      <c r="I121" s="12">
        <f>янв.20!E116</f>
        <v>174</v>
      </c>
      <c r="J121" s="12">
        <f>фев.20!E116</f>
        <v>174</v>
      </c>
      <c r="K121" s="12">
        <f>мар.20!E116</f>
        <v>174</v>
      </c>
      <c r="L121" s="82">
        <f t="shared" si="6"/>
        <v>522</v>
      </c>
      <c r="M121" s="12">
        <f>апр.20!E116</f>
        <v>174</v>
      </c>
      <c r="N121" s="12">
        <f>май.20!E116</f>
        <v>174</v>
      </c>
      <c r="O121" s="12">
        <f>июн.20!E116</f>
        <v>174</v>
      </c>
      <c r="P121" s="82">
        <f t="shared" si="7"/>
        <v>522</v>
      </c>
      <c r="Q121" s="12">
        <f>июл.20!E116</f>
        <v>174</v>
      </c>
      <c r="R121" s="12">
        <f>авг.20!E116</f>
        <v>174</v>
      </c>
      <c r="S121" s="12">
        <f>сен.20!E116</f>
        <v>174</v>
      </c>
      <c r="T121" s="82">
        <f t="shared" si="8"/>
        <v>522</v>
      </c>
      <c r="U121" s="12">
        <f>окт.20!E116</f>
        <v>174</v>
      </c>
      <c r="V121" s="12">
        <f>ноя.20!E116</f>
        <v>174</v>
      </c>
      <c r="W121" s="12">
        <f>дек.20!E116</f>
        <v>174</v>
      </c>
    </row>
    <row r="122" spans="1:23" x14ac:dyDescent="0.25">
      <c r="A122" s="3">
        <v>113</v>
      </c>
      <c r="B122" s="33" t="s">
        <v>131</v>
      </c>
      <c r="C122" s="131">
        <v>162</v>
      </c>
      <c r="D122" s="131"/>
      <c r="E122" s="79">
        <f>СВОД_19!F122</f>
        <v>-6526</v>
      </c>
      <c r="F122" s="80">
        <f t="shared" si="9"/>
        <v>-8614</v>
      </c>
      <c r="G122" s="81">
        <f>янв.20!F117+фев.20!F117+мар.20!F117+апр.20!F117+май.20!F117+июн.20!F117+июл.20!F117+авг.20!F117+сен.20!F117+окт.20!F117+ноя.20!F117+дек.20!F117</f>
        <v>0</v>
      </c>
      <c r="H122" s="83">
        <f t="shared" si="5"/>
        <v>522</v>
      </c>
      <c r="I122" s="12">
        <f>янв.20!E117</f>
        <v>174</v>
      </c>
      <c r="J122" s="12">
        <f>фев.20!E117</f>
        <v>174</v>
      </c>
      <c r="K122" s="12">
        <f>мар.20!E117</f>
        <v>174</v>
      </c>
      <c r="L122" s="82">
        <f t="shared" si="6"/>
        <v>522</v>
      </c>
      <c r="M122" s="12">
        <f>апр.20!E117</f>
        <v>174</v>
      </c>
      <c r="N122" s="12">
        <f>май.20!E117</f>
        <v>174</v>
      </c>
      <c r="O122" s="12">
        <f>июн.20!E117</f>
        <v>174</v>
      </c>
      <c r="P122" s="82">
        <f t="shared" si="7"/>
        <v>522</v>
      </c>
      <c r="Q122" s="12">
        <f>июл.20!E117</f>
        <v>174</v>
      </c>
      <c r="R122" s="12">
        <f>авг.20!E117</f>
        <v>174</v>
      </c>
      <c r="S122" s="12">
        <f>сен.20!E117</f>
        <v>174</v>
      </c>
      <c r="T122" s="82">
        <f t="shared" si="8"/>
        <v>522</v>
      </c>
      <c r="U122" s="12">
        <f>окт.20!E117</f>
        <v>174</v>
      </c>
      <c r="V122" s="12">
        <f>ноя.20!E117</f>
        <v>174</v>
      </c>
      <c r="W122" s="12">
        <f>дек.20!E117</f>
        <v>174</v>
      </c>
    </row>
    <row r="123" spans="1:23" x14ac:dyDescent="0.25">
      <c r="A123" s="3">
        <v>114</v>
      </c>
      <c r="B123" s="33" t="s">
        <v>132</v>
      </c>
      <c r="C123" s="131">
        <v>165</v>
      </c>
      <c r="D123" s="131"/>
      <c r="E123" s="79">
        <f>СВОД_19!F123</f>
        <v>106</v>
      </c>
      <c r="F123" s="80">
        <f t="shared" si="9"/>
        <v>106</v>
      </c>
      <c r="G123" s="81">
        <f>янв.20!F118+фев.20!F118+мар.20!F118+апр.20!F118+май.20!F118+июн.20!F118+июл.20!F118+авг.20!F118+сен.20!F118+окт.20!F118+ноя.20!F118+дек.20!F118</f>
        <v>2088</v>
      </c>
      <c r="H123" s="83">
        <f t="shared" si="5"/>
        <v>522</v>
      </c>
      <c r="I123" s="12">
        <f>янв.20!E118</f>
        <v>174</v>
      </c>
      <c r="J123" s="12">
        <f>фев.20!E118</f>
        <v>174</v>
      </c>
      <c r="K123" s="12">
        <f>мар.20!E118</f>
        <v>174</v>
      </c>
      <c r="L123" s="82">
        <f t="shared" si="6"/>
        <v>522</v>
      </c>
      <c r="M123" s="12">
        <f>апр.20!E118</f>
        <v>174</v>
      </c>
      <c r="N123" s="12">
        <f>май.20!E118</f>
        <v>174</v>
      </c>
      <c r="O123" s="12">
        <f>июн.20!E118</f>
        <v>174</v>
      </c>
      <c r="P123" s="82">
        <f t="shared" si="7"/>
        <v>522</v>
      </c>
      <c r="Q123" s="12">
        <f>июл.20!E118</f>
        <v>174</v>
      </c>
      <c r="R123" s="12">
        <f>авг.20!E118</f>
        <v>174</v>
      </c>
      <c r="S123" s="12">
        <f>сен.20!E118</f>
        <v>174</v>
      </c>
      <c r="T123" s="82">
        <f t="shared" si="8"/>
        <v>522</v>
      </c>
      <c r="U123" s="12">
        <f>окт.20!E118</f>
        <v>174</v>
      </c>
      <c r="V123" s="12">
        <f>ноя.20!E118</f>
        <v>174</v>
      </c>
      <c r="W123" s="12">
        <f>дек.20!E118</f>
        <v>174</v>
      </c>
    </row>
    <row r="124" spans="1:23" x14ac:dyDescent="0.25">
      <c r="A124" s="3">
        <v>115</v>
      </c>
      <c r="B124" s="33" t="s">
        <v>133</v>
      </c>
      <c r="C124" s="131">
        <v>166</v>
      </c>
      <c r="D124" s="131"/>
      <c r="E124" s="79">
        <f>СВОД_19!F124</f>
        <v>-326</v>
      </c>
      <c r="F124" s="80">
        <f t="shared" si="9"/>
        <v>-414</v>
      </c>
      <c r="G124" s="81">
        <f>янв.20!F119+фев.20!F119+мар.20!F119+апр.20!F119+май.20!F119+июн.20!F119+июл.20!F119+авг.20!F119+сен.20!F119+окт.20!F119+ноя.20!F119+дек.20!F119</f>
        <v>2000</v>
      </c>
      <c r="H124" s="83">
        <f t="shared" si="5"/>
        <v>522</v>
      </c>
      <c r="I124" s="12">
        <f>янв.20!E119</f>
        <v>174</v>
      </c>
      <c r="J124" s="12">
        <f>фев.20!E119</f>
        <v>174</v>
      </c>
      <c r="K124" s="12">
        <f>мар.20!E119</f>
        <v>174</v>
      </c>
      <c r="L124" s="82">
        <f t="shared" si="6"/>
        <v>522</v>
      </c>
      <c r="M124" s="12">
        <f>апр.20!E119</f>
        <v>174</v>
      </c>
      <c r="N124" s="12">
        <f>май.20!E119</f>
        <v>174</v>
      </c>
      <c r="O124" s="12">
        <f>июн.20!E119</f>
        <v>174</v>
      </c>
      <c r="P124" s="82">
        <f t="shared" si="7"/>
        <v>522</v>
      </c>
      <c r="Q124" s="12">
        <f>июл.20!E119</f>
        <v>174</v>
      </c>
      <c r="R124" s="12">
        <f>авг.20!E119</f>
        <v>174</v>
      </c>
      <c r="S124" s="12">
        <f>сен.20!E119</f>
        <v>174</v>
      </c>
      <c r="T124" s="82">
        <f t="shared" si="8"/>
        <v>522</v>
      </c>
      <c r="U124" s="12">
        <f>окт.20!E119</f>
        <v>174</v>
      </c>
      <c r="V124" s="12">
        <f>ноя.20!E119</f>
        <v>174</v>
      </c>
      <c r="W124" s="12">
        <f>дек.20!E119</f>
        <v>174</v>
      </c>
    </row>
    <row r="125" spans="1:23" x14ac:dyDescent="0.25">
      <c r="A125" s="3">
        <v>116</v>
      </c>
      <c r="B125" s="33" t="s">
        <v>134</v>
      </c>
      <c r="C125" s="131">
        <v>167</v>
      </c>
      <c r="D125" s="131"/>
      <c r="E125" s="79">
        <f>СВОД_19!F125</f>
        <v>474</v>
      </c>
      <c r="F125" s="80">
        <f t="shared" si="9"/>
        <v>474</v>
      </c>
      <c r="G125" s="81">
        <f>янв.20!F120+фев.20!F120+мар.20!F120+апр.20!F120+май.20!F120+июн.20!F120+июл.20!F120+авг.20!F120+сен.20!F120+окт.20!F120+ноя.20!F120+дек.20!F120</f>
        <v>2088</v>
      </c>
      <c r="H125" s="83">
        <f t="shared" si="5"/>
        <v>522</v>
      </c>
      <c r="I125" s="12">
        <f>янв.20!E120</f>
        <v>174</v>
      </c>
      <c r="J125" s="12">
        <f>фев.20!E120</f>
        <v>174</v>
      </c>
      <c r="K125" s="12">
        <f>мар.20!E120</f>
        <v>174</v>
      </c>
      <c r="L125" s="82">
        <f t="shared" si="6"/>
        <v>522</v>
      </c>
      <c r="M125" s="12">
        <f>апр.20!E120</f>
        <v>174</v>
      </c>
      <c r="N125" s="12">
        <f>май.20!E120</f>
        <v>174</v>
      </c>
      <c r="O125" s="12">
        <f>июн.20!E120</f>
        <v>174</v>
      </c>
      <c r="P125" s="82">
        <f t="shared" si="7"/>
        <v>522</v>
      </c>
      <c r="Q125" s="12">
        <f>июл.20!E120</f>
        <v>174</v>
      </c>
      <c r="R125" s="12">
        <f>авг.20!E120</f>
        <v>174</v>
      </c>
      <c r="S125" s="12">
        <f>сен.20!E120</f>
        <v>174</v>
      </c>
      <c r="T125" s="82">
        <f t="shared" si="8"/>
        <v>522</v>
      </c>
      <c r="U125" s="12">
        <f>окт.20!E120</f>
        <v>174</v>
      </c>
      <c r="V125" s="12">
        <f>ноя.20!E120</f>
        <v>174</v>
      </c>
      <c r="W125" s="12">
        <f>дек.20!E120</f>
        <v>174</v>
      </c>
    </row>
    <row r="126" spans="1:23" x14ac:dyDescent="0.25">
      <c r="A126" s="3">
        <v>117</v>
      </c>
      <c r="B126" s="33" t="s">
        <v>135</v>
      </c>
      <c r="C126" s="131">
        <v>172</v>
      </c>
      <c r="D126" s="131"/>
      <c r="E126" s="79">
        <f>СВОД_19!F126</f>
        <v>120.11999999999989</v>
      </c>
      <c r="F126" s="80">
        <f t="shared" si="9"/>
        <v>120.11999999999989</v>
      </c>
      <c r="G126" s="81">
        <f>янв.20!F121+фев.20!F121+мар.20!F121+апр.20!F121+май.20!F121+июн.20!F121+июл.20!F121+авг.20!F121+сен.20!F121+окт.20!F121+ноя.20!F121+дек.20!F121</f>
        <v>2088</v>
      </c>
      <c r="H126" s="83">
        <f t="shared" si="5"/>
        <v>522</v>
      </c>
      <c r="I126" s="12">
        <f>янв.20!E121</f>
        <v>174</v>
      </c>
      <c r="J126" s="12">
        <f>фев.20!E121</f>
        <v>174</v>
      </c>
      <c r="K126" s="12">
        <f>мар.20!E121</f>
        <v>174</v>
      </c>
      <c r="L126" s="82">
        <f t="shared" si="6"/>
        <v>522</v>
      </c>
      <c r="M126" s="12">
        <f>апр.20!E121</f>
        <v>174</v>
      </c>
      <c r="N126" s="12">
        <f>май.20!E121</f>
        <v>174</v>
      </c>
      <c r="O126" s="12">
        <f>июн.20!E121</f>
        <v>174</v>
      </c>
      <c r="P126" s="82">
        <f t="shared" si="7"/>
        <v>522</v>
      </c>
      <c r="Q126" s="12">
        <f>июл.20!E121</f>
        <v>174</v>
      </c>
      <c r="R126" s="12">
        <f>авг.20!E121</f>
        <v>174</v>
      </c>
      <c r="S126" s="12">
        <f>сен.20!E121</f>
        <v>174</v>
      </c>
      <c r="T126" s="82">
        <f t="shared" si="8"/>
        <v>522</v>
      </c>
      <c r="U126" s="12">
        <f>окт.20!E121</f>
        <v>174</v>
      </c>
      <c r="V126" s="12">
        <f>ноя.20!E121</f>
        <v>174</v>
      </c>
      <c r="W126" s="12">
        <f>дек.20!E121</f>
        <v>174</v>
      </c>
    </row>
    <row r="127" spans="1:23" x14ac:dyDescent="0.25">
      <c r="A127" s="3">
        <v>118</v>
      </c>
      <c r="B127" s="33" t="s">
        <v>136</v>
      </c>
      <c r="C127" s="131">
        <v>173</v>
      </c>
      <c r="D127" s="131"/>
      <c r="E127" s="79">
        <f>СВОД_19!F127</f>
        <v>-34</v>
      </c>
      <c r="F127" s="80">
        <f t="shared" si="9"/>
        <v>-556</v>
      </c>
      <c r="G127" s="81">
        <f>янв.20!F122+фев.20!F122+мар.20!F122+апр.20!F122+май.20!F122+июн.20!F122+июл.20!F122+авг.20!F122+сен.20!F122+окт.20!F122+ноя.20!F122+дек.20!F122</f>
        <v>1566</v>
      </c>
      <c r="H127" s="83">
        <f t="shared" si="5"/>
        <v>522</v>
      </c>
      <c r="I127" s="12">
        <f>янв.20!E122</f>
        <v>174</v>
      </c>
      <c r="J127" s="12">
        <f>фев.20!E122</f>
        <v>174</v>
      </c>
      <c r="K127" s="12">
        <f>мар.20!E122</f>
        <v>174</v>
      </c>
      <c r="L127" s="82">
        <f t="shared" si="6"/>
        <v>522</v>
      </c>
      <c r="M127" s="12">
        <f>апр.20!E122</f>
        <v>174</v>
      </c>
      <c r="N127" s="12">
        <f>май.20!E122</f>
        <v>174</v>
      </c>
      <c r="O127" s="12">
        <f>июн.20!E122</f>
        <v>174</v>
      </c>
      <c r="P127" s="82">
        <f t="shared" si="7"/>
        <v>522</v>
      </c>
      <c r="Q127" s="12">
        <f>июл.20!E122</f>
        <v>174</v>
      </c>
      <c r="R127" s="12">
        <f>авг.20!E122</f>
        <v>174</v>
      </c>
      <c r="S127" s="12">
        <f>сен.20!E122</f>
        <v>174</v>
      </c>
      <c r="T127" s="82">
        <f t="shared" si="8"/>
        <v>522</v>
      </c>
      <c r="U127" s="12">
        <f>окт.20!E122</f>
        <v>174</v>
      </c>
      <c r="V127" s="12">
        <f>ноя.20!E122</f>
        <v>174</v>
      </c>
      <c r="W127" s="12">
        <f>дек.20!E122</f>
        <v>174</v>
      </c>
    </row>
    <row r="128" spans="1:23" x14ac:dyDescent="0.25">
      <c r="A128" s="3">
        <v>119</v>
      </c>
      <c r="B128" s="33" t="s">
        <v>137</v>
      </c>
      <c r="C128" s="131">
        <v>175</v>
      </c>
      <c r="D128" s="131"/>
      <c r="E128" s="79">
        <f>СВОД_19!F128</f>
        <v>484</v>
      </c>
      <c r="F128" s="80">
        <f t="shared" si="9"/>
        <v>496</v>
      </c>
      <c r="G128" s="81">
        <f>янв.20!F123+фев.20!F123+мар.20!F123+апр.20!F123+май.20!F123+июн.20!F123+июл.20!F123+авг.20!F123+сен.20!F123+окт.20!F123+ноя.20!F123+дек.20!F123</f>
        <v>2100</v>
      </c>
      <c r="H128" s="83">
        <f t="shared" si="5"/>
        <v>522</v>
      </c>
      <c r="I128" s="12">
        <f>янв.20!E123</f>
        <v>174</v>
      </c>
      <c r="J128" s="12">
        <f>фев.20!E123</f>
        <v>174</v>
      </c>
      <c r="K128" s="12">
        <f>мар.20!E123</f>
        <v>174</v>
      </c>
      <c r="L128" s="82">
        <f t="shared" si="6"/>
        <v>522</v>
      </c>
      <c r="M128" s="12">
        <f>апр.20!E123</f>
        <v>174</v>
      </c>
      <c r="N128" s="12">
        <f>май.20!E123</f>
        <v>174</v>
      </c>
      <c r="O128" s="12">
        <f>июн.20!E123</f>
        <v>174</v>
      </c>
      <c r="P128" s="82">
        <f t="shared" si="7"/>
        <v>522</v>
      </c>
      <c r="Q128" s="12">
        <f>июл.20!E123</f>
        <v>174</v>
      </c>
      <c r="R128" s="12">
        <f>авг.20!E123</f>
        <v>174</v>
      </c>
      <c r="S128" s="12">
        <f>сен.20!E123</f>
        <v>174</v>
      </c>
      <c r="T128" s="82">
        <f t="shared" si="8"/>
        <v>522</v>
      </c>
      <c r="U128" s="12">
        <f>окт.20!E123</f>
        <v>174</v>
      </c>
      <c r="V128" s="12">
        <f>ноя.20!E123</f>
        <v>174</v>
      </c>
      <c r="W128" s="12">
        <f>дек.20!E123</f>
        <v>174</v>
      </c>
    </row>
    <row r="129" spans="1:23" x14ac:dyDescent="0.25">
      <c r="A129" s="3">
        <v>120</v>
      </c>
      <c r="B129" s="33" t="s">
        <v>138</v>
      </c>
      <c r="C129" s="131">
        <v>177</v>
      </c>
      <c r="D129" s="131"/>
      <c r="E129" s="79">
        <f>СВОД_19!F129</f>
        <v>0</v>
      </c>
      <c r="F129" s="80">
        <f t="shared" si="9"/>
        <v>0</v>
      </c>
      <c r="G129" s="81">
        <f>янв.20!F124+фев.20!F124+мар.20!F124+апр.20!F124+май.20!F124+июн.20!F124+июл.20!F124+авг.20!F124+сен.20!F124+окт.20!F124+ноя.20!F124+дек.20!F124</f>
        <v>2088</v>
      </c>
      <c r="H129" s="83">
        <f t="shared" si="5"/>
        <v>522</v>
      </c>
      <c r="I129" s="12">
        <f>янв.20!E124</f>
        <v>174</v>
      </c>
      <c r="J129" s="12">
        <f>фев.20!E124</f>
        <v>174</v>
      </c>
      <c r="K129" s="12">
        <f>мар.20!E124</f>
        <v>174</v>
      </c>
      <c r="L129" s="82">
        <f t="shared" si="6"/>
        <v>522</v>
      </c>
      <c r="M129" s="12">
        <f>апр.20!E124</f>
        <v>174</v>
      </c>
      <c r="N129" s="12">
        <f>май.20!E124</f>
        <v>174</v>
      </c>
      <c r="O129" s="12">
        <f>июн.20!E124</f>
        <v>174</v>
      </c>
      <c r="P129" s="82">
        <f t="shared" si="7"/>
        <v>522</v>
      </c>
      <c r="Q129" s="12">
        <f>июл.20!E124</f>
        <v>174</v>
      </c>
      <c r="R129" s="12">
        <f>авг.20!E124</f>
        <v>174</v>
      </c>
      <c r="S129" s="12">
        <f>сен.20!E124</f>
        <v>174</v>
      </c>
      <c r="T129" s="82">
        <f t="shared" si="8"/>
        <v>522</v>
      </c>
      <c r="U129" s="12">
        <f>окт.20!E124</f>
        <v>174</v>
      </c>
      <c r="V129" s="12">
        <f>ноя.20!E124</f>
        <v>174</v>
      </c>
      <c r="W129" s="12">
        <f>дек.20!E124</f>
        <v>174</v>
      </c>
    </row>
    <row r="130" spans="1:23" x14ac:dyDescent="0.25">
      <c r="A130" s="98">
        <v>121</v>
      </c>
      <c r="B130" s="99" t="s">
        <v>139</v>
      </c>
      <c r="C130" s="100">
        <v>179</v>
      </c>
      <c r="D130" s="100"/>
      <c r="E130" s="101">
        <f>СВОД_19!F130</f>
        <v>-6526</v>
      </c>
      <c r="F130" s="102">
        <f t="shared" si="9"/>
        <v>-8614</v>
      </c>
      <c r="G130" s="81">
        <f>янв.20!F125+фев.20!F125+мар.20!F125+апр.20!F125+май.20!F125+июн.20!F125+июл.20!F125+авг.20!F125+сен.20!F125+окт.20!F125+ноя.20!F125+дек.20!F125</f>
        <v>0</v>
      </c>
      <c r="H130" s="81">
        <f t="shared" si="5"/>
        <v>522</v>
      </c>
      <c r="I130" s="103">
        <f>янв.20!E125</f>
        <v>174</v>
      </c>
      <c r="J130" s="103">
        <f>фев.20!E125</f>
        <v>174</v>
      </c>
      <c r="K130" s="103">
        <f>мар.20!E125</f>
        <v>174</v>
      </c>
      <c r="L130" s="104">
        <f t="shared" si="6"/>
        <v>522</v>
      </c>
      <c r="M130" s="103">
        <f>апр.20!E125</f>
        <v>174</v>
      </c>
      <c r="N130" s="103">
        <f>май.20!E125</f>
        <v>174</v>
      </c>
      <c r="O130" s="12">
        <f>июн.20!E125</f>
        <v>174</v>
      </c>
      <c r="P130" s="82">
        <f t="shared" si="7"/>
        <v>522</v>
      </c>
      <c r="Q130" s="12">
        <f>июл.20!E125</f>
        <v>174</v>
      </c>
      <c r="R130" s="12">
        <f>авг.20!E125</f>
        <v>174</v>
      </c>
      <c r="S130" s="12">
        <f>сен.20!E125</f>
        <v>174</v>
      </c>
      <c r="T130" s="82">
        <f t="shared" si="8"/>
        <v>522</v>
      </c>
      <c r="U130" s="12">
        <f>окт.20!E125</f>
        <v>174</v>
      </c>
      <c r="V130" s="12">
        <f>ноя.20!E125</f>
        <v>174</v>
      </c>
      <c r="W130" s="12">
        <f>дек.20!E125</f>
        <v>174</v>
      </c>
    </row>
    <row r="131" spans="1:23" x14ac:dyDescent="0.25">
      <c r="A131" s="3">
        <v>122</v>
      </c>
      <c r="B131" s="33" t="s">
        <v>771</v>
      </c>
      <c r="C131" s="131">
        <v>95</v>
      </c>
      <c r="D131" s="131"/>
      <c r="E131" s="79">
        <v>0</v>
      </c>
      <c r="F131" s="80">
        <f t="shared" si="9"/>
        <v>-1566</v>
      </c>
      <c r="G131" s="83"/>
      <c r="H131" s="83">
        <f t="shared" si="5"/>
        <v>0</v>
      </c>
      <c r="I131" s="12">
        <f>янв.20!E126</f>
        <v>0</v>
      </c>
      <c r="J131" s="12">
        <f>фев.20!E126</f>
        <v>0</v>
      </c>
      <c r="K131" s="12">
        <f>мар.20!E126</f>
        <v>0</v>
      </c>
      <c r="L131" s="82">
        <f t="shared" si="6"/>
        <v>522</v>
      </c>
      <c r="M131" s="12">
        <f>апр.20!E126</f>
        <v>174</v>
      </c>
      <c r="N131" s="12">
        <f>май.20!E126</f>
        <v>174</v>
      </c>
      <c r="O131" s="12">
        <f>июн.20!E126</f>
        <v>174</v>
      </c>
      <c r="P131" s="82">
        <f t="shared" si="7"/>
        <v>522</v>
      </c>
      <c r="Q131" s="12">
        <f>июл.20!E126</f>
        <v>174</v>
      </c>
      <c r="R131" s="12">
        <f>авг.20!E126</f>
        <v>174</v>
      </c>
      <c r="S131" s="12">
        <f>сен.20!E126</f>
        <v>174</v>
      </c>
      <c r="T131" s="82">
        <f t="shared" si="8"/>
        <v>522</v>
      </c>
      <c r="U131" s="12">
        <f>окт.20!E126</f>
        <v>174</v>
      </c>
      <c r="V131" s="12">
        <f>ноя.20!E126</f>
        <v>174</v>
      </c>
      <c r="W131" s="12">
        <f>дек.20!E126</f>
        <v>174</v>
      </c>
    </row>
    <row r="132" spans="1:23" x14ac:dyDescent="0.25">
      <c r="B132" s="16">
        <v>0</v>
      </c>
      <c r="F132" s="86">
        <f>SUM(F9:F130)</f>
        <v>-247104.64000000001</v>
      </c>
      <c r="G132" s="87">
        <f>SUM(G9:G130)</f>
        <v>270071.24</v>
      </c>
    </row>
  </sheetData>
  <autoFilter ref="A8:W132" xr:uid="{00000000-0009-0000-0000-000027000000}"/>
  <mergeCells count="1">
    <mergeCell ref="B1:W1"/>
  </mergeCells>
  <conditionalFormatting sqref="E2:E65536">
    <cfRule type="cellIs" dxfId="103" priority="1" operator="lessThan">
      <formula>0</formula>
    </cfRule>
  </conditionalFormatting>
  <conditionalFormatting sqref="F9:F131">
    <cfRule type="cellIs" dxfId="102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theme="6" tint="-0.499984740745262"/>
  </sheetPr>
  <dimension ref="A1:I125"/>
  <sheetViews>
    <sheetView topLeftCell="B100" workbookViewId="0">
      <selection activeCell="H123" sqref="H123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4">
        <v>43831</v>
      </c>
      <c r="D1" s="135"/>
      <c r="E1" s="135"/>
      <c r="F1" s="136"/>
      <c r="G1" s="137"/>
      <c r="H1" s="135"/>
      <c r="I1" s="135"/>
    </row>
    <row r="2" spans="1:9" x14ac:dyDescent="0.25">
      <c r="A2" s="3" t="s">
        <v>4</v>
      </c>
      <c r="B2" s="25" t="s">
        <v>5</v>
      </c>
      <c r="C2" s="135"/>
      <c r="D2" s="135"/>
      <c r="E2" s="135"/>
      <c r="F2" s="136"/>
      <c r="G2" s="137"/>
      <c r="H2" s="135"/>
      <c r="I2" s="135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1"/>
      <c r="G4" s="13"/>
      <c r="H4" s="131"/>
      <c r="I4" s="29">
        <f t="shared" ref="I4:I67" si="0">F4-E4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1"/>
      <c r="G5" s="13"/>
      <c r="H5" s="131"/>
      <c r="I5" s="29">
        <f t="shared" si="0"/>
        <v>-174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1"/>
      <c r="G6" s="13"/>
      <c r="H6" s="28"/>
      <c r="I6" s="29">
        <f t="shared" si="0"/>
        <v>-174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1"/>
      <c r="G7" s="13"/>
      <c r="H7" s="131"/>
      <c r="I7" s="29">
        <f t="shared" si="0"/>
        <v>-174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1"/>
      <c r="G8" s="13"/>
      <c r="H8" s="28"/>
      <c r="I8" s="29">
        <f t="shared" si="0"/>
        <v>-174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1"/>
      <c r="G9" s="13"/>
      <c r="H9" s="131"/>
      <c r="I9" s="29">
        <f t="shared" si="0"/>
        <v>-174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1">
        <f>522+522</f>
        <v>1044</v>
      </c>
      <c r="G10" s="13">
        <v>203929</v>
      </c>
      <c r="H10" s="28">
        <v>43846</v>
      </c>
      <c r="I10" s="29">
        <f t="shared" si="0"/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1"/>
      <c r="G11" s="13"/>
      <c r="H11" s="131"/>
      <c r="I11" s="29">
        <f t="shared" si="0"/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1"/>
      <c r="G12" s="13"/>
      <c r="H12" s="28"/>
      <c r="I12" s="29">
        <f t="shared" si="0"/>
        <v>-174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1"/>
      <c r="G13" s="13"/>
      <c r="H13" s="131"/>
      <c r="I13" s="29">
        <f t="shared" si="0"/>
        <v>-174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1">
        <v>174</v>
      </c>
      <c r="G14" s="13">
        <v>177782</v>
      </c>
      <c r="H14" s="28">
        <v>43844</v>
      </c>
      <c r="I14" s="29">
        <f t="shared" si="0"/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1">
        <v>2000</v>
      </c>
      <c r="G15" s="13">
        <v>762745</v>
      </c>
      <c r="H15" s="28">
        <v>43845</v>
      </c>
      <c r="I15" s="29">
        <f t="shared" si="0"/>
        <v>1826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1"/>
      <c r="G16" s="13"/>
      <c r="H16" s="131"/>
      <c r="I16" s="29">
        <f t="shared" si="0"/>
        <v>-174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772</v>
      </c>
      <c r="H17" s="28">
        <v>43858</v>
      </c>
      <c r="I17" s="29">
        <f t="shared" si="0"/>
        <v>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1"/>
      <c r="G18" s="13"/>
      <c r="H18" s="131"/>
      <c r="I18" s="29">
        <f t="shared" si="0"/>
        <v>-174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1"/>
      <c r="G19" s="13"/>
      <c r="H19" s="131"/>
      <c r="I19" s="29">
        <f t="shared" si="0"/>
        <v>-174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131"/>
      <c r="G20" s="13"/>
      <c r="H20" s="28"/>
      <c r="I20" s="29">
        <f t="shared" si="0"/>
        <v>-174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1"/>
      <c r="G21" s="13"/>
      <c r="H21" s="28"/>
      <c r="I21" s="29">
        <f t="shared" si="0"/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1"/>
      <c r="G22" s="13"/>
      <c r="H22" s="131"/>
      <c r="I22" s="29">
        <f t="shared" si="0"/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1"/>
      <c r="G23" s="13"/>
      <c r="H23" s="131"/>
      <c r="I23" s="29">
        <f t="shared" si="0"/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1"/>
      <c r="G25" s="13"/>
      <c r="H25" s="131"/>
      <c r="I25" s="29">
        <f t="shared" si="0"/>
        <v>-174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1">
        <v>522</v>
      </c>
      <c r="G26" s="13">
        <v>232499</v>
      </c>
      <c r="H26" s="28">
        <v>43850</v>
      </c>
      <c r="I26" s="29">
        <f t="shared" si="0"/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1"/>
      <c r="G27" s="13"/>
      <c r="H27" s="131"/>
      <c r="I27" s="29">
        <f t="shared" si="0"/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1"/>
      <c r="G28" s="13"/>
      <c r="H28" s="131"/>
      <c r="I28" s="29">
        <f t="shared" si="0"/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1"/>
      <c r="G29" s="13"/>
      <c r="H29" s="131"/>
      <c r="I29" s="29">
        <f t="shared" si="0"/>
        <v>-174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1"/>
      <c r="G30" s="13"/>
      <c r="H30" s="28"/>
      <c r="I30" s="29">
        <f t="shared" si="0"/>
        <v>-174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1"/>
      <c r="G31" s="13"/>
      <c r="H31" s="131"/>
      <c r="I31" s="29">
        <f t="shared" si="0"/>
        <v>-174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1"/>
      <c r="G32" s="13"/>
      <c r="H32" s="131"/>
      <c r="I32" s="29">
        <f t="shared" si="0"/>
        <v>-174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1"/>
      <c r="G33" s="13"/>
      <c r="H33" s="131"/>
      <c r="I33" s="29">
        <f t="shared" si="0"/>
        <v>-174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1"/>
      <c r="G34" s="13"/>
      <c r="H34" s="28"/>
      <c r="I34" s="29">
        <f t="shared" si="0"/>
        <v>-174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1">
        <v>526</v>
      </c>
      <c r="G35" s="13">
        <v>715664</v>
      </c>
      <c r="H35" s="28">
        <v>43840</v>
      </c>
      <c r="I35" s="29">
        <f t="shared" si="0"/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131"/>
      <c r="G36" s="13"/>
      <c r="H36" s="28"/>
      <c r="I36" s="29">
        <f t="shared" si="0"/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1"/>
      <c r="G37" s="13"/>
      <c r="H37" s="131"/>
      <c r="I37" s="29">
        <f t="shared" si="0"/>
        <v>-174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1"/>
      <c r="G38" s="13"/>
      <c r="H38" s="131"/>
      <c r="I38" s="29">
        <f t="shared" si="0"/>
        <v>-174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1"/>
      <c r="G39" s="13"/>
      <c r="H39" s="28"/>
      <c r="I39" s="29">
        <f t="shared" si="0"/>
        <v>-174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1"/>
      <c r="G40" s="13"/>
      <c r="H40" s="131"/>
      <c r="I40" s="29">
        <f t="shared" si="0"/>
        <v>-174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1"/>
      <c r="G41" s="13"/>
      <c r="H41" s="131"/>
      <c r="I41" s="29">
        <f t="shared" si="0"/>
        <v>-174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1"/>
      <c r="G42" s="13"/>
      <c r="H42" s="28"/>
      <c r="I42" s="29">
        <f t="shared" si="0"/>
        <v>-174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1">
        <v>174</v>
      </c>
      <c r="G43" s="13">
        <v>309588</v>
      </c>
      <c r="H43" s="131" t="s">
        <v>773</v>
      </c>
      <c r="I43" s="29">
        <f t="shared" si="0"/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1"/>
      <c r="G44" s="13"/>
      <c r="H44" s="28"/>
      <c r="I44" s="29">
        <f t="shared" si="0"/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131"/>
      <c r="G45" s="13"/>
      <c r="H45" s="28"/>
      <c r="I45" s="29">
        <f t="shared" si="0"/>
        <v>-174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1"/>
      <c r="G47" s="13"/>
      <c r="H47" s="131"/>
      <c r="I47" s="29">
        <f t="shared" si="0"/>
        <v>-174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1"/>
      <c r="G48" s="13"/>
      <c r="H48" s="131"/>
      <c r="I48" s="29">
        <f t="shared" si="0"/>
        <v>-174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1">
        <v>5860</v>
      </c>
      <c r="G49" s="13">
        <v>287989</v>
      </c>
      <c r="H49" s="28">
        <v>43846</v>
      </c>
      <c r="I49" s="29">
        <f t="shared" si="0"/>
        <v>5686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1"/>
      <c r="G50" s="13"/>
      <c r="H50" s="28"/>
      <c r="I50" s="29">
        <f t="shared" si="0"/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1"/>
      <c r="G51" s="13"/>
      <c r="H51" s="131"/>
      <c r="I51" s="29">
        <f t="shared" si="0"/>
        <v>-174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1"/>
      <c r="G52" s="13"/>
      <c r="H52" s="131"/>
      <c r="I52" s="29">
        <f t="shared" si="0"/>
        <v>-174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1"/>
      <c r="G53" s="13"/>
      <c r="H53" s="28"/>
      <c r="I53" s="29">
        <f t="shared" si="0"/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1">
        <v>300</v>
      </c>
      <c r="G54" s="13">
        <v>583221</v>
      </c>
      <c r="H54" s="28">
        <v>43860</v>
      </c>
      <c r="I54" s="29">
        <f t="shared" si="0"/>
        <v>126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1">
        <v>170</v>
      </c>
      <c r="G55" s="13">
        <v>379351</v>
      </c>
      <c r="H55" s="28">
        <v>43839</v>
      </c>
      <c r="I55" s="29">
        <f t="shared" si="0"/>
        <v>-4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1"/>
      <c r="G56" s="13"/>
      <c r="H56" s="131"/>
      <c r="I56" s="29">
        <f t="shared" si="0"/>
        <v>-174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 t="shared" si="0"/>
        <v>-174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1"/>
      <c r="I58" s="29">
        <f t="shared" si="0"/>
        <v>-174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1">
        <v>3000</v>
      </c>
      <c r="G59" s="13">
        <v>109170</v>
      </c>
      <c r="H59" s="28">
        <v>43843</v>
      </c>
      <c r="I59" s="29">
        <f t="shared" si="0"/>
        <v>2826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1"/>
      <c r="G60" s="13"/>
      <c r="H60" s="131"/>
      <c r="I60" s="29">
        <f t="shared" si="0"/>
        <v>-174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1"/>
      <c r="G61" s="13"/>
      <c r="H61" s="131"/>
      <c r="I61" s="29">
        <f t="shared" si="0"/>
        <v>-174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1"/>
      <c r="G62" s="13"/>
      <c r="H62" s="131"/>
      <c r="I62" s="29">
        <f t="shared" si="0"/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1">
        <v>174</v>
      </c>
      <c r="G63" s="13">
        <v>837573</v>
      </c>
      <c r="H63" s="28">
        <v>43857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1"/>
      <c r="G64" s="13"/>
      <c r="H64" s="28"/>
      <c r="I64" s="29">
        <f t="shared" si="0"/>
        <v>-174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1">
        <v>174</v>
      </c>
      <c r="G65" s="13">
        <v>473997</v>
      </c>
      <c r="H65" s="28">
        <v>43851</v>
      </c>
      <c r="I65" s="29">
        <f t="shared" si="0"/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1"/>
      <c r="G66" s="13"/>
      <c r="H66" s="28"/>
      <c r="I66" s="29">
        <f t="shared" si="0"/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1"/>
      <c r="G67" s="13"/>
      <c r="H67" s="131"/>
      <c r="I67" s="29">
        <f t="shared" si="0"/>
        <v>-174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1"/>
      <c r="G68" s="13"/>
      <c r="H68" s="131"/>
      <c r="I68" s="29">
        <f t="shared" ref="I68:I125" si="1">F68-E68</f>
        <v>-174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1"/>
      <c r="G69" s="13"/>
      <c r="H69" s="28"/>
      <c r="I69" s="29">
        <f t="shared" si="1"/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1"/>
      <c r="G70" s="13"/>
      <c r="H70" s="131"/>
      <c r="I70" s="29">
        <f t="shared" si="1"/>
        <v>-174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1"/>
      <c r="G71" s="13"/>
      <c r="H71" s="131"/>
      <c r="I71" s="29">
        <f t="shared" si="1"/>
        <v>-174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1"/>
      <c r="G72" s="13"/>
      <c r="H72" s="131"/>
      <c r="I72" s="29">
        <f t="shared" si="1"/>
        <v>-348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1"/>
      <c r="G73" s="13"/>
      <c r="H73" s="131"/>
      <c r="I73" s="29">
        <f t="shared" si="1"/>
        <v>-174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1"/>
      <c r="G74" s="13"/>
      <c r="H74" s="131"/>
      <c r="I74" s="29">
        <f t="shared" si="1"/>
        <v>-174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1"/>
      <c r="G75" s="13"/>
      <c r="H75" s="131"/>
      <c r="I75" s="29">
        <f t="shared" si="1"/>
        <v>-174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1"/>
      <c r="G76" s="13"/>
      <c r="H76" s="28"/>
      <c r="I76" s="29">
        <f t="shared" si="1"/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29">
        <f t="shared" si="1"/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1"/>
      <c r="G78" s="13"/>
      <c r="H78" s="131"/>
      <c r="I78" s="29">
        <f t="shared" si="1"/>
        <v>-174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1"/>
      <c r="G79" s="13"/>
      <c r="H79" s="131"/>
      <c r="I79" s="29">
        <f t="shared" si="1"/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1"/>
      <c r="G80" s="13"/>
      <c r="H80" s="28"/>
      <c r="I80" s="29">
        <f t="shared" si="1"/>
        <v>-174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1"/>
      <c r="G81" s="13"/>
      <c r="H81" s="28"/>
      <c r="I81" s="29">
        <f t="shared" si="1"/>
        <v>-174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1"/>
      <c r="G82" s="13"/>
      <c r="H82" s="131"/>
      <c r="I82" s="29">
        <f t="shared" si="1"/>
        <v>-174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1"/>
      <c r="G83" s="13"/>
      <c r="H83" s="131"/>
      <c r="I83" s="29">
        <f t="shared" si="1"/>
        <v>-174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1"/>
      <c r="G84" s="13"/>
      <c r="H84" s="131"/>
      <c r="I84" s="29">
        <f t="shared" si="1"/>
        <v>-174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1"/>
      <c r="G85" s="13"/>
      <c r="H85" s="131"/>
      <c r="I85" s="29">
        <f t="shared" si="1"/>
        <v>-174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1"/>
      <c r="G86" s="13"/>
      <c r="H86" s="131"/>
      <c r="I86" s="29">
        <f t="shared" si="1"/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1"/>
      <c r="G87" s="13"/>
      <c r="H87" s="131"/>
      <c r="I87" s="29">
        <f t="shared" si="1"/>
        <v>-174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1"/>
      <c r="G88" s="13"/>
      <c r="H88" s="28"/>
      <c r="I88" s="29">
        <f t="shared" si="1"/>
        <v>-174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1"/>
      <c r="G89" s="13"/>
      <c r="H89" s="131"/>
      <c r="I89" s="29">
        <f t="shared" si="1"/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1"/>
      <c r="G90" s="13"/>
      <c r="H90" s="28"/>
      <c r="I90" s="29">
        <f t="shared" si="1"/>
        <v>-174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1"/>
      <c r="G91" s="13"/>
      <c r="H91" s="28"/>
      <c r="I91" s="29">
        <f t="shared" si="1"/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1"/>
      <c r="G92" s="13"/>
      <c r="H92" s="131"/>
      <c r="I92" s="29">
        <f t="shared" si="1"/>
        <v>-174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1"/>
      <c r="G93" s="13"/>
      <c r="H93" s="28"/>
      <c r="I93" s="29">
        <f t="shared" si="1"/>
        <v>-174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1"/>
      <c r="G94" s="13"/>
      <c r="H94" s="28"/>
      <c r="I94" s="29">
        <f t="shared" si="1"/>
        <v>-174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1"/>
      <c r="G95" s="13"/>
      <c r="H95" s="131"/>
      <c r="I95" s="29">
        <f t="shared" si="1"/>
        <v>-174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1">
        <v>174</v>
      </c>
      <c r="G96" s="13">
        <v>747172</v>
      </c>
      <c r="H96" s="28">
        <v>43838</v>
      </c>
      <c r="I96" s="29">
        <f t="shared" si="1"/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1"/>
      <c r="G97" s="13"/>
      <c r="H97" s="131"/>
      <c r="I97" s="29">
        <f t="shared" si="1"/>
        <v>-174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1"/>
      <c r="G98" s="13"/>
      <c r="H98" s="131"/>
      <c r="I98" s="29">
        <f t="shared" si="1"/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1"/>
      <c r="G99" s="13"/>
      <c r="H99" s="131"/>
      <c r="I99" s="29">
        <f t="shared" si="1"/>
        <v>-174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1"/>
      <c r="G100" s="13"/>
      <c r="H100" s="28"/>
      <c r="I100" s="29">
        <f t="shared" si="1"/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1">
        <v>2064</v>
      </c>
      <c r="G101" s="13">
        <v>1</v>
      </c>
      <c r="H101" s="28">
        <v>43838</v>
      </c>
      <c r="I101" s="29">
        <f t="shared" si="1"/>
        <v>1890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1"/>
      <c r="G102" s="13"/>
      <c r="H102" s="131"/>
      <c r="I102" s="29">
        <f t="shared" si="1"/>
        <v>-174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1"/>
      <c r="G103" s="13"/>
      <c r="H103" s="131"/>
      <c r="I103" s="29">
        <f t="shared" si="1"/>
        <v>-174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1">
        <v>174</v>
      </c>
      <c r="G104" s="13">
        <v>6598</v>
      </c>
      <c r="H104" s="28">
        <v>43860</v>
      </c>
      <c r="I104" s="29">
        <f t="shared" si="1"/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1"/>
      <c r="G105" s="13"/>
      <c r="H105" s="131"/>
      <c r="I105" s="29">
        <f t="shared" si="1"/>
        <v>-174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1"/>
      <c r="G106" s="13"/>
      <c r="H106" s="131"/>
      <c r="I106" s="29">
        <f t="shared" si="1"/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1"/>
      <c r="G107" s="13"/>
      <c r="H107" s="131"/>
      <c r="I107" s="29">
        <f t="shared" si="1"/>
        <v>-174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1"/>
      <c r="G108" s="13"/>
      <c r="H108" s="131"/>
      <c r="I108" s="29">
        <f t="shared" si="1"/>
        <v>-174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1"/>
      <c r="G109" s="13"/>
      <c r="H109" s="131"/>
      <c r="I109" s="29">
        <f t="shared" si="1"/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1"/>
      <c r="G110" s="13"/>
      <c r="H110" s="131"/>
      <c r="I110" s="29">
        <f t="shared" si="1"/>
        <v>-174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1">
        <v>174</v>
      </c>
      <c r="G111" s="13">
        <v>354838</v>
      </c>
      <c r="H111" s="28">
        <v>43839</v>
      </c>
      <c r="I111" s="29">
        <f t="shared" si="1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1"/>
      <c r="G112" s="13"/>
      <c r="H112" s="131"/>
      <c r="I112" s="29">
        <f t="shared" si="1"/>
        <v>-174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1"/>
      <c r="G113" s="13"/>
      <c r="H113" s="131"/>
      <c r="I113" s="29">
        <f t="shared" si="1"/>
        <v>-174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1"/>
      <c r="G114" s="13"/>
      <c r="H114" s="131"/>
      <c r="I114" s="29">
        <f t="shared" si="1"/>
        <v>-174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1"/>
      <c r="G115" s="13"/>
      <c r="H115" s="131"/>
      <c r="I115" s="29">
        <f t="shared" si="1"/>
        <v>-174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1"/>
      <c r="G116" s="13"/>
      <c r="H116" s="28"/>
      <c r="I116" s="29">
        <f t="shared" si="1"/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1"/>
      <c r="G117" s="13"/>
      <c r="H117" s="131"/>
      <c r="I117" s="29">
        <f t="shared" si="1"/>
        <v>-174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1">
        <v>174</v>
      </c>
      <c r="G118" s="13">
        <v>568881</v>
      </c>
      <c r="H118" s="28">
        <v>43838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1">
        <v>1000</v>
      </c>
      <c r="G119" s="13">
        <v>19925</v>
      </c>
      <c r="H119" s="28">
        <v>43838</v>
      </c>
      <c r="I119" s="29">
        <f t="shared" si="1"/>
        <v>826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1"/>
      <c r="G120" s="13"/>
      <c r="H120" s="131"/>
      <c r="I120" s="29">
        <f t="shared" si="1"/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1">
        <v>1044</v>
      </c>
      <c r="G121" s="13">
        <v>886241</v>
      </c>
      <c r="H121" s="28">
        <v>43843</v>
      </c>
      <c r="I121" s="29">
        <f t="shared" si="1"/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1"/>
      <c r="G122" s="13"/>
      <c r="H122" s="28"/>
      <c r="I122" s="29">
        <f t="shared" si="1"/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1">
        <v>175</v>
      </c>
      <c r="G123" s="13"/>
      <c r="H123" s="28"/>
      <c r="I123" s="29">
        <f t="shared" si="1"/>
        <v>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 t="shared" si="1"/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1"/>
      <c r="G125" s="13"/>
      <c r="H125" s="131"/>
      <c r="I125" s="29">
        <f t="shared" si="1"/>
        <v>-174</v>
      </c>
    </row>
  </sheetData>
  <autoFilter ref="A3:I125" xr:uid="{00000000-0009-0000-0000-000028000000}"/>
  <mergeCells count="1">
    <mergeCell ref="C1:I2"/>
  </mergeCells>
  <conditionalFormatting sqref="I1:I1048576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38">
        <v>43862</v>
      </c>
      <c r="D1" s="139"/>
      <c r="E1" s="139"/>
      <c r="F1" s="140"/>
      <c r="G1" s="141"/>
      <c r="H1" s="139"/>
      <c r="I1" s="139"/>
    </row>
    <row r="2" spans="1:9" x14ac:dyDescent="0.25">
      <c r="A2" s="9" t="s">
        <v>4</v>
      </c>
      <c r="B2" s="10" t="s">
        <v>5</v>
      </c>
      <c r="C2" s="139"/>
      <c r="D2" s="139"/>
      <c r="E2" s="139"/>
      <c r="F2" s="140"/>
      <c r="G2" s="141"/>
      <c r="H2" s="139"/>
      <c r="I2" s="139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янв.20!I4+фев.20!F4-фев.20!E4</f>
        <v>-348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янв.20!I5+фев.20!F5-фев.20!E5</f>
        <v>-348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янв.20!I6+фев.20!F6-фев.20!E6</f>
        <v>-348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янв.20!I7+фев.20!F7-фев.20!E7</f>
        <v>-348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янв.20!I8+фев.20!F8-фев.20!E8</f>
        <v>-348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янв.20!I9+фев.20!F9-фев.20!E9</f>
        <v>-348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янв.20!I10+фев.20!F10-фев.20!E10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f>174+174</f>
        <v>348</v>
      </c>
      <c r="G11" s="132" t="s">
        <v>774</v>
      </c>
      <c r="H11" s="28">
        <v>43880</v>
      </c>
      <c r="I11" s="11">
        <f>янв.20!I11+фев.20!F11-фев.20!E11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янв.20!I12+фев.20!F12-фев.20!E12</f>
        <v>-348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янв.20!I13+фев.20!F13-фев.20!E13</f>
        <v>-348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775</v>
      </c>
      <c r="H14" s="28">
        <v>43871</v>
      </c>
      <c r="I14" s="11">
        <f>янв.20!I14+фев.20!F14-фев.20!E14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янв.20!I15+фев.20!F15-фев.20!E15</f>
        <v>1652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3300</v>
      </c>
      <c r="G16" s="132" t="s">
        <v>776</v>
      </c>
      <c r="H16" s="28">
        <v>43878</v>
      </c>
      <c r="I16" s="11">
        <f>янв.20!I16+фев.20!F16-фев.20!E16</f>
        <v>2952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янв.20!I17+фев.20!F17-фев.20!E17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янв.20!I18+фев.20!F18-фев.20!E18</f>
        <v>-348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янв.20!I19+фев.20!F19-фев.20!E19</f>
        <v>-348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янв.20!I20+фев.20!F20-фев.20!E20</f>
        <v>-348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500</v>
      </c>
      <c r="G21" s="132" t="s">
        <v>777</v>
      </c>
      <c r="H21" s="28">
        <v>43873</v>
      </c>
      <c r="I21" s="11">
        <f>янв.20!I21+фев.20!F21-фев.20!E21</f>
        <v>152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янв.20!I22+фев.20!F22-фев.20!E22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янв.20!I23+фев.20!F23-фев.20!E23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янв.20!I24+фев.20!F24-фев.20!E24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янв.20!I25+фев.20!F25-фев.20!E25</f>
        <v>-348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янв.20!I26+фев.20!F26-фев.20!E26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6874</v>
      </c>
      <c r="G27" s="132"/>
      <c r="H27" s="131"/>
      <c r="I27" s="11">
        <f>янв.20!I27+фев.20!F27-фев.20!E27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янв.20!I28+фев.20!F28-фев.20!E28</f>
        <v>-348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янв.20!I29+фев.20!F29-фев.20!E29</f>
        <v>-348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778</v>
      </c>
      <c r="H30" s="28">
        <v>43886</v>
      </c>
      <c r="I30" s="11">
        <f>янв.20!I30+фев.20!F30-фев.20!E30</f>
        <v>652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янв.20!I31+фев.20!F31-фев.20!E31</f>
        <v>-348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янв.20!I32+фев.20!F32-фев.20!E32</f>
        <v>-348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янв.20!I33+фев.20!F33-фев.20!E33</f>
        <v>-348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янв.20!I34+фев.20!F34-фев.20!E34</f>
        <v>-348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янв.20!I35+фев.20!F35-фев.20!E35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182</v>
      </c>
      <c r="H36" s="28">
        <v>43867</v>
      </c>
      <c r="I36" s="11">
        <f>янв.20!I36+фев.20!F36-фев.20!E36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янв.20!I37+фев.20!F37-фев.20!E37</f>
        <v>-348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янв.20!I38+фев.20!F38-фев.20!E38</f>
        <v>-348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янв.20!I39+фев.20!F39-фев.20!E39</f>
        <v>-348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янв.20!I40+фев.20!F40-фев.20!E40</f>
        <v>-348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янв.20!I41+фев.20!F41-фев.20!E41</f>
        <v>-348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янв.20!I42+фев.20!F42-фев.20!E42</f>
        <v>-348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11">
        <f>янв.20!I43+фев.20!F43-фев.20!E43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янв.20!I44+фев.20!F44-фев.20!E44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янв.20!I45+фев.20!F45-фев.20!E45</f>
        <v>-348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янв.20!I46+фев.20!F46-фев.20!E46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янв.20!I47+фев.20!F47-фев.20!E47</f>
        <v>-348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янв.20!I48+фев.20!F48-фев.20!E48</f>
        <v>-348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янв.20!I49+фев.20!F49-фев.20!E49</f>
        <v>5512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янв.20!I50+фев.20!F50-фев.20!E50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янв.20!I51+фев.20!F51-фев.20!E51</f>
        <v>-348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11">
        <f>янв.20!I52+фев.20!F52-фев.20!E52</f>
        <v>-348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янв.20!I53+фев.20!F53-фев.20!E53</f>
        <v>-348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янв.20!I54+фев.20!F54-фев.20!E54</f>
        <v>-48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779</v>
      </c>
      <c r="H55" s="28">
        <v>43872</v>
      </c>
      <c r="I55" s="11">
        <f>янв.20!I55+фев.20!F55-фев.20!E55</f>
        <v>-8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янв.20!I56+фев.20!F56-фев.20!E56</f>
        <v>-348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780</v>
      </c>
      <c r="H57" s="28">
        <v>43866</v>
      </c>
      <c r="I57" s="11">
        <f>янв.20!I57+фев.20!F57-фев.20!E57</f>
        <v>352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янв.20!I58+фев.20!F58-фев.20!E58</f>
        <v>-348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1000</v>
      </c>
      <c r="G59" s="132" t="s">
        <v>781</v>
      </c>
      <c r="H59" s="28">
        <v>43872</v>
      </c>
      <c r="I59" s="11">
        <f>янв.20!I59+фев.20!F59-фев.20!E59</f>
        <v>3652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янв.20!I60+фев.20!F60-фев.20!E60</f>
        <v>-348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янв.20!I61+фев.20!F61-фев.20!E61</f>
        <v>-348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11">
        <f>янв.20!I62+фев.20!F62-фев.20!E62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782</v>
      </c>
      <c r="H63" s="28">
        <v>43886</v>
      </c>
      <c r="I63" s="11">
        <f>янв.20!I63+фев.20!F63-фев.20!E63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янв.20!I64+фев.20!F64-фев.20!E64</f>
        <v>-348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783</v>
      </c>
      <c r="H65" s="28">
        <v>43873</v>
      </c>
      <c r="I65" s="11">
        <f>янв.20!I65+фев.20!F65-фев.20!E65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янв.20!I66+фев.20!F66-фев.20!E66</f>
        <v>-348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янв.20!I67+фев.20!F67-фев.20!E67</f>
        <v>-348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янв.20!I68+фев.20!F68-фев.20!E68</f>
        <v>-348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174+174</f>
        <v>348</v>
      </c>
      <c r="G69" s="132" t="s">
        <v>784</v>
      </c>
      <c r="H69" s="28">
        <v>43867</v>
      </c>
      <c r="I69" s="11">
        <f>янв.20!I69+фев.20!F69-фев.20!E69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янв.20!I70+фев.20!F70-фев.20!E70</f>
        <v>-348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янв.20!I71+фев.20!F71-фев.20!E71</f>
        <v>-348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"/>
      <c r="G72" s="132"/>
      <c r="H72" s="131"/>
      <c r="I72" s="11">
        <f>янв.20!I72+фев.20!F72-фев.20!E72</f>
        <v>-696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янв.20!I73+фев.20!F73-фев.20!E73</f>
        <v>-348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янв.20!I74+фев.20!F74-фев.20!E74</f>
        <v>-348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янв.20!I75+фев.20!F75-фев.20!E75</f>
        <v>-348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785</v>
      </c>
      <c r="H76" s="28">
        <v>43865</v>
      </c>
      <c r="I76" s="11">
        <f>янв.20!I76+фев.20!F76-фев.20!E76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786</v>
      </c>
      <c r="H77" s="28">
        <v>43867</v>
      </c>
      <c r="I77" s="11">
        <f>янв.20!I77+фев.20!F77-фев.20!E77</f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янв.20!I78+фев.20!F78-фев.20!E78</f>
        <v>-348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янв.20!I79+фев.20!F79-фев.20!E79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янв.20!I80+фев.20!F80-фев.20!E80</f>
        <v>-348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янв.20!I81+фев.20!F81-фев.20!E81</f>
        <v>-348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янв.20!I82+фев.20!F82-фев.20!E82</f>
        <v>-348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янв.20!I83+фев.20!F83-фев.20!E83</f>
        <v>-348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янв.20!I84+фев.20!F84-фев.20!E84</f>
        <v>-348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янв.20!I85+фев.20!F85-фев.20!E85</f>
        <v>-348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янв.20!I86+фев.20!F86-фев.20!E86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янв.20!I87+фев.20!F87-фев.20!E87</f>
        <v>-348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385</v>
      </c>
      <c r="G88" s="132" t="s">
        <v>787</v>
      </c>
      <c r="H88" s="28">
        <v>43873</v>
      </c>
      <c r="I88" s="11">
        <f>янв.20!I88+фев.20!F88-фев.20!E88</f>
        <v>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янв.20!I89+фев.20!F89-фев.20!E89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янв.20!I90+фев.20!F90-фев.20!E90</f>
        <v>-348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янв.20!I91+фев.20!F91-фев.20!E91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янв.20!I92+фев.20!F92-фев.20!E92</f>
        <v>-348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янв.20!I93+фев.20!F93-фев.20!E93</f>
        <v>-348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янв.20!I94+фев.20!F94-фев.20!E94</f>
        <v>-348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янв.20!I95+фев.20!F95-фев.20!E95</f>
        <v>-348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788</v>
      </c>
      <c r="H96" s="28">
        <v>43864</v>
      </c>
      <c r="I96" s="11">
        <f>янв.20!I96+фев.20!F96-фев.20!E96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янв.20!I97+фев.20!F97-фев.20!E97</f>
        <v>-348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янв.20!I98+фев.20!F98-фев.20!E98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янв.20!I99+фев.20!F99-фев.20!E99</f>
        <v>-348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789</v>
      </c>
      <c r="H100" s="28">
        <v>43871</v>
      </c>
      <c r="I100" s="11">
        <f>янв.20!I100+фев.20!F100-фев.20!E100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янв.20!I101+фев.20!F101-фев.20!E101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янв.20!I102+фев.20!F102-фев.20!E102</f>
        <v>-348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янв.20!I103+фев.20!F103-фев.20!E103</f>
        <v>-348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янв.20!I104+фев.20!F104-фев.20!E104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янв.20!I105+фев.20!F105-фев.20!E105</f>
        <v>-348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янв.20!I106+фев.20!F106-фев.20!E106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янв.20!I107+фев.20!F107-фев.20!E107</f>
        <v>-348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янв.20!I108+фев.20!F108-фев.20!E108</f>
        <v>-348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янв.20!I109+фев.20!F109-фев.20!E109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янв.20!I110+фев.20!F110-фев.20!E110</f>
        <v>-348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790</v>
      </c>
      <c r="H111" s="28">
        <v>43872</v>
      </c>
      <c r="I111" s="11">
        <f>янв.20!I111+фев.20!F111-фев.20!E111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янв.20!I112+фев.20!F112-фев.20!E112</f>
        <v>-348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янв.20!I113+фев.20!F113-фев.20!E113</f>
        <v>-348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янв.20!I114+фев.20!F114-фев.20!E114</f>
        <v>-348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янв.20!I115+фев.20!F115-фев.20!E115</f>
        <v>-348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янв.20!I116+фев.20!F116-фев.20!E116</f>
        <v>-348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янв.20!I117+фев.20!F117-фев.20!E117</f>
        <v>-348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791</v>
      </c>
      <c r="H118" s="28">
        <v>43866</v>
      </c>
      <c r="I118" s="11">
        <f>янв.20!I118+фев.20!F118-фев.20!E118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янв.20!I119+фев.20!F119-фев.20!E119</f>
        <v>652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янв.20!I120+фев.20!F120-фев.20!E120</f>
        <v>-348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янв.20!I121+фев.20!F121-фев.20!E121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янв.20!I122+фев.20!F122-фев.20!E122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792</v>
      </c>
      <c r="H123" s="28">
        <v>43882</v>
      </c>
      <c r="I123" s="11">
        <f>янв.20!I123+фев.20!F123-фев.20!E123</f>
        <v>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1044</v>
      </c>
      <c r="G124" s="132" t="s">
        <v>793</v>
      </c>
      <c r="H124" s="28">
        <v>43871</v>
      </c>
      <c r="I124" s="11">
        <f>янв.20!I124+фев.20!F124-фев.20!E124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янв.20!I125+фев.20!F125-фев.20!E125</f>
        <v>-348</v>
      </c>
    </row>
  </sheetData>
  <autoFilter ref="A3:I125" xr:uid="{00000000-0009-0000-0000-000029000000}"/>
  <mergeCells count="1">
    <mergeCell ref="C1:I2"/>
  </mergeCells>
  <conditionalFormatting sqref="I1:I1048576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2">
        <v>43891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фев.20!I4+мар.20!F4-мар.20!E4</f>
        <v>-522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фев.20!I5+мар.20!F5-мар.20!E5</f>
        <v>-522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фев.20!I6+мар.20!F6-мар.20!E6</f>
        <v>-522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фев.20!I7+мар.20!F7-мар.20!E7</f>
        <v>-522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фев.20!I8+мар.20!F8-мар.20!E8</f>
        <v>-522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фев.20!I9+мар.20!F9-мар.20!E9</f>
        <v>-522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фев.20!I10+мар.20!F10-мар.20!E10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794</v>
      </c>
      <c r="H11" s="28">
        <v>43902</v>
      </c>
      <c r="I11" s="11">
        <f>фев.20!I11+мар.20!F11-мар.20!E11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фев.20!I12+мар.20!F12-мар.20!E12</f>
        <v>-522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фев.20!I13+мар.20!F13-мар.20!E13</f>
        <v>-522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795</v>
      </c>
      <c r="H14" s="28">
        <v>43906</v>
      </c>
      <c r="I14" s="11">
        <f>фев.20!I14+мар.20!F14-мар.20!E14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фев.20!I15+мар.20!F15-мар.20!E15</f>
        <v>1478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фев.20!I16+мар.20!F16-мар.20!E16</f>
        <v>2778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фев.20!I17+мар.20!F17-мар.20!E17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фев.20!I18+мар.20!F18-мар.20!E18</f>
        <v>-522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фев.20!I19+мар.20!F19-мар.20!E19</f>
        <v>-522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фев.20!I20+мар.20!F20-мар.20!E20</f>
        <v>-522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фев.20!I21+мар.20!F21-мар.20!E21</f>
        <v>-22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фев.20!I22+мар.20!F22-мар.20!E22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796</v>
      </c>
      <c r="H23" s="28">
        <v>43895</v>
      </c>
      <c r="I23" s="11">
        <f>фев.20!I23+мар.20!F23-мар.20!E23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фев.20!I24+мар.20!F24-мар.20!E24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фев.20!I25+мар.20!F25-мар.20!E25</f>
        <v>-522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фев.20!I26+мар.20!F26-мар.20!E26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11">
        <f>фев.20!I27+мар.20!F27-мар.20!E27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фев.20!I28+мар.20!F28-мар.20!E28</f>
        <v>-522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фев.20!I29+мар.20!F29-мар.20!E29</f>
        <v>-522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фев.20!I30+мар.20!F30-мар.20!E30</f>
        <v>478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фев.20!I31+мар.20!F31-мар.20!E31</f>
        <v>-522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фев.20!I32+мар.20!F32-мар.20!E32</f>
        <v>-522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фев.20!I33+мар.20!F33-мар.20!E33</f>
        <v>-522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фев.20!I34+мар.20!F34-мар.20!E34</f>
        <v>-522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фев.20!I35+мар.20!F35-мар.20!E35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154</v>
      </c>
      <c r="H36" s="28">
        <v>43893</v>
      </c>
      <c r="I36" s="11">
        <f>фев.20!I36+мар.20!F36-мар.20!E36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фев.20!I37+мар.20!F37-мар.20!E37</f>
        <v>-522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фев.20!I38+мар.20!F38-мар.20!E38</f>
        <v>-522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фев.20!I39+мар.20!F39-мар.20!E39</f>
        <v>-522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фев.20!I40+мар.20!F40-мар.20!E40</f>
        <v>-522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фев.20!I41+мар.20!F41-мар.20!E41</f>
        <v>-522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фев.20!I42+мар.20!F42-мар.20!E42</f>
        <v>-522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797</v>
      </c>
      <c r="H43" s="28">
        <v>43906</v>
      </c>
      <c r="I43" s="11">
        <f>фев.20!I43+мар.20!F43-мар.20!E43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фев.20!I44+мар.20!F44-мар.20!E44</f>
        <v>-522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фев.20!I45+мар.20!F45-мар.20!E45</f>
        <v>-522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фев.20!I46+мар.20!F46-мар.20!E46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фев.20!I47+мар.20!F47-мар.20!E47</f>
        <v>-522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фев.20!I48+мар.20!F48-мар.20!E48</f>
        <v>-522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фев.20!I49+мар.20!F49-мар.20!E49</f>
        <v>5338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фев.20!I50+мар.20!F50-мар.20!E50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фев.20!I51+мар.20!F51-мар.20!E51</f>
        <v>-522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11">
        <f>фев.20!I52+мар.20!F52-мар.20!E52</f>
        <v>-522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фев.20!I53+мар.20!F53-мар.20!E53</f>
        <v>-522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798</v>
      </c>
      <c r="H54" s="28">
        <v>43917</v>
      </c>
      <c r="I54" s="11">
        <f>фев.20!I54+мар.20!F54-мар.20!E54</f>
        <v>78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799</v>
      </c>
      <c r="H55" s="28">
        <v>43903</v>
      </c>
      <c r="I55" s="11">
        <f>фев.20!I55+мар.20!F55-мар.20!E55</f>
        <v>-12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фев.20!I56+мар.20!F56-мар.20!E56</f>
        <v>-522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фев.20!I57+мар.20!F57-мар.20!E57</f>
        <v>178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фев.20!I58+мар.20!F58-мар.20!E58</f>
        <v>-522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фев.20!I59+мар.20!F59-мар.20!E59</f>
        <v>3478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фев.20!I60+мар.20!F60-мар.20!E60</f>
        <v>-522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фев.20!I61+мар.20!F61-мар.20!E61</f>
        <v>-522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1044</v>
      </c>
      <c r="G62" s="132" t="s">
        <v>800</v>
      </c>
      <c r="H62" s="28">
        <v>43917</v>
      </c>
      <c r="I62" s="11">
        <f>фев.20!I62+мар.20!F62-мар.20!E62</f>
        <v>522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522</v>
      </c>
      <c r="G63" s="132" t="s">
        <v>801</v>
      </c>
      <c r="H63" s="28">
        <v>43913</v>
      </c>
      <c r="I63" s="11">
        <f>фев.20!I63+мар.20!F63-мар.20!E63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2088</v>
      </c>
      <c r="G64" s="132" t="s">
        <v>802</v>
      </c>
      <c r="H64" s="28">
        <v>43901</v>
      </c>
      <c r="I64" s="11">
        <f>фев.20!I64+мар.20!F64-мар.20!E64</f>
        <v>1566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803</v>
      </c>
      <c r="H65" s="28">
        <v>43909</v>
      </c>
      <c r="I65" s="11">
        <f>фев.20!I65+мар.20!F65-мар.20!E65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фев.20!I66+мар.20!F66-мар.20!E66</f>
        <v>-522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фев.20!I67+мар.20!F67-мар.20!E67</f>
        <v>-522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фев.20!I68+мар.20!F68-мар.20!E68</f>
        <v>-522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804</v>
      </c>
      <c r="H69" s="28">
        <v>43896</v>
      </c>
      <c r="I69" s="11">
        <f>фев.20!I69+мар.20!F69-мар.20!E69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фев.20!I70+мар.20!F70-мар.20!E70</f>
        <v>-522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фев.20!I71+мар.20!F71-мар.20!E71</f>
        <v>-522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"/>
      <c r="G72" s="132"/>
      <c r="H72" s="131"/>
      <c r="I72" s="11">
        <f>фев.20!I72+мар.20!F72-мар.20!E72</f>
        <v>-1044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фев.20!I73+мар.20!F73-мар.20!E73</f>
        <v>-522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фев.20!I74+мар.20!F74-мар.20!E74</f>
        <v>-522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фев.20!I75+мар.20!F75-мар.20!E75</f>
        <v>-522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11">
        <f>фев.20!I76+мар.20!F76-мар.20!E76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805</v>
      </c>
      <c r="H77" s="28">
        <v>43913</v>
      </c>
      <c r="I77" s="11">
        <f>фев.20!I77+мар.20!F77-мар.20!E77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фев.20!I78+мар.20!F78-мар.20!E78</f>
        <v>-522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фев.20!I79+мар.20!F79-мар.20!E79</f>
        <v>-522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фев.20!I80+мар.20!F80-мар.20!E80</f>
        <v>-522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фев.20!I81+мар.20!F81-мар.20!E81</f>
        <v>-522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фев.20!I82+мар.20!F82-мар.20!E82</f>
        <v>-522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фев.20!I83+мар.20!F83-мар.20!E83</f>
        <v>-522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фев.20!I84+мар.20!F84-мар.20!E84</f>
        <v>-522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фев.20!I85+мар.20!F85-мар.20!E85</f>
        <v>-522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фев.20!I86+мар.20!F86-мар.20!E86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фев.20!I87+мар.20!F87-мар.20!E87</f>
        <v>-522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фев.20!I88+мар.20!F88-мар.20!E88</f>
        <v>-137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фев.20!I89+мар.20!F89-мар.20!E89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806</v>
      </c>
      <c r="H90" s="28">
        <v>43913</v>
      </c>
      <c r="I90" s="11">
        <f>фев.20!I90+мар.20!F90-мар.20!E90</f>
        <v>478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фев.20!I91+мар.20!F91-мар.20!E91</f>
        <v>-522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фев.20!I92+мар.20!F92-мар.20!E92</f>
        <v>-522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фев.20!I93+мар.20!F93-мар.20!E93</f>
        <v>-522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фев.20!I94+мар.20!F94-мар.20!E94</f>
        <v>-522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фев.20!I95+мар.20!F95-мар.20!E95</f>
        <v>-522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807</v>
      </c>
      <c r="H96" s="28">
        <v>43901</v>
      </c>
      <c r="I96" s="11">
        <f>фев.20!I96+мар.20!F96-мар.20!E96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фев.20!I97+мар.20!F97-мар.20!E97</f>
        <v>-522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фев.20!I98+мар.20!F98-мар.20!E98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фев.20!I99+мар.20!F99-мар.20!E99</f>
        <v>-522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808</v>
      </c>
      <c r="H100" s="28">
        <v>43903</v>
      </c>
      <c r="I100" s="11">
        <f>фев.20!I100+мар.20!F100-мар.20!E100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фев.20!I101+мар.20!F101-мар.20!E101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фев.20!I102+мар.20!F102-мар.20!E102</f>
        <v>-522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фев.20!I103+мар.20!F103-мар.20!E103</f>
        <v>-522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фев.20!I104+мар.20!F104-мар.20!E104</f>
        <v>-348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фев.20!I105+мар.20!F105-мар.20!E105</f>
        <v>-522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фев.20!I106+мар.20!F106-мар.20!E106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фев.20!I107+мар.20!F107-мар.20!E107</f>
        <v>-522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фев.20!I108+мар.20!F108-мар.20!E108</f>
        <v>-522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фев.20!I109+мар.20!F109-мар.20!E109</f>
        <v>-522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фев.20!I110+мар.20!F110-мар.20!E110</f>
        <v>-522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809</v>
      </c>
      <c r="H111" s="28">
        <v>43901</v>
      </c>
      <c r="I111" s="11">
        <f>фев.20!I111+мар.20!F111-мар.20!E111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фев.20!I112+мар.20!F112-мар.20!E112</f>
        <v>-522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фев.20!I113+мар.20!F113-мар.20!E113</f>
        <v>-522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фев.20!I114+мар.20!F114-мар.20!E114</f>
        <v>-522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фев.20!I115+мар.20!F115-мар.20!E115</f>
        <v>-522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фев.20!I116+мар.20!F116-мар.20!E116</f>
        <v>-522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фев.20!I117+мар.20!F117-мар.20!E117</f>
        <v>-522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810</v>
      </c>
      <c r="H118" s="28">
        <v>43892</v>
      </c>
      <c r="I118" s="11">
        <f>фев.20!I118+мар.20!F118-мар.20!E118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фев.20!I119+мар.20!F119-мар.20!E119</f>
        <v>478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2088</v>
      </c>
      <c r="G120" s="132" t="s">
        <v>811</v>
      </c>
      <c r="H120" s="28">
        <v>43900</v>
      </c>
      <c r="I120" s="11">
        <f>фев.20!I120+мар.20!F120-мар.20!E120</f>
        <v>1566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фев.20!I121+мар.20!F121-мар.20!E121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фев.20!I122+мар.20!F122-мар.20!E122</f>
        <v>-522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812</v>
      </c>
      <c r="H123" s="28">
        <v>43913</v>
      </c>
      <c r="I123" s="11">
        <f>фев.20!I123+мар.20!F123-мар.20!E123</f>
        <v>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фев.20!I124+мар.20!F124-мар.20!E124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фев.20!I125+мар.20!F125-мар.20!E125</f>
        <v>-522</v>
      </c>
    </row>
    <row r="126" spans="1:9" x14ac:dyDescent="0.25">
      <c r="G126"/>
    </row>
  </sheetData>
  <autoFilter ref="A3:I125" xr:uid="{00000000-0009-0000-0000-00002A000000}"/>
  <mergeCells count="1">
    <mergeCell ref="C1:I2"/>
  </mergeCells>
  <conditionalFormatting sqref="I1:I1048576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6">
        <v>43922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мар.20!I4+апр.20!F4-апр.20!E4</f>
        <v>-696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мар.20!I5+апр.20!F5-апр.20!E5</f>
        <v>-696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мар.20!I6+апр.20!F6-апр.20!E6</f>
        <v>-696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мар.20!I7+апр.20!F7-апр.20!E7</f>
        <v>-696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мар.20!I8+апр.20!F8-апр.20!E8</f>
        <v>-696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мар.20!I9+апр.20!F9-апр.20!E9</f>
        <v>-696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813</v>
      </c>
      <c r="H10" s="28">
        <v>43941</v>
      </c>
      <c r="I10" s="29">
        <f>мар.20!I10+апр.20!F10-апр.20!E10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814</v>
      </c>
      <c r="H11" s="28">
        <v>43927</v>
      </c>
      <c r="I11" s="29">
        <f>мар.20!I11+апр.20!F11-апр.20!E11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мар.20!I12+апр.20!F12-апр.20!E12</f>
        <v>-696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мар.20!I13+апр.20!F13-апр.20!E13</f>
        <v>-696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555</v>
      </c>
      <c r="H14" s="28">
        <v>43934</v>
      </c>
      <c r="I14" s="29">
        <f>мар.20!I14+апр.20!F14-апр.20!E14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мар.20!I15+апр.20!F15-апр.20!E15</f>
        <v>1304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мар.20!I16+апр.20!F16-апр.20!E16</f>
        <v>2604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мар.20!I17+апр.20!F17-апр.20!E17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мар.20!I18+апр.20!F18-апр.20!E18</f>
        <v>-696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мар.20!I19+апр.20!F19-апр.20!E19</f>
        <v>-696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мар.20!I20+апр.20!F20-апр.20!E20</f>
        <v>-696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мар.20!I21+апр.20!F21-апр.20!E21</f>
        <v>-196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мар.20!I22+апр.20!F22-апр.20!E22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815</v>
      </c>
      <c r="H23" s="28">
        <v>43942</v>
      </c>
      <c r="I23" s="29">
        <f>мар.20!I23+апр.20!F23-апр.20!E23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мар.20!I24+апр.20!F24-апр.20!E24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мар.20!I25+апр.20!F25-апр.20!E25</f>
        <v>-696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мар.20!I26+апр.20!F26-апр.20!E26</f>
        <v>-174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1740</v>
      </c>
      <c r="G27" s="132" t="s">
        <v>560</v>
      </c>
      <c r="H27" s="28">
        <v>43929</v>
      </c>
      <c r="I27" s="29">
        <f>мар.20!I27+апр.20!F27-апр.20!E27</f>
        <v>7918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мар.20!I28+апр.20!F28-апр.20!E28</f>
        <v>-696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мар.20!I29+апр.20!F29-апр.20!E29</f>
        <v>-696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мар.20!I30+апр.20!F30-апр.20!E30</f>
        <v>304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мар.20!I31+апр.20!F31-апр.20!E31</f>
        <v>-696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мар.20!I32+апр.20!F32-апр.20!E32</f>
        <v>-696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мар.20!I33+апр.20!F33-апр.20!E33</f>
        <v>-696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мар.20!I34+апр.20!F34-апр.20!E34</f>
        <v>-696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мар.20!I35+апр.20!F35-апр.20!E35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14147</v>
      </c>
      <c r="H36" s="28">
        <v>43922</v>
      </c>
      <c r="I36" s="29">
        <f>мар.20!I36+апр.20!F36-апр.20!E36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мар.20!I37+апр.20!F37-апр.20!E37</f>
        <v>-696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мар.20!I38+апр.20!F38-апр.20!E38</f>
        <v>-696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мар.20!I39+апр.20!F39-апр.20!E39</f>
        <v>-696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мар.20!I40+апр.20!F40-апр.20!E40</f>
        <v>-696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мар.20!I41+апр.20!F41-апр.20!E41</f>
        <v>-696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мар.20!I42+апр.20!F42-апр.20!E42</f>
        <v>-696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816</v>
      </c>
      <c r="H43" s="28">
        <v>43941</v>
      </c>
      <c r="I43" s="29">
        <f>мар.20!I43+апр.20!F43-апр.20!E43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мар.20!I44+апр.20!F44-апр.20!E44</f>
        <v>-696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мар.20!I45+апр.20!F45-апр.20!E45</f>
        <v>-696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мар.20!I46+апр.20!F46-апр.20!E46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мар.20!I47+апр.20!F47-апр.20!E47</f>
        <v>-696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мар.20!I48+апр.20!F48-апр.20!E48</f>
        <v>-696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мар.20!I49+апр.20!F49-апр.20!E49</f>
        <v>5164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мар.20!I50+апр.20!F50-апр.20!E50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1044</v>
      </c>
      <c r="G51" s="132" t="s">
        <v>817</v>
      </c>
      <c r="H51" s="28">
        <v>43950</v>
      </c>
      <c r="I51" s="29">
        <f>мар.20!I51+апр.20!F51-апр.20!E51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мар.20!I52+апр.20!F52-апр.20!E52</f>
        <v>-696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мар.20!I53+апр.20!F53-апр.20!E53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818</v>
      </c>
      <c r="H54" s="28">
        <v>43934</v>
      </c>
      <c r="I54" s="29">
        <f>мар.20!I54+апр.20!F54-апр.20!E54</f>
        <v>204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28"/>
      <c r="I55" s="29">
        <f>мар.20!I55+апр.20!F55-апр.20!E55</f>
        <v>-186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мар.20!I56+апр.20!F56-апр.20!E56</f>
        <v>-696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мар.20!I57+апр.20!F57-апр.20!E57</f>
        <v>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мар.20!I58+апр.20!F58-апр.20!E58</f>
        <v>-696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мар.20!I59+апр.20!F59-апр.20!E59</f>
        <v>3304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мар.20!I60+апр.20!F60-апр.20!E60</f>
        <v>-696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мар.20!I61+апр.20!F61-апр.20!E61</f>
        <v>-696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мар.20!I62+апр.20!F62-апр.20!E62</f>
        <v>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819</v>
      </c>
      <c r="H63" s="28">
        <v>43945</v>
      </c>
      <c r="I63" s="29">
        <f>мар.20!I63+апр.20!F63-апр.20!E63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мар.20!I64+апр.20!F64-апр.20!E64</f>
        <v>1392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мар.20!I65+апр.20!F65-апр.20!E65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мар.20!I66+апр.20!F66-апр.20!E66</f>
        <v>-696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мар.20!I67+апр.20!F67-апр.20!E67</f>
        <v>-696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мар.20!I68+апр.20!F68-апр.20!E68</f>
        <v>-696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820</v>
      </c>
      <c r="H69" s="28">
        <v>43929</v>
      </c>
      <c r="I69" s="29">
        <f>мар.20!I69+апр.20!F69-апр.20!E69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мар.20!I70+апр.20!F70-апр.20!E70</f>
        <v>-696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мар.20!I71+апр.20!F71-апр.20!E71</f>
        <v>-696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мар.20!I72+апр.20!F72-апр.20!E72</f>
        <v>-1392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мар.20!I73+апр.20!F73-апр.20!E73</f>
        <v>-696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мар.20!I74+апр.20!F74-апр.20!E74</f>
        <v>-696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мар.20!I75+апр.20!F75-апр.20!E75</f>
        <v>-696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569</v>
      </c>
      <c r="H76" s="28">
        <v>43948</v>
      </c>
      <c r="I76" s="29">
        <f>мар.20!I76+апр.20!F76-апр.20!E76</f>
        <v>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821</v>
      </c>
      <c r="H77" s="28">
        <v>43934</v>
      </c>
      <c r="I77" s="29">
        <f>мар.20!I77+апр.20!F77-апр.20!E77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мар.20!I78+апр.20!F78-апр.20!E78</f>
        <v>-696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мар.20!I79+апр.20!F79-апр.20!E79</f>
        <v>-696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мар.20!I80+апр.20!F80-апр.20!E80</f>
        <v>-696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мар.20!I81+апр.20!F81-апр.20!E81</f>
        <v>-696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мар.20!I82+апр.20!F82-апр.20!E82</f>
        <v>-696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мар.20!I83+апр.20!F83-апр.20!E83</f>
        <v>-696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мар.20!I84+апр.20!F84-апр.20!E84</f>
        <v>-696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мар.20!I85+апр.20!F85-апр.20!E85</f>
        <v>-696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мар.20!I86+апр.20!F86-апр.20!E86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мар.20!I87+апр.20!F87-апр.20!E87</f>
        <v>-696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мар.20!I88+апр.20!F88-апр.20!E88</f>
        <v>-311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мар.20!I89+апр.20!F89-апр.20!E89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мар.20!I90+апр.20!F90-апр.20!E90</f>
        <v>304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мар.20!I91+апр.20!F91-апр.20!E91</f>
        <v>-696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мар.20!I92+апр.20!F92-апр.20!E92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мар.20!I93+апр.20!F93-апр.20!E93</f>
        <v>-696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мар.20!I94+апр.20!F94-апр.20!E94</f>
        <v>-696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мар.20!I95+апр.20!F95-апр.20!E95</f>
        <v>-696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822</v>
      </c>
      <c r="H96" s="28">
        <v>43934</v>
      </c>
      <c r="I96" s="29">
        <f>мар.20!I96+апр.20!F96-апр.20!E96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мар.20!I97+апр.20!F97-апр.20!E97</f>
        <v>-696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мар.20!I98+апр.20!F98-апр.20!E98</f>
        <v>-696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мар.20!I99+апр.20!F99-апр.20!E99</f>
        <v>-696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823</v>
      </c>
      <c r="H100" s="28">
        <v>43941</v>
      </c>
      <c r="I100" s="29">
        <f>мар.20!I100+апр.20!F100-апр.20!E100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мар.20!I101+апр.20!F101-апр.20!E101</f>
        <v>1368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мар.20!I102+апр.20!F102-апр.20!E102</f>
        <v>-696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29">
        <f>мар.20!I103+апр.20!F103-апр.20!E103</f>
        <v>-696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824</v>
      </c>
      <c r="H104" s="28">
        <v>43951</v>
      </c>
      <c r="I104" s="29">
        <f>мар.20!I104+апр.20!F104-апр.20!E104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мар.20!I105+апр.20!F105-апр.20!E105</f>
        <v>-696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мар.20!I106+апр.20!F106-апр.20!E106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мар.20!I107+апр.20!F107-апр.20!E107</f>
        <v>-696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мар.20!I108+апр.20!F108-апр.20!E108</f>
        <v>-696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2088</v>
      </c>
      <c r="G109" s="132" t="s">
        <v>825</v>
      </c>
      <c r="H109" s="28">
        <v>43950</v>
      </c>
      <c r="I109" s="29">
        <f>мар.20!I109+апр.20!F109-апр.20!E109</f>
        <v>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мар.20!I110+апр.20!F110-апр.20!E110</f>
        <v>-696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826</v>
      </c>
      <c r="H111" s="28">
        <v>43935</v>
      </c>
      <c r="I111" s="29">
        <f>мар.20!I111+апр.20!F111-апр.20!E111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мар.20!I112+апр.20!F112-апр.20!E112</f>
        <v>-696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мар.20!I113+апр.20!F113-апр.20!E113</f>
        <v>-696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мар.20!I114+апр.20!F114-апр.20!E114</f>
        <v>-696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мар.20!I115+апр.20!F115-апр.20!E115</f>
        <v>-696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827</v>
      </c>
      <c r="H116" s="28">
        <v>43948</v>
      </c>
      <c r="I116" s="29">
        <f>мар.20!I116+апр.20!F116-апр.20!E116</f>
        <v>348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мар.20!I117+апр.20!F117-апр.20!E117</f>
        <v>-696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828</v>
      </c>
      <c r="H118" s="28">
        <v>43923</v>
      </c>
      <c r="I118" s="29">
        <f>мар.20!I118+апр.20!F118-апр.20!E118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829</v>
      </c>
      <c r="H119" s="28">
        <v>43938</v>
      </c>
      <c r="I119" s="29">
        <f>мар.20!I119+апр.20!F119-апр.20!E119</f>
        <v>1304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мар.20!I120+апр.20!F120-апр.20!E120</f>
        <v>1392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мар.20!I121+апр.20!F121-апр.20!E121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мар.20!I122+апр.20!F122-апр.20!E122</f>
        <v>-696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830</v>
      </c>
      <c r="H123" s="28">
        <v>43942</v>
      </c>
      <c r="I123" s="29">
        <f>мар.20!I123+апр.20!F123-апр.20!E123</f>
        <v>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мар.20!I124+апр.20!F124-апр.20!E124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мар.20!I125+апр.20!F125-апр.20!E125</f>
        <v>-696</v>
      </c>
    </row>
    <row r="126" spans="1:9" x14ac:dyDescent="0.25">
      <c r="A126" s="33">
        <v>123</v>
      </c>
      <c r="B126" s="33">
        <v>95</v>
      </c>
      <c r="C126" s="33"/>
      <c r="D126" s="33" t="s">
        <v>771</v>
      </c>
      <c r="E126" s="33">
        <v>174</v>
      </c>
      <c r="F126" s="41"/>
      <c r="G126" s="41"/>
      <c r="H126" s="41"/>
      <c r="I126" s="29">
        <f>мар.20!I126+апр.20!F126-апр.20!E126</f>
        <v>-174</v>
      </c>
    </row>
  </sheetData>
  <autoFilter ref="A3:I125" xr:uid="{00000000-0009-0000-0000-00002B000000}"/>
  <mergeCells count="1">
    <mergeCell ref="C1:I2"/>
  </mergeCells>
  <conditionalFormatting sqref="I1:I126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2">
        <v>43952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апр.20!I4+май.20!F4-май.20!E4</f>
        <v>-870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апр.20!I5+май.20!F5-май.20!E5</f>
        <v>-870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апр.20!I6+май.20!F6-май.20!E6</f>
        <v>-870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апр.20!I7+май.20!F7-май.20!E7</f>
        <v>-870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2200</v>
      </c>
      <c r="G8" s="132" t="s">
        <v>831</v>
      </c>
      <c r="H8" s="28">
        <v>43957</v>
      </c>
      <c r="I8" s="29">
        <f>апр.20!I8+май.20!F8-май.20!E8</f>
        <v>1330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апр.20!I9+май.20!F9-май.20!E9</f>
        <v>-870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апр.20!I10+май.20!F10-май.20!E10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832</v>
      </c>
      <c r="H11" s="28">
        <v>43959</v>
      </c>
      <c r="I11" s="29">
        <f>апр.20!I11+май.20!F11-май.20!E11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апр.20!I12+май.20!F12-май.20!E12</f>
        <v>-870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апр.20!I13+май.20!F13-май.20!E13</f>
        <v>-870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833</v>
      </c>
      <c r="H14" s="28">
        <v>43964</v>
      </c>
      <c r="I14" s="29">
        <f>апр.20!I14+май.20!F14-май.20!E14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апр.20!I15+май.20!F15-май.20!E15</f>
        <v>1130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апр.20!I16+май.20!F16-май.20!E16</f>
        <v>2430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834</v>
      </c>
      <c r="H17" s="28">
        <v>43964</v>
      </c>
      <c r="I17" s="29">
        <f>апр.20!I17+май.20!F17-май.20!E17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апр.20!I18+май.20!F18-май.20!E18</f>
        <v>-870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апр.20!I19+май.20!F19-май.20!E19</f>
        <v>-870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апр.20!I20+май.20!F20-май.20!E20</f>
        <v>-870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835</v>
      </c>
      <c r="H21" s="28">
        <v>43972</v>
      </c>
      <c r="I21" s="29">
        <f>апр.20!I21+май.20!F21-май.20!E21</f>
        <v>630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836</v>
      </c>
      <c r="H22" s="28">
        <v>43957</v>
      </c>
      <c r="I22" s="29">
        <f>апр.20!I22+май.20!F22-май.20!E22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апр.20!I23+май.20!F23-май.20!E23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апр.20!I24+май.20!F24-май.20!E24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апр.20!I25+май.20!F25-май.20!E25</f>
        <v>-870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апр.20!I26+май.20!F26-май.20!E26</f>
        <v>-348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апр.20!I27+май.20!F27-май.20!E27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апр.20!I28+май.20!F28-май.20!E28</f>
        <v>-870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апр.20!I29+май.20!F29-май.20!E29</f>
        <v>-870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500</v>
      </c>
      <c r="G30" s="132" t="s">
        <v>837</v>
      </c>
      <c r="H30" s="28">
        <v>43963</v>
      </c>
      <c r="I30" s="29">
        <f>апр.20!I30+май.20!F30-май.20!E30</f>
        <v>630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апр.20!I31+май.20!F31-май.20!E31</f>
        <v>-870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апр.20!I32+май.20!F32-май.20!E32</f>
        <v>-870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апр.20!I33+май.20!F33-май.20!E33</f>
        <v>-870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апр.20!I34+май.20!F34-май.20!E34</f>
        <v>-870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апр.20!I35+май.20!F35-май.20!E35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6537</v>
      </c>
      <c r="H36" s="28">
        <v>43957</v>
      </c>
      <c r="I36" s="29">
        <f>апр.20!I36+май.20!F36-май.20!E36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2402</v>
      </c>
      <c r="G37" s="132" t="s">
        <v>838</v>
      </c>
      <c r="H37" s="28">
        <v>43971</v>
      </c>
      <c r="I37" s="29">
        <f>апр.20!I37+май.20!F37-май.20!E37</f>
        <v>1532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апр.20!I38+май.20!F38-май.20!E38</f>
        <v>-870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>
        <v>696</v>
      </c>
      <c r="G39" s="132" t="s">
        <v>839</v>
      </c>
      <c r="H39" s="28">
        <v>43957</v>
      </c>
      <c r="I39" s="29">
        <f>апр.20!I39+май.20!F39-май.20!E39</f>
        <v>-174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апр.20!I40+май.20!F40-май.20!E40</f>
        <v>-870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апр.20!I41+май.20!F41-май.20!E41</f>
        <v>-870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апр.20!I42+май.20!F42-май.20!E42</f>
        <v>-870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840</v>
      </c>
      <c r="H43" s="28">
        <v>43969</v>
      </c>
      <c r="I43" s="29">
        <f>апр.20!I43+май.20!F43-май.20!E43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v>1566</v>
      </c>
      <c r="G44" s="132" t="s">
        <v>841</v>
      </c>
      <c r="H44" s="28">
        <v>43978</v>
      </c>
      <c r="I44" s="29">
        <f>апр.20!I44+май.20!F44-май.20!E44</f>
        <v>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1682</v>
      </c>
      <c r="G45" s="132" t="s">
        <v>842</v>
      </c>
      <c r="H45" s="28">
        <v>43976</v>
      </c>
      <c r="I45" s="29">
        <f>апр.20!I45+май.20!F45-май.20!E45</f>
        <v>812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апр.20!I46+май.20!F46-май.20!E46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апр.20!I47+май.20!F47-май.20!E47</f>
        <v>-870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апр.20!I48+май.20!F48-май.20!E48</f>
        <v>-870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апр.20!I49+май.20!F49-май.20!E49</f>
        <v>4990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апр.20!I50+май.20!F50-май.20!E50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апр.20!I51+май.20!F51-май.20!E51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апр.20!I52+май.20!F52-май.20!E52</f>
        <v>-870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апр.20!I53+май.20!F53-май.20!E53</f>
        <v>-870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843</v>
      </c>
      <c r="H54" s="28">
        <v>43969</v>
      </c>
      <c r="I54" s="29">
        <f>апр.20!I54+май.20!F54-май.20!E54</f>
        <v>330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844</v>
      </c>
      <c r="H55" s="28">
        <v>43957</v>
      </c>
      <c r="I55" s="29">
        <f>апр.20!I55+май.20!F55-май.20!E55</f>
        <v>-20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апр.20!I56+май.20!F56-май.20!E56</f>
        <v>-870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апр.20!I57+май.20!F57-май.20!E57</f>
        <v>-170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апр.20!I58+май.20!F58-май.20!E58</f>
        <v>-870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424</v>
      </c>
      <c r="G59" s="132" t="s">
        <v>845</v>
      </c>
      <c r="H59" s="28">
        <v>43964</v>
      </c>
      <c r="I59" s="29">
        <f>апр.20!I59+май.20!F59-май.20!E59</f>
        <v>3554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апр.20!I60+май.20!F60-май.20!E60</f>
        <v>-870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апр.20!I61+май.20!F61-май.20!E61</f>
        <v>-870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апр.20!I62+май.20!F62-май.20!E62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846</v>
      </c>
      <c r="H63" s="28">
        <v>43977</v>
      </c>
      <c r="I63" s="29">
        <f>апр.20!I63+май.20!F63-май.20!E63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апр.20!I64+май.20!F64-май.20!E64</f>
        <v>1218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847</v>
      </c>
      <c r="H65" s="28">
        <v>43957</v>
      </c>
      <c r="I65" s="29">
        <f>апр.20!I65+май.20!F65-май.20!E65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апр.20!I66+май.20!F66-май.20!E66</f>
        <v>-870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апр.20!I67+май.20!F67-май.20!E67</f>
        <v>-870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>
        <v>4176</v>
      </c>
      <c r="G68" s="132" t="s">
        <v>848</v>
      </c>
      <c r="H68" s="28">
        <v>43957</v>
      </c>
      <c r="I68" s="29">
        <f>апр.20!I68+май.20!F68-май.20!E68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849</v>
      </c>
      <c r="H69" s="28">
        <v>43957</v>
      </c>
      <c r="I69" s="29">
        <f>апр.20!I69+май.20!F69-май.20!E69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апр.20!I70+май.20!F70-май.20!E70</f>
        <v>-870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апр.20!I71+май.20!F71-май.20!E71</f>
        <v>-870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апр.20!I72+май.20!F72-май.20!E72</f>
        <v>-1740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1000</v>
      </c>
      <c r="G73" s="132" t="s">
        <v>850</v>
      </c>
      <c r="H73" s="28">
        <v>43976</v>
      </c>
      <c r="I73" s="29">
        <f>апр.20!I73+май.20!F73-май.20!E73</f>
        <v>130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3000</v>
      </c>
      <c r="G74" s="132" t="s">
        <v>851</v>
      </c>
      <c r="H74" s="28">
        <v>43963</v>
      </c>
      <c r="I74" s="29">
        <f>апр.20!I74+май.20!F74-май.20!E74</f>
        <v>2130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апр.20!I75+май.20!F75-май.20!E75</f>
        <v>-870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апр.20!I76+май.20!F76-май.20!E76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852</v>
      </c>
      <c r="H77" s="28">
        <v>43964</v>
      </c>
      <c r="I77" s="29">
        <f>апр.20!I77+май.20!F77-май.20!E77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апр.20!I78+май.20!F78-май.20!E78</f>
        <v>-870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апр.20!I79+май.20!F79-май.20!E79</f>
        <v>-870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3336</v>
      </c>
      <c r="G80" s="132" t="s">
        <v>853</v>
      </c>
      <c r="H80" s="28">
        <v>43972</v>
      </c>
      <c r="I80" s="29">
        <f>апр.20!I80+май.20!F80-май.20!E80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апр.20!I81+май.20!F81-май.20!E81</f>
        <v>-870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апр.20!I82+май.20!F82-май.20!E82</f>
        <v>-870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апр.20!I83+май.20!F83-май.20!E83</f>
        <v>-870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апр.20!I84+май.20!F84-май.20!E84</f>
        <v>-870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апр.20!I85+май.20!F85-май.20!E85</f>
        <v>-870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апр.20!I86+май.20!F86-май.20!E86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апр.20!I87+май.20!F87-май.20!E87</f>
        <v>-870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апр.20!I88+май.20!F88-май.20!E88</f>
        <v>-485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1044</v>
      </c>
      <c r="G89" s="132" t="s">
        <v>854</v>
      </c>
      <c r="H89" s="28">
        <v>43957</v>
      </c>
      <c r="I89" s="29">
        <f>апр.20!I89+май.20!F89-май.20!E89</f>
        <v>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апр.20!I90+май.20!F90-май.20!E90</f>
        <v>130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апр.20!I91+май.20!F91-май.20!E91</f>
        <v>-870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апр.20!I92+май.20!F92-май.20!E92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апр.20!I93+май.20!F93-май.20!E93</f>
        <v>-870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апр.20!I94+май.20!F94-май.20!E94</f>
        <v>-870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апр.20!I95+май.20!F95-май.20!E95</f>
        <v>-870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855</v>
      </c>
      <c r="H96" s="28">
        <v>43957</v>
      </c>
      <c r="I96" s="29">
        <f>апр.20!I96+май.20!F96-май.20!E96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апр.20!I97+май.20!F97-май.20!E97</f>
        <v>-870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апр.20!I98+май.20!F98-май.20!E98</f>
        <v>-870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апр.20!I99+май.20!F99-май.20!E99</f>
        <v>-870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856</v>
      </c>
      <c r="H100" s="28">
        <v>43963</v>
      </c>
      <c r="I100" s="29">
        <f>апр.20!I100+май.20!F100-май.20!E100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апр.20!I101+май.20!F101-май.20!E101</f>
        <v>1194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апр.20!I102+май.20!F102-май.20!E102</f>
        <v>-870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450</v>
      </c>
      <c r="G103" s="132" t="s">
        <v>857</v>
      </c>
      <c r="H103" s="28" t="s">
        <v>858</v>
      </c>
      <c r="I103" s="29">
        <f>апр.20!I103+май.20!F103-май.20!E103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апр.20!I104+май.20!F104-май.20!E104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апр.20!I105+май.20!F105-май.20!E105</f>
        <v>-870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апр.20!I106+май.20!F106-май.20!E106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апр.20!I107+май.20!F107-май.20!E107</f>
        <v>-870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апр.20!I108+май.20!F108-май.20!E108</f>
        <v>-870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апр.20!I109+май.20!F109-май.20!E109</f>
        <v>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апр.20!I110+май.20!F110-май.20!E110</f>
        <v>-870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859</v>
      </c>
      <c r="H111" s="28">
        <v>43963</v>
      </c>
      <c r="I111" s="29">
        <f>апр.20!I111+май.20!F111-май.20!E111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апр.20!I112+май.20!F112-май.20!E112</f>
        <v>-870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апр.20!I113+май.20!F113-май.20!E113</f>
        <v>-870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апр.20!I114+май.20!F114-май.20!E114</f>
        <v>-870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апр.20!I115+май.20!F115-май.20!E115</f>
        <v>-870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апр.20!I116+май.20!F116-май.20!E116</f>
        <v>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апр.20!I117+май.20!F117-май.20!E117</f>
        <v>-870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860</v>
      </c>
      <c r="H118" s="28">
        <v>43958</v>
      </c>
      <c r="I118" s="29">
        <f>апр.20!I118+май.20!F118-май.20!E118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апр.20!I119+май.20!F119-май.20!E119</f>
        <v>1130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апр.20!I120+май.20!F120-май.20!E120</f>
        <v>1218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апр.20!I121+май.20!F121-май.20!E121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апр.20!I122+май.20!F122-май.20!E122</f>
        <v>-870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861</v>
      </c>
      <c r="H123" s="28">
        <v>43972</v>
      </c>
      <c r="I123" s="29">
        <f>апр.20!I123+май.20!F123-май.20!E123</f>
        <v>5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апр.20!I124+май.20!F124-май.20!E124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апр.20!I125+май.20!F125-май.20!E125</f>
        <v>-870</v>
      </c>
    </row>
    <row r="126" spans="1:9" x14ac:dyDescent="0.25">
      <c r="A126" s="33">
        <v>123</v>
      </c>
      <c r="B126" s="33">
        <v>95</v>
      </c>
      <c r="C126" s="33"/>
      <c r="D126" s="33" t="s">
        <v>771</v>
      </c>
      <c r="E126" s="131">
        <v>174</v>
      </c>
      <c r="F126" s="13">
        <v>174</v>
      </c>
      <c r="G126" s="105"/>
      <c r="H126" s="105"/>
      <c r="I126" s="29">
        <f>апр.20!I126+май.20!F126-май.20!E126</f>
        <v>-174</v>
      </c>
    </row>
  </sheetData>
  <autoFilter ref="A3:I126" xr:uid="{00000000-0009-0000-0000-00002C000000}"/>
  <mergeCells count="1">
    <mergeCell ref="C1:I2"/>
  </mergeCells>
  <conditionalFormatting sqref="I1:I126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6">
        <v>43983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май.20!I4+июн.20!F4-июн.20!E4</f>
        <v>-1044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6158</v>
      </c>
      <c r="G5" s="132" t="s">
        <v>862</v>
      </c>
      <c r="H5" s="28">
        <v>44010</v>
      </c>
      <c r="I5" s="29">
        <f>май.20!I5+июн.20!F5-июн.20!E5</f>
        <v>5114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май.20!I6+июн.20!F6-июн.20!E6</f>
        <v>-1044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май.20!I7+июн.20!F7-июн.20!E7</f>
        <v>-1044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май.20!I8+июн.20!F8-июн.20!E8</f>
        <v>1156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>
        <v>5236</v>
      </c>
      <c r="G9" s="132" t="s">
        <v>863</v>
      </c>
      <c r="H9" s="28">
        <v>43984</v>
      </c>
      <c r="I9" s="29">
        <f>май.20!I9+июн.20!F9-июн.20!E9</f>
        <v>4192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864</v>
      </c>
      <c r="H10" s="28">
        <v>44001</v>
      </c>
      <c r="I10" s="29">
        <f>май.20!I10+июн.20!F10-июн.20!E10</f>
        <v>1044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865</v>
      </c>
      <c r="H11" s="28">
        <v>43987</v>
      </c>
      <c r="I11" s="29">
        <f>май.20!I11+июн.20!F11-июн.20!E11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май.20!I12+июн.20!F12-июн.20!E12</f>
        <v>-1044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май.20!I13+июн.20!F13-июн.20!E13</f>
        <v>-1044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866</v>
      </c>
      <c r="H14" s="28">
        <v>44011</v>
      </c>
      <c r="I14" s="29">
        <f>май.20!I14+июн.20!F14-июн.20!E14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май.20!I15+июн.20!F15-июн.20!E15</f>
        <v>956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867</v>
      </c>
      <c r="H16" s="28">
        <v>43985</v>
      </c>
      <c r="I16" s="29">
        <f>май.20!I16+июн.20!F16-июн.20!E16</f>
        <v>3256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май.20!I17+июн.20!F17-июн.20!E17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май.20!I18+июн.20!F18-июн.20!E18</f>
        <v>-1044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май.20!I19+июн.20!F19-июн.20!E19</f>
        <v>-1044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868</v>
      </c>
      <c r="H20" s="28">
        <v>43993</v>
      </c>
      <c r="I20" s="29">
        <f>май.20!I20+июн.20!F20-июн.20!E20</f>
        <v>-844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май.20!I21+июн.20!F21-июн.20!E21</f>
        <v>456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май.20!I22+июн.20!F22-июн.20!E22</f>
        <v>-174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869</v>
      </c>
      <c r="H23" s="28">
        <v>43984</v>
      </c>
      <c r="I23" s="29">
        <f>май.20!I23+июн.20!F23-июн.20!E23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май.20!I24+июн.20!F24-июн.20!E24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май.20!I25+июн.20!F25-июн.20!E25</f>
        <v>-1044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870</v>
      </c>
      <c r="H26" s="28">
        <v>43999</v>
      </c>
      <c r="I26" s="29">
        <f>май.20!I26+июн.20!F26-июн.20!E26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май.20!I27+июн.20!F27-июн.20!E27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май.20!I28+июн.20!F28-июн.20!E28</f>
        <v>-1044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май.20!I29+июн.20!F29-июн.20!E29</f>
        <v>-1044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май.20!I30+июн.20!F30-июн.20!E30</f>
        <v>456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4000</v>
      </c>
      <c r="G31" s="132" t="s">
        <v>871</v>
      </c>
      <c r="H31" s="28">
        <v>43984</v>
      </c>
      <c r="I31" s="29">
        <f>май.20!I31+июн.20!F31-июн.20!E31</f>
        <v>2956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май.20!I32+июн.20!F32-июн.20!E32</f>
        <v>-1044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май.20!I33+июн.20!F33-июн.20!E33</f>
        <v>-1044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май.20!I34+июн.20!F34-июн.20!E34</f>
        <v>-1044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1044</v>
      </c>
      <c r="G35" s="132" t="s">
        <v>872</v>
      </c>
      <c r="H35" s="28">
        <v>44008</v>
      </c>
      <c r="I35" s="29">
        <f>май.20!I35+июн.20!F35-июн.20!E35</f>
        <v>526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6017</v>
      </c>
      <c r="H36" s="28">
        <v>43986</v>
      </c>
      <c r="I36" s="29">
        <f>май.20!I36+июн.20!F36-июн.20!E36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май.20!I37+июн.20!F37-июн.20!E37</f>
        <v>1358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май.20!I38+июн.20!F38-июн.20!E38</f>
        <v>-1044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май.20!I39+июн.20!F39-июн.20!E39</f>
        <v>-348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май.20!I40+июн.20!F40-июн.20!E40</f>
        <v>-1044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май.20!I41+июн.20!F41-июн.20!E41</f>
        <v>-1044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май.20!I42+июн.20!F42-июн.20!E42</f>
        <v>-1044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29">
        <f>май.20!I43+июн.20!F43-июн.20!E43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май.20!I44+июн.20!F44-июн.20!E44</f>
        <v>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май.20!I45+июн.20!F45-июн.20!E45</f>
        <v>638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май.20!I46+июн.20!F46-июн.20!E46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май.20!I47+июн.20!F47-июн.20!E47</f>
        <v>-1044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май.20!I48+июн.20!F48-июн.20!E48</f>
        <v>-1044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май.20!I49+июн.20!F49-июн.20!E49</f>
        <v>4816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май.20!I50+июн.20!F50-июн.20!E50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348</v>
      </c>
      <c r="G51" s="132" t="s">
        <v>873</v>
      </c>
      <c r="H51" s="28">
        <v>43999</v>
      </c>
      <c r="I51" s="29">
        <f>май.20!I51+июн.20!F51-июн.20!E51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май.20!I52+июн.20!F52-июн.20!E52</f>
        <v>-1044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май.20!I53+июн.20!F53-июн.20!E53</f>
        <v>-1044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29">
        <f>май.20!I54+июн.20!F54-июн.20!E54</f>
        <v>156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874</v>
      </c>
      <c r="H55" s="28">
        <v>43999</v>
      </c>
      <c r="I55" s="29">
        <f>май.20!I55+июн.20!F55-июн.20!E55</f>
        <v>-24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май.20!I56+июн.20!F56-июн.20!E56</f>
        <v>-1044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май.20!I57+июн.20!F57-июн.20!E57</f>
        <v>-344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май.20!I58+июн.20!F58-июн.20!E58</f>
        <v>-1044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522</v>
      </c>
      <c r="G59" s="132" t="s">
        <v>875</v>
      </c>
      <c r="H59" s="28">
        <v>43991</v>
      </c>
      <c r="I59" s="29">
        <f>май.20!I59+июн.20!F59-июн.20!E59</f>
        <v>3902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май.20!I60+июн.20!F60-июн.20!E60</f>
        <v>-1044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май.20!I61+июн.20!F61-июн.20!E61</f>
        <v>-1044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май.20!I62+июн.20!F62-июн.20!E62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876</v>
      </c>
      <c r="H63" s="28">
        <v>44007</v>
      </c>
      <c r="I63" s="29">
        <f>май.20!I63+июн.20!F63-июн.20!E63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май.20!I64+июн.20!F64-июн.20!E64</f>
        <v>1044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877</v>
      </c>
      <c r="H65" s="28">
        <v>43998</v>
      </c>
      <c r="I65" s="29">
        <f>май.20!I65+июн.20!F65-июн.20!E65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май.20!I66+июн.20!F66-июн.20!E66</f>
        <v>-1044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май.20!I67+июн.20!F67-июн.20!E67</f>
        <v>-1044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май.20!I68+июн.20!F68-июн.20!E68</f>
        <v>3132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878</v>
      </c>
      <c r="H69" s="28">
        <v>43984</v>
      </c>
      <c r="I69" s="29">
        <f>май.20!I69+июн.20!F69-июн.20!E69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май.20!I70+июн.20!F70-июн.20!E70</f>
        <v>-1044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>
        <v>5000</v>
      </c>
      <c r="G71" s="132" t="s">
        <v>879</v>
      </c>
      <c r="H71" s="28">
        <v>43990</v>
      </c>
      <c r="I71" s="29">
        <f>май.20!I71+июн.20!F71-июн.20!E71</f>
        <v>3956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май.20!I72+июн.20!F72-июн.20!E72</f>
        <v>-2088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май.20!I73+июн.20!F73-июн.20!E73</f>
        <v>-44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май.20!I74+июн.20!F74-июн.20!E74</f>
        <v>1956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7600</v>
      </c>
      <c r="G75" s="132" t="s">
        <v>880</v>
      </c>
      <c r="H75" s="28">
        <v>44001</v>
      </c>
      <c r="I75" s="29">
        <f>май.20!I75+июн.20!F75-июн.20!E75</f>
        <v>6556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май.20!I76+июн.20!F76-июн.20!E76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881</v>
      </c>
      <c r="H77" s="28">
        <v>44007</v>
      </c>
      <c r="I77" s="29">
        <f>май.20!I77+июн.20!F77-июн.20!E77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3000</v>
      </c>
      <c r="G78" s="132" t="s">
        <v>882</v>
      </c>
      <c r="H78" s="28">
        <v>43985</v>
      </c>
      <c r="I78" s="29">
        <f>май.20!I78+июн.20!F78-июн.20!E78</f>
        <v>1956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май.20!I79+июн.20!F79-июн.20!E79</f>
        <v>-1044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май.20!I80+июн.20!F80-июн.20!E80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май.20!I81+июн.20!F81-июн.20!E81</f>
        <v>-1044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май.20!I82+июн.20!F82-июн.20!E82</f>
        <v>-1044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май.20!I83+июн.20!F83-июн.20!E83</f>
        <v>-1044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май.20!I84+июн.20!F84-июн.20!E84</f>
        <v>-1044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май.20!I85+июн.20!F85-июн.20!E85</f>
        <v>-1044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май.20!I86+июн.20!F86-июн.20!E86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май.20!I87+июн.20!F87-июн.20!E87</f>
        <v>-1044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май.20!I88+июн.20!F88-июн.20!E88</f>
        <v>-659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май.20!I89+июн.20!F89-июн.20!E89</f>
        <v>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май.20!I90+июн.20!F90-июн.20!E90</f>
        <v>-44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май.20!I91+июн.20!F91-июн.20!E91</f>
        <v>-1044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1082</v>
      </c>
      <c r="G92" s="132" t="s">
        <v>883</v>
      </c>
      <c r="H92" s="28" t="s">
        <v>884</v>
      </c>
      <c r="I92" s="29">
        <f>май.20!I92+июн.20!F92-июн.20!E92</f>
        <v>38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3070</v>
      </c>
      <c r="G93" s="132" t="s">
        <v>885</v>
      </c>
      <c r="H93" s="28">
        <v>43998</v>
      </c>
      <c r="I93" s="29">
        <f>май.20!I93+июн.20!F93-июн.20!E93</f>
        <v>2026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май.20!I94+июн.20!F94-июн.20!E94</f>
        <v>-1044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май.20!I95+июн.20!F95-июн.20!E95</f>
        <v>-1044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696</v>
      </c>
      <c r="G96" s="132" t="s">
        <v>886</v>
      </c>
      <c r="H96" s="28" t="s">
        <v>887</v>
      </c>
      <c r="I96" s="29">
        <f>май.20!I96+июн.20!F96-июн.20!E96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2500</v>
      </c>
      <c r="G97" s="132" t="s">
        <v>888</v>
      </c>
      <c r="H97" s="28">
        <v>44004</v>
      </c>
      <c r="I97" s="29">
        <f>май.20!I97+июн.20!F97-июн.20!E97</f>
        <v>1456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май.20!I98+июн.20!F98-июн.20!E98</f>
        <v>-1044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8420.24</v>
      </c>
      <c r="G99" s="132"/>
      <c r="H99" s="28">
        <v>43990</v>
      </c>
      <c r="I99" s="29">
        <f>май.20!I99+июн.20!F99-июн.20!E99</f>
        <v>7376.24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889</v>
      </c>
      <c r="H100" s="28">
        <v>43997</v>
      </c>
      <c r="I100" s="29">
        <f>май.20!I100+июн.20!F100-июн.20!E100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май.20!I101+июн.20!F101-июн.20!E101</f>
        <v>1020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май.20!I102+июн.20!F102-июн.20!E102</f>
        <v>-1044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300</v>
      </c>
      <c r="G103" s="132" t="s">
        <v>890</v>
      </c>
      <c r="H103" s="28">
        <v>44007</v>
      </c>
      <c r="I103" s="29">
        <f>май.20!I103+июн.20!F103-июн.20!E103</f>
        <v>-294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май.20!I104+июн.20!F104-июн.20!E104</f>
        <v>-174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май.20!I105+июн.20!F105-июн.20!E105</f>
        <v>-1044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май.20!I106+июн.20!F106-июн.20!E106</f>
        <v>-1044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май.20!I107+июн.20!F107-июн.20!E107</f>
        <v>-1044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май.20!I108+июн.20!F108-июн.20!E108</f>
        <v>-1044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май.20!I109+июн.20!F109-июн.20!E109</f>
        <v>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май.20!I110+июн.20!F110-июн.20!E110</f>
        <v>-1044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891</v>
      </c>
      <c r="H111" s="28">
        <v>43986</v>
      </c>
      <c r="I111" s="29">
        <f>май.20!I111+июн.20!F111-июн.20!E111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29">
        <f>май.20!I112+июн.20!F112-июн.20!E112</f>
        <v>-1044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май.20!I113+июн.20!F113-июн.20!E113</f>
        <v>-1044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май.20!I114+июн.20!F114-июн.20!E114</f>
        <v>-1044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май.20!I115+июн.20!F115-июн.20!E115</f>
        <v>-1044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май.20!I116+июн.20!F116-июн.20!E116</f>
        <v>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май.20!I117+июн.20!F117-июн.20!E117</f>
        <v>-1044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892</v>
      </c>
      <c r="H118" s="28">
        <v>43993</v>
      </c>
      <c r="I118" s="29">
        <f>май.20!I118+июн.20!F118-июн.20!E118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май.20!I119+июн.20!F119-июн.20!E119</f>
        <v>956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май.20!I120+июн.20!F120-июн.20!E120</f>
        <v>1044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май.20!I121+июн.20!F121-июн.20!E121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1566</v>
      </c>
      <c r="G122" s="132" t="s">
        <v>882</v>
      </c>
      <c r="H122" s="28">
        <v>43985</v>
      </c>
      <c r="I122" s="29">
        <f>май.20!I122+июн.20!F122-июн.20!E122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893</v>
      </c>
      <c r="H123" s="28">
        <v>44004</v>
      </c>
      <c r="I123" s="29">
        <f>май.20!I123+июн.20!F123-июн.20!E123</f>
        <v>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май.20!I124+июн.20!F124-июн.20!E124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май.20!I125+июн.20!F125-июн.20!E125</f>
        <v>-1044</v>
      </c>
    </row>
    <row r="126" spans="1:9" x14ac:dyDescent="0.25">
      <c r="B126" s="33">
        <v>95</v>
      </c>
      <c r="C126" s="33"/>
      <c r="D126" s="33" t="s">
        <v>771</v>
      </c>
      <c r="E126" s="131">
        <v>174</v>
      </c>
      <c r="F126" s="131"/>
      <c r="G126" s="13"/>
      <c r="H126" s="105"/>
      <c r="I126" s="29">
        <f>май.20!I126+июн.20!F126-июн.20!E126</f>
        <v>-348</v>
      </c>
    </row>
  </sheetData>
  <autoFilter ref="A3:I126" xr:uid="{00000000-0009-0000-0000-00002D000000}"/>
  <mergeCells count="1">
    <mergeCell ref="C1:I2"/>
  </mergeCells>
  <conditionalFormatting sqref="I1:I126">
    <cfRule type="cellIs" dxfId="9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2">
        <v>44013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июн.20!I4+июл.20!F4-июл.20!E4</f>
        <v>-1218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июн.20!I5+июл.20!F5-июл.20!E5</f>
        <v>4940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июн.20!I6+июл.20!F6-июл.20!E6</f>
        <v>-1218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июн.20!I7+июл.20!F7-июл.20!E7</f>
        <v>-1218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июн.20!I8+июл.20!F8-июл.20!E8</f>
        <v>982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июн.20!I9+июл.20!F9-июл.20!E9</f>
        <v>4018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июн.20!I10+июл.20!F10-июл.20!E10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894</v>
      </c>
      <c r="H11" s="28">
        <v>44014</v>
      </c>
      <c r="I11" s="11">
        <f>июн.20!I11+июл.20!F11-июл.20!E11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июн.20!I12+июл.20!F12-июл.20!E12</f>
        <v>-1218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июн.20!I13+июл.20!F13-июл.20!E13</f>
        <v>-1218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895</v>
      </c>
      <c r="H14" s="28">
        <v>44039</v>
      </c>
      <c r="I14" s="11">
        <f>июн.20!I14+июл.20!F14-июл.20!E14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июн.20!I15+июл.20!F15-июл.20!E15</f>
        <v>782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июн.20!I16+июл.20!F16-июл.20!E16</f>
        <v>3082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июн.20!I17+июл.20!F17-июл.20!E17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июн.20!I18+июл.20!F18-июл.20!E18</f>
        <v>-1218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июн.20!I19+июл.20!F19-июл.20!E19</f>
        <v>-1218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июн.20!I20+июл.20!F20-июл.20!E20</f>
        <v>-1018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июн.20!I21+июл.20!F21-июл.20!E21</f>
        <v>282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июн.20!I22+июл.20!F22-июл.20!E22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июн.20!I23+июл.20!F23-июл.20!E23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июн.20!I24+июл.20!F24-июл.20!E24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июн.20!I25+июл.20!F25-июл.20!E25</f>
        <v>-1218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896</v>
      </c>
      <c r="H26" s="28">
        <v>44021</v>
      </c>
      <c r="I26" s="11">
        <f>июн.20!I26+июл.20!F26-июл.20!E26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11">
        <f>июн.20!I27+июл.20!F27-июл.20!E27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1740</v>
      </c>
      <c r="G28" s="132" t="s">
        <v>897</v>
      </c>
      <c r="H28" s="28">
        <v>44026</v>
      </c>
      <c r="I28" s="11">
        <f>июн.20!I28+июл.20!F28-июл.20!E28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июн.20!I29+июл.20!F29-июл.20!E29</f>
        <v>-1218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июн.20!I30+июл.20!F30-июл.20!E30</f>
        <v>282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июн.20!I31+июл.20!F31-июл.20!E31</f>
        <v>2782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июн.20!I32+июл.20!F32-июл.20!E32</f>
        <v>-1218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июн.20!I33+июл.20!F33-июл.20!E33</f>
        <v>-1218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июн.20!I34+июл.20!F34-июл.20!E34</f>
        <v>-1218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июн.20!I35+июл.20!F35-июл.20!E35</f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14111.114100000001</v>
      </c>
      <c r="H36" s="28" t="s">
        <v>898</v>
      </c>
      <c r="I36" s="11">
        <f>июн.20!I36+июл.20!F36-июл.20!E36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июн.20!I37+июл.20!F37-июл.20!E37</f>
        <v>1184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июн.20!I38+июл.20!F38-июл.20!E38</f>
        <v>-1218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июн.20!I39+июл.20!F39-июл.20!E39</f>
        <v>-522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июн.20!I40+июл.20!F40-июл.20!E40</f>
        <v>-1218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июн.20!I41+июл.20!F41-июл.20!E41</f>
        <v>-1218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июн.20!I42+июл.20!F42-июл.20!E42</f>
        <v>-1218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11">
        <f>июн.20!I43+июл.20!F43-июл.20!E43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июн.20!I44+июл.20!F44-июл.20!E44</f>
        <v>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899</v>
      </c>
      <c r="H45" s="28">
        <v>44034</v>
      </c>
      <c r="I45" s="11">
        <f>июн.20!I45+июл.20!F45-июл.20!E45</f>
        <v>812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11">
        <f>июн.20!I46+июл.20!F46-июл.20!E46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>
        <v>7744</v>
      </c>
      <c r="G47" s="132" t="s">
        <v>901</v>
      </c>
      <c r="H47" s="28">
        <v>44034</v>
      </c>
      <c r="I47" s="11">
        <f>июн.20!I47+июл.20!F47-июл.20!E47</f>
        <v>6526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июн.20!I48+июл.20!F48-июл.20!E48</f>
        <v>-1218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июн.20!I49+июл.20!F49-июл.20!E49</f>
        <v>4642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1044</v>
      </c>
      <c r="G50" s="132" t="s">
        <v>902</v>
      </c>
      <c r="H50" s="28">
        <v>44015</v>
      </c>
      <c r="I50" s="11">
        <f>июн.20!I50+июл.20!F50-июл.20!E50</f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июн.20!I51+июл.20!F51-июл.20!E51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>
        <v>1600</v>
      </c>
      <c r="G52" s="132" t="s">
        <v>903</v>
      </c>
      <c r="H52" s="28">
        <v>44025</v>
      </c>
      <c r="I52" s="11">
        <f>июн.20!I52+июл.20!F52-июл.20!E52</f>
        <v>382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июн.20!I53+июл.20!F53-июл.20!E53</f>
        <v>-1218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500</v>
      </c>
      <c r="G54" s="132" t="s">
        <v>904</v>
      </c>
      <c r="H54" s="28" t="s">
        <v>905</v>
      </c>
      <c r="I54" s="11">
        <f>июн.20!I54+июл.20!F54-июл.20!E54</f>
        <v>482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906</v>
      </c>
      <c r="H55" s="28">
        <v>44019</v>
      </c>
      <c r="I55" s="11">
        <f>июн.20!I55+июл.20!F55-июл.20!E55</f>
        <v>-28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июн.20!I56+июл.20!F56-июл.20!E56</f>
        <v>-1218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907</v>
      </c>
      <c r="H57" s="28">
        <v>44032</v>
      </c>
      <c r="I57" s="11">
        <f>июн.20!I57+июл.20!F57-июл.20!E57</f>
        <v>182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июн.20!I58+июл.20!F58-июл.20!E58</f>
        <v>-1218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522</v>
      </c>
      <c r="G59" s="132" t="s">
        <v>908</v>
      </c>
      <c r="H59" s="28">
        <v>44022</v>
      </c>
      <c r="I59" s="11">
        <f>июн.20!I59+июл.20!F59-июл.20!E59</f>
        <v>4250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июн.20!I60+июл.20!F60-июл.20!E60</f>
        <v>-1218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июн.20!I61+июл.20!F61-июл.20!E61</f>
        <v>-1218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11">
        <f>июн.20!I62+июл.20!F62-июл.20!E62</f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909</v>
      </c>
      <c r="H63" s="28">
        <v>44039</v>
      </c>
      <c r="I63" s="11">
        <f>июн.20!I63+июл.20!F63-июл.20!E63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июн.20!I64+июл.20!F64-июл.20!E64</f>
        <v>870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910</v>
      </c>
      <c r="H65" s="28">
        <v>44028</v>
      </c>
      <c r="I65" s="11">
        <f>июн.20!I65+июл.20!F65-июл.20!E65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июн.20!I66+июл.20!F66-июл.20!E66</f>
        <v>-1218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июн.20!I67+июл.20!F67-июл.20!E67</f>
        <v>-1218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июн.20!I68+июл.20!F68-июл.20!E68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911</v>
      </c>
      <c r="H69" s="28" t="s">
        <v>912</v>
      </c>
      <c r="I69" s="11">
        <f>июн.20!I69+июл.20!F69-июл.20!E69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июн.20!I70+июл.20!F70-июл.20!E70</f>
        <v>-1218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июн.20!I71+июл.20!F71-июл.20!E71</f>
        <v>3782</v>
      </c>
    </row>
    <row r="72" spans="1:9" s="24" customFormat="1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84">
        <f>июн.20!I72+июл.20!F72-июл.20!E72</f>
        <v>-2436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1000</v>
      </c>
      <c r="G73" s="132" t="s">
        <v>913</v>
      </c>
      <c r="H73" s="28">
        <v>44033</v>
      </c>
      <c r="I73" s="11">
        <f>июн.20!I73+июл.20!F73-июл.20!E73</f>
        <v>782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июн.20!I74+июл.20!F74-июл.20!E74</f>
        <v>1782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700</v>
      </c>
      <c r="G75" s="132" t="s">
        <v>914</v>
      </c>
      <c r="H75" s="28">
        <v>44028</v>
      </c>
      <c r="I75" s="11">
        <f>июн.20!I75+июл.20!F75-июл.20!E75</f>
        <v>7082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915</v>
      </c>
      <c r="H76" s="28">
        <v>44026</v>
      </c>
      <c r="I76" s="11">
        <f>июн.20!I76+июл.20!F76-июл.20!E76</f>
        <v>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916</v>
      </c>
      <c r="H77" s="28">
        <v>44035</v>
      </c>
      <c r="I77" s="11">
        <f>июн.20!I77+июл.20!F77-июл.20!E77</f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июн.20!I78+июл.20!F78-июл.20!E78</f>
        <v>1782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июн.20!I79+июл.20!F79-июл.20!E79</f>
        <v>-1218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1044</v>
      </c>
      <c r="G80" s="132" t="s">
        <v>917</v>
      </c>
      <c r="H80" s="28">
        <v>44021</v>
      </c>
      <c r="I80" s="11">
        <f>июн.20!I80+июл.20!F80-июл.20!E80</f>
        <v>3162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июн.20!I81+июл.20!F81-июл.20!E81</f>
        <v>-1218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июн.20!I82+июл.20!F82-июл.20!E82</f>
        <v>-1218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июн.20!I83+июл.20!F83-июл.20!E83</f>
        <v>-1218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июн.20!I84+июл.20!F84-июл.20!E84</f>
        <v>-1218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июн.20!I85+июл.20!F85-июл.20!E85</f>
        <v>-1218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июн.20!I86+июл.20!F86-июл.20!E86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июн.20!I87+июл.20!F87-июл.20!E87</f>
        <v>-1218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870</v>
      </c>
      <c r="G88" s="132" t="s">
        <v>918</v>
      </c>
      <c r="H88" s="28">
        <v>44027</v>
      </c>
      <c r="I88" s="11">
        <f>июн.20!I88+июл.20!F88-июл.20!E88</f>
        <v>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июн.20!I89+июл.20!F89-июл.20!E89</f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919</v>
      </c>
      <c r="H90" s="28">
        <v>44014</v>
      </c>
      <c r="I90" s="11">
        <f>июн.20!I90+июл.20!F90-июл.20!E90</f>
        <v>282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июн.20!I91+июл.20!F91-июл.20!E91</f>
        <v>-1218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июн.20!I92+июл.20!F92-июл.20!E92</f>
        <v>-136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июн.20!I93+июл.20!F93-июл.20!E93</f>
        <v>1852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11">
        <f>июн.20!I94+июл.20!F94-июл.20!E94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июн.20!I95+июл.20!F95-июл.20!E95</f>
        <v>-1218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920</v>
      </c>
      <c r="H96" s="28">
        <v>44018</v>
      </c>
      <c r="I96" s="11">
        <f>июн.20!I96+июл.20!F96-июл.20!E96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июн.20!I97+июл.20!F97-июл.20!E97</f>
        <v>1282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июн.20!I98+июл.20!F98-июл.20!E98</f>
        <v>-1218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июн.20!I99+июл.20!F99-июл.20!E99</f>
        <v>7202.24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921</v>
      </c>
      <c r="H100" s="28">
        <v>44022</v>
      </c>
      <c r="I100" s="11">
        <f>июн.20!I100+июл.20!F100-июл.20!E100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июн.20!I101+июл.20!F101-июл.20!E101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1000</v>
      </c>
      <c r="G102" s="132" t="s">
        <v>922</v>
      </c>
      <c r="H102" s="28">
        <v>44033</v>
      </c>
      <c r="I102" s="11">
        <f>июн.20!I102+июл.20!F102-июл.20!E102</f>
        <v>-218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923</v>
      </c>
      <c r="H103" s="28">
        <v>44036</v>
      </c>
      <c r="I103" s="11">
        <f>июн.20!I103+июл.20!F103-июл.20!E103</f>
        <v>-318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июн.20!I104+июл.20!F104-июл.20!E104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>
        <v>7570</v>
      </c>
      <c r="G105" s="132" t="s">
        <v>924</v>
      </c>
      <c r="H105" s="28">
        <v>44035</v>
      </c>
      <c r="I105" s="11">
        <f>июн.20!I105+июл.20!F105-июл.20!E105</f>
        <v>6352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июн.20!I106+июл.20!F106-июл.20!E106</f>
        <v>-1218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июн.20!I107+июл.20!F107-июл.20!E107</f>
        <v>-1218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июн.20!I108+июл.20!F108-июл.20!E108</f>
        <v>-1218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июн.20!I109+июл.20!F109-июл.20!E109</f>
        <v>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июн.20!I110+июл.20!F110-июл.20!E110</f>
        <v>-1218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925</v>
      </c>
      <c r="H111" s="28">
        <v>44028</v>
      </c>
      <c r="I111" s="11">
        <f>июн.20!I111+июл.20!F111-июл.20!E111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июн.20!I112+июл.20!F112-июл.20!E112</f>
        <v>-1218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июн.20!I113+июл.20!F113-июл.20!E113</f>
        <v>-1218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июн.20!I114+июл.20!F114-июл.20!E114</f>
        <v>-1218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2160</v>
      </c>
      <c r="G115" s="132" t="s">
        <v>926</v>
      </c>
      <c r="H115" s="28">
        <v>44032</v>
      </c>
      <c r="I115" s="11">
        <f>июн.20!I115+июл.20!F115-июл.20!E115</f>
        <v>942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июн.20!I116+июл.20!F116-июл.20!E116</f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июн.20!I117+июл.20!F117-июл.20!E117</f>
        <v>-1218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927</v>
      </c>
      <c r="H118" s="28">
        <v>44021</v>
      </c>
      <c r="I118" s="11">
        <f>июн.20!I118+июл.20!F118-июл.20!E118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июн.20!I119+июл.20!F119-июл.20!E119</f>
        <v>782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июн.20!I120+июл.20!F120-июл.20!E120</f>
        <v>870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1044</v>
      </c>
      <c r="G121" s="132" t="s">
        <v>928</v>
      </c>
      <c r="H121" s="28">
        <v>44019</v>
      </c>
      <c r="I121" s="11">
        <f>июн.20!I121+июл.20!F121-июл.20!E121</f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июн.20!I122+июл.20!F122-июл.20!E122</f>
        <v>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929</v>
      </c>
      <c r="H123" s="28">
        <v>44033</v>
      </c>
      <c r="I123" s="11">
        <f>июн.20!I123+июл.20!F123-июл.20!E123</f>
        <v>7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1044</v>
      </c>
      <c r="G124" s="132" t="s">
        <v>930</v>
      </c>
      <c r="H124" s="28">
        <v>44021</v>
      </c>
      <c r="I124" s="11">
        <f>июн.20!I124+июл.20!F124-июл.20!E124</f>
        <v>870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июн.20!I125+июл.20!F125-июл.20!E125</f>
        <v>-1218</v>
      </c>
    </row>
    <row r="126" spans="1:9" x14ac:dyDescent="0.25">
      <c r="A126" s="53">
        <v>123</v>
      </c>
      <c r="B126" s="41">
        <v>95</v>
      </c>
      <c r="C126" s="105"/>
      <c r="D126" s="33" t="s">
        <v>931</v>
      </c>
      <c r="E126" s="131">
        <v>174</v>
      </c>
      <c r="F126" s="105"/>
      <c r="G126" s="105"/>
      <c r="H126" s="105"/>
      <c r="I126" s="11">
        <f>июн.20!I126+июл.20!F126-июл.20!E126</f>
        <v>-522</v>
      </c>
    </row>
  </sheetData>
  <autoFilter ref="A3:I126" xr:uid="{00000000-0009-0000-0000-00002E000000}"/>
  <mergeCells count="1">
    <mergeCell ref="C1:I2"/>
  </mergeCells>
  <conditionalFormatting sqref="I1:I126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6">
        <v>44044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июл.20!I4+авг.20!F4-авг.20!E4</f>
        <v>-1392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июл.20!I5+авг.20!F5-авг.20!E5</f>
        <v>4766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июл.20!I6+авг.20!F6-авг.20!E6</f>
        <v>-1392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июл.20!I7+авг.20!F7-авг.20!E7</f>
        <v>-1392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июл.20!I8+авг.20!F8-авг.20!E8</f>
        <v>808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июл.20!I9+авг.20!F9-авг.20!E9</f>
        <v>3844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июл.20!I10+авг.20!F10-авг.20!E10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932</v>
      </c>
      <c r="H11" s="28">
        <v>44047</v>
      </c>
      <c r="I11" s="29">
        <f>июл.20!I11+авг.20!F11-авг.20!E11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июл.20!I12+авг.20!F12-авг.20!E12</f>
        <v>-1392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2724</v>
      </c>
      <c r="G13" s="132" t="s">
        <v>933</v>
      </c>
      <c r="H13" s="28">
        <v>44046</v>
      </c>
      <c r="I13" s="29">
        <f>июл.20!I13+авг.20!F13-авг.20!E13</f>
        <v>1332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июл.20!I14+авг.20!F14-авг.20!E14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июл.20!I15+авг.20!F15-авг.20!E15</f>
        <v>608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июл.20!I16+авг.20!F16-авг.20!E16</f>
        <v>2908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934</v>
      </c>
      <c r="H17" s="28">
        <v>44074</v>
      </c>
      <c r="I17" s="29">
        <f>июл.20!I17+авг.20!F17-авг.20!E17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июл.20!I18+авг.20!F18-авг.20!E18</f>
        <v>-1392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июл.20!I19+авг.20!F19-авг.20!E19</f>
        <v>-1392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1070</v>
      </c>
      <c r="G20" s="132" t="s">
        <v>935</v>
      </c>
      <c r="H20" s="28" t="s">
        <v>936</v>
      </c>
      <c r="I20" s="29">
        <f>июл.20!I20+авг.20!F20-авг.20!E20</f>
        <v>-122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июл.20!I21+авг.20!F21-авг.20!E21</f>
        <v>108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июл.20!I22+авг.20!F22-авг.20!E22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июл.20!I23+авг.20!F23-авг.20!E23</f>
        <v>-522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29">
        <f>июл.20!I24+авг.20!F24-авг.20!E24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июл.20!I25+авг.20!F25-авг.20!E25</f>
        <v>-1392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июл.20!I26+авг.20!F26-авг.20!E26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июл.20!I27+авг.20!F27-авг.20!E27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июл.20!I28+авг.20!F28-авг.20!E28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июл.20!I29+авг.20!F29-авг.20!E29</f>
        <v>-1392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июл.20!I30+авг.20!F30-авг.20!E30</f>
        <v>108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июл.20!I31+авг.20!F31-авг.20!E31</f>
        <v>2608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июл.20!I32+авг.20!F32-авг.20!E32</f>
        <v>-1392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июл.20!I33+авг.20!F33-авг.20!E33</f>
        <v>-1392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июл.20!I34+авг.20!F34-авг.20!E34</f>
        <v>-1392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июл.20!I35+авг.20!F35-авг.20!E35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454</v>
      </c>
      <c r="G36" s="131">
        <v>11410.396860000001</v>
      </c>
      <c r="H36" s="28" t="s">
        <v>937</v>
      </c>
      <c r="I36" s="29">
        <f>июл.20!I36+авг.20!F36-авг.20!E36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июл.20!I37+авг.20!F37-авг.20!E37</f>
        <v>1010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июл.20!I38+авг.20!F38-авг.20!E38</f>
        <v>-1392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июл.20!I39+авг.20!F39-авг.20!E39</f>
        <v>-696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июл.20!I40+авг.20!F40-авг.20!E40</f>
        <v>-1392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июл.20!I41+авг.20!F41-авг.20!E41</f>
        <v>-1392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июл.20!I42+авг.20!F42-авг.20!E42</f>
        <v>-1392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938</v>
      </c>
      <c r="H43" s="28">
        <v>44062</v>
      </c>
      <c r="I43" s="29">
        <f>июл.20!I43+авг.20!F43-авг.20!E43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июл.20!I44+авг.20!F44-авг.20!E44</f>
        <v>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июл.20!I45+авг.20!F45-авг.20!E45</f>
        <v>638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29">
        <f>июл.20!I46+авг.20!F46-авг.20!E46</f>
        <v>0</v>
      </c>
    </row>
    <row r="47" spans="1:9" x14ac:dyDescent="0.25">
      <c r="A47" s="53">
        <v>44</v>
      </c>
      <c r="B47" s="41">
        <v>70</v>
      </c>
      <c r="C47" s="41"/>
      <c r="D47" s="33" t="s">
        <v>765</v>
      </c>
      <c r="E47" s="131">
        <v>174</v>
      </c>
      <c r="F47" s="13"/>
      <c r="G47" s="132"/>
      <c r="H47" s="131"/>
      <c r="I47" s="29">
        <f>июл.20!I47+авг.20!F47-авг.20!E47</f>
        <v>6352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>
        <v>8000</v>
      </c>
      <c r="G48" s="132" t="s">
        <v>939</v>
      </c>
      <c r="H48" s="28">
        <v>44071</v>
      </c>
      <c r="I48" s="29">
        <f>июл.20!I48+авг.20!F48-авг.20!E48</f>
        <v>6608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июл.20!I49+авг.20!F49-авг.20!E49</f>
        <v>4468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июл.20!I50+авг.20!F50-авг.20!E50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июл.20!I51+авг.20!F51-авг.20!E51</f>
        <v>0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июл.20!I52+авг.20!F52-авг.20!E52</f>
        <v>208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июл.20!I53+авг.20!F53-авг.20!E53</f>
        <v>-1392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200</v>
      </c>
      <c r="G54" s="132" t="s">
        <v>940</v>
      </c>
      <c r="H54" s="28">
        <v>44055</v>
      </c>
      <c r="I54" s="29">
        <f>июл.20!I54+авг.20!F54-авг.20!E54</f>
        <v>508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941</v>
      </c>
      <c r="H55" s="28">
        <v>44047</v>
      </c>
      <c r="I55" s="29">
        <f>июл.20!I55+авг.20!F55-авг.20!E55</f>
        <v>-32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июл.20!I56+авг.20!F56-авг.20!E56</f>
        <v>-1392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июл.20!I57+авг.20!F57-авг.20!E57</f>
        <v>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июл.20!I58+авг.20!F58-авг.20!E58</f>
        <v>-1392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июл.20!I59+авг.20!F59-авг.20!E59</f>
        <v>4076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июл.20!I60+авг.20!F60-авг.20!E60</f>
        <v>-1392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июл.20!I61+авг.20!F61-авг.20!E61</f>
        <v>-1392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июл.20!I62+авг.20!F62-авг.20!E62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942</v>
      </c>
      <c r="H63" s="28">
        <v>44067</v>
      </c>
      <c r="I63" s="29">
        <f>июл.20!I63+авг.20!F63-авг.20!E63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июл.20!I64+авг.20!F64-авг.20!E64</f>
        <v>696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943</v>
      </c>
      <c r="H65" s="28">
        <v>44050</v>
      </c>
      <c r="I65" s="29">
        <f>июл.20!I65+авг.20!F65-авг.20!E65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июл.20!I66+авг.20!F66-авг.20!E66</f>
        <v>-1392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июл.20!I67+авг.20!F67-авг.20!E67</f>
        <v>-1392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июл.20!I68+авг.20!F68-авг.20!E68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944</v>
      </c>
      <c r="H69" s="28">
        <v>44046</v>
      </c>
      <c r="I69" s="29">
        <f>июл.20!I69+авг.20!F69-авг.20!E69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июл.20!I70+авг.20!F70-авг.20!E70</f>
        <v>-1392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июл.20!I71+авг.20!F71-авг.20!E71</f>
        <v>3608</v>
      </c>
    </row>
    <row r="72" spans="1:9" s="24" customFormat="1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85">
        <f>июл.20!I72+авг.20!F72-авг.20!E72</f>
        <v>-2784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июл.20!I73+авг.20!F73-авг.20!E73</f>
        <v>608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июл.20!I74+авг.20!F74-авг.20!E74</f>
        <v>1608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июл.20!I75+авг.20!F75-авг.20!E75</f>
        <v>6908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июл.20!I76+авг.20!F76-авг.20!E76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945</v>
      </c>
      <c r="H77" s="28">
        <v>44063</v>
      </c>
      <c r="I77" s="29">
        <f>июл.20!I77+авг.20!F77-авг.20!E77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июл.20!I78+авг.20!F78-авг.20!E78</f>
        <v>1608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июл.20!I79+авг.20!F79-авг.20!E79</f>
        <v>-1392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июл.20!I80+авг.20!F80-авг.20!E80</f>
        <v>2988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июл.20!I81+авг.20!F81-авг.20!E81</f>
        <v>-1392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июл.20!I82+авг.20!F82-авг.20!E82</f>
        <v>-1392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июл.20!I83+авг.20!F83-авг.20!E83</f>
        <v>-1392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июл.20!I84+авг.20!F84-авг.20!E84</f>
        <v>-1392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июл.20!I85+авг.20!F85-авг.20!E85</f>
        <v>-1392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июл.20!I86+авг.20!F86-авг.20!E86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июл.20!I87+авг.20!F87-авг.20!E87</f>
        <v>-1392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июл.20!I88+авг.20!F88-авг.20!E88</f>
        <v>-137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июл.20!I89+авг.20!F89-авг.20!E89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июл.20!I90+авг.20!F90-авг.20!E90</f>
        <v>108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июл.20!I91+авг.20!F91-авг.20!E91</f>
        <v>-1392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июл.20!I92+авг.20!F92-авг.20!E92</f>
        <v>-310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июл.20!I93+авг.20!F93-авг.20!E93</f>
        <v>1678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июл.20!I94+авг.20!F94-авг.20!E94</f>
        <v>-1392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июл.20!I95+авг.20!F95-авг.20!E95</f>
        <v>-1392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946</v>
      </c>
      <c r="H96" s="28">
        <v>44046</v>
      </c>
      <c r="I96" s="29">
        <f>июл.20!I96+авг.20!F96-авг.20!E96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июл.20!I97+авг.20!F97-авг.20!E97</f>
        <v>1108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июл.20!I98+авг.20!F98-авг.20!E98</f>
        <v>-1392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июл.20!I99+авг.20!F99-авг.20!E99</f>
        <v>7028.24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947</v>
      </c>
      <c r="H100" s="28">
        <v>44050</v>
      </c>
      <c r="I100" s="29">
        <f>июл.20!I100+авг.20!F100-авг.20!E100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июл.20!I101+авг.20!F101-авг.20!E101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июл.20!I102+авг.20!F102-авг.20!E102</f>
        <v>-392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948</v>
      </c>
      <c r="H103" s="28">
        <v>44068</v>
      </c>
      <c r="I103" s="29">
        <f>июл.20!I103+авг.20!F103-авг.20!E103</f>
        <v>-342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949</v>
      </c>
      <c r="H104" s="28">
        <v>44046</v>
      </c>
      <c r="I104" s="29">
        <f>июл.20!I104+авг.20!F104-авг.20!E104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июл.20!I105+авг.20!F105-авг.20!E105</f>
        <v>6178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июл.20!I106+авг.20!F106-авг.20!E106</f>
        <v>-1392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июл.20!I107+авг.20!F107-авг.20!E107</f>
        <v>-1392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июл.20!I108+авг.20!F108-авг.20!E108</f>
        <v>-1392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июл.20!I109+авг.20!F109-авг.20!E109</f>
        <v>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июл.20!I110+авг.20!F110-авг.20!E110</f>
        <v>-1392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950</v>
      </c>
      <c r="H111" s="28">
        <v>44047</v>
      </c>
      <c r="I111" s="29">
        <f>июл.20!I111+авг.20!F111-авг.20!E111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июл.20!I112+авг.20!F112-авг.20!E112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июл.20!I113+авг.20!F113-авг.20!E113</f>
        <v>-1392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июл.20!I114+авг.20!F114-авг.20!E114</f>
        <v>-1392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июл.20!I115+авг.20!F115-авг.20!E115</f>
        <v>768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июл.20!I116+авг.20!F116-авг.20!E116</f>
        <v>-348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июл.20!I117+авг.20!F117-авг.20!E117</f>
        <v>-1392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951</v>
      </c>
      <c r="H118" s="28">
        <v>44049</v>
      </c>
      <c r="I118" s="29">
        <f>июл.20!I118+авг.20!F118-авг.20!E118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июл.20!I119+авг.20!F119-авг.20!E119</f>
        <v>608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июл.20!I120+авг.20!F120-авг.20!E120</f>
        <v>696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июл.20!I121+авг.20!F121-авг.20!E121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июл.20!I122+авг.20!F122-авг.20!E122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952</v>
      </c>
      <c r="H123" s="28">
        <v>44064</v>
      </c>
      <c r="I123" s="29">
        <f>июл.20!I123+авг.20!F123-авг.20!E123</f>
        <v>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июл.20!I124+авг.20!F124-авг.20!E124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июл.20!I125+авг.20!F125-авг.20!E125</f>
        <v>-1392</v>
      </c>
    </row>
    <row r="126" spans="1:9" x14ac:dyDescent="0.25">
      <c r="A126" s="53">
        <v>123</v>
      </c>
      <c r="B126" s="41">
        <v>95</v>
      </c>
      <c r="C126" s="105"/>
      <c r="D126" s="33" t="s">
        <v>771</v>
      </c>
      <c r="E126" s="131">
        <v>174</v>
      </c>
      <c r="F126" s="105"/>
      <c r="G126" s="105"/>
      <c r="H126" s="105"/>
      <c r="I126" s="29">
        <f>июл.20!I126+авг.20!F126-авг.20!E126</f>
        <v>-696</v>
      </c>
    </row>
  </sheetData>
  <autoFilter ref="A3:I126" xr:uid="{00000000-0009-0000-0000-00002F000000}"/>
  <mergeCells count="1">
    <mergeCell ref="C1:I2"/>
  </mergeCells>
  <conditionalFormatting sqref="I1:I126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6">
        <v>44075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авг.20!I4+сен.20!F4-сен.20!E4</f>
        <v>-1566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авг.20!I5+сен.20!F5-сен.20!E5</f>
        <v>4592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авг.20!I6+сен.20!F6-сен.20!E6</f>
        <v>-1566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авг.20!I7+сен.20!F7-сен.20!E7</f>
        <v>-1566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авг.20!I8+сен.20!F8-сен.20!E8</f>
        <v>634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авг.20!I9+сен.20!F9-сен.20!E9</f>
        <v>3670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авг.20!I10+сен.20!F10-сен.20!E10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953</v>
      </c>
      <c r="H11" s="28">
        <v>44083</v>
      </c>
      <c r="I11" s="56">
        <f>авг.20!I11+сен.20!F11-сен.20!E11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авг.20!I12+сен.20!F12-сен.20!E12</f>
        <v>-1566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авг.20!I13+сен.20!F13-сен.20!E13</f>
        <v>1158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954</v>
      </c>
      <c r="H14" s="28">
        <v>44090</v>
      </c>
      <c r="I14" s="56">
        <f>авг.20!I14+сен.20!F14-сен.20!E14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авг.20!I15+сен.20!F15-сен.20!E15</f>
        <v>434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955</v>
      </c>
      <c r="H16" s="28">
        <v>44095</v>
      </c>
      <c r="I16" s="56">
        <f>авг.20!I16+сен.20!F16-сен.20!E16</f>
        <v>3734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авг.20!I17+сен.20!F17-сен.20!E17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авг.20!I18+сен.20!F18-сен.20!E18</f>
        <v>-1566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авг.20!I19+сен.20!F19-сен.20!E19</f>
        <v>-1566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500</v>
      </c>
      <c r="G20" s="132" t="s">
        <v>956</v>
      </c>
      <c r="H20" s="28">
        <v>44089</v>
      </c>
      <c r="I20" s="56">
        <f>авг.20!I20+сен.20!F20-сен.20!E20</f>
        <v>204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авг.20!I21+сен.20!F21-сен.20!E21</f>
        <v>-66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авг.20!I22+сен.20!F22-сен.20!E22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957</v>
      </c>
      <c r="H23" s="28">
        <v>44078</v>
      </c>
      <c r="I23" s="56">
        <f>авг.20!I23+сен.20!F23-сен.20!E23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авг.20!I24+сен.20!F24-сен.20!E24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авг.20!I25+сен.20!F25-сен.20!E25</f>
        <v>-1566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958</v>
      </c>
      <c r="H26" s="28">
        <v>44103</v>
      </c>
      <c r="I26" s="56">
        <f>авг.20!I26+сен.20!F26-сен.20!E26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авг.20!I27+сен.20!F27-сен.20!E27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348</v>
      </c>
      <c r="G28" s="132" t="s">
        <v>959</v>
      </c>
      <c r="H28" s="28">
        <v>44081</v>
      </c>
      <c r="I28" s="56">
        <f>авг.20!I28+сен.20!F28-сен.20!E28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авг.20!I29+сен.20!F29-сен.20!E29</f>
        <v>-1566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960</v>
      </c>
      <c r="H30" s="28">
        <v>44081</v>
      </c>
      <c r="I30" s="56">
        <f>авг.20!I30+сен.20!F30-сен.20!E30</f>
        <v>934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авг.20!I31+сен.20!F31-сен.20!E31</f>
        <v>2434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авг.20!I32+сен.20!F32-сен.20!E32</f>
        <v>-1566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авг.20!I33+сен.20!F33-сен.20!E33</f>
        <v>-1566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авг.20!I34+сен.20!F34-сен.20!E34</f>
        <v>-1566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авг.20!I35+сен.20!F35-сен.20!E35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47715.222000000002</v>
      </c>
      <c r="H36" s="28" t="s">
        <v>961</v>
      </c>
      <c r="I36" s="56">
        <f>авг.20!I36+сен.20!F36-сен.20!E36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авг.20!I37+сен.20!F37-сен.20!E37</f>
        <v>836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авг.20!I38+сен.20!F38-сен.20!E38</f>
        <v>-1566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авг.20!I39+сен.20!F39-сен.20!E39</f>
        <v>-870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авг.20!I40+сен.20!F40-сен.20!E40</f>
        <v>-1566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авг.20!I41+сен.20!F41-сен.20!E41</f>
        <v>-1566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авг.20!I42+сен.20!F42-сен.20!E42</f>
        <v>-1566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200</v>
      </c>
      <c r="G43" s="132" t="s">
        <v>962</v>
      </c>
      <c r="H43" s="28">
        <v>44081</v>
      </c>
      <c r="I43" s="56">
        <f>авг.20!I43+сен.20!F43-сен.20!E43</f>
        <v>-148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авг.20!I44+сен.20!F44-сен.20!E44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авг.20!I45+сен.20!F45-сен.20!E45</f>
        <v>464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авг.20!I46+сен.20!F46-сен.20!E46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авг.20!I47+сен.20!F47-сен.20!E47</f>
        <v>6178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авг.20!I48+сен.20!F48-сен.20!E48</f>
        <v>6434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авг.20!I49+сен.20!F49-сен.20!E49</f>
        <v>4294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авг.20!I50+сен.20!F50-сен.20!E50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348</v>
      </c>
      <c r="G51" s="132" t="s">
        <v>963</v>
      </c>
      <c r="H51" s="28">
        <v>44096</v>
      </c>
      <c r="I51" s="56">
        <f>авг.20!I51+сен.20!F51-сен.20!E51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>
        <v>350</v>
      </c>
      <c r="G52" s="132" t="s">
        <v>964</v>
      </c>
      <c r="H52" s="28">
        <v>44089</v>
      </c>
      <c r="I52" s="56">
        <f>авг.20!I52+сен.20!F52-сен.20!E52</f>
        <v>384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авг.20!I53+сен.20!F53-сен.20!E53</f>
        <v>-1566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250</v>
      </c>
      <c r="G54" s="132" t="s">
        <v>965</v>
      </c>
      <c r="H54" s="28">
        <v>44096</v>
      </c>
      <c r="I54" s="56">
        <f>авг.20!I54+сен.20!F54-сен.20!E54</f>
        <v>584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174</v>
      </c>
      <c r="G55" s="132" t="s">
        <v>966</v>
      </c>
      <c r="H55" s="28">
        <v>44081</v>
      </c>
      <c r="I55" s="56">
        <f>авг.20!I55+сен.20!F55-сен.20!E55</f>
        <v>-32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авг.20!I56+сен.20!F56-сен.20!E56</f>
        <v>-1566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авг.20!I57+сен.20!F57-сен.20!E57</f>
        <v>-166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авг.20!I58+сен.20!F58-сен.20!E58</f>
        <v>-1566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авг.20!I59+сен.20!F59-сен.20!E59</f>
        <v>3902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авг.20!I60+сен.20!F60-сен.20!E60</f>
        <v>-1566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авг.20!I61+сен.20!F61-сен.20!E61</f>
        <v>-1566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56">
        <f>авг.20!I62+сен.20!F62-сен.20!E62</f>
        <v>-522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967</v>
      </c>
      <c r="H63" s="28">
        <v>44102</v>
      </c>
      <c r="I63" s="56">
        <f>авг.20!I63+сен.20!F63-сен.20!E63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авг.20!I64+сен.20!F64-сен.20!E64</f>
        <v>522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348</v>
      </c>
      <c r="G65" s="132" t="s">
        <v>968</v>
      </c>
      <c r="H65" s="28">
        <v>44091</v>
      </c>
      <c r="I65" s="56">
        <f>авг.20!I65+сен.20!F65-сен.20!E65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авг.20!I66+сен.20!F66-сен.20!E66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авг.20!I67+сен.20!F67-сен.20!E67</f>
        <v>-1566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авг.20!I68+сен.20!F68-сен.20!E68</f>
        <v>2610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авг.20!I69+сен.20!F69-сен.20!E69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авг.20!I70+сен.20!F70-сен.20!E70</f>
        <v>-1566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авг.20!I71+сен.20!F71-сен.20!E71</f>
        <v>3434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авг.20!I72+сен.20!F72-сен.20!E72</f>
        <v>-3132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авг.20!I73+сен.20!F73-сен.20!E73</f>
        <v>434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авг.20!I74+сен.20!F74-сен.20!E74</f>
        <v>1434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522</v>
      </c>
      <c r="G75" s="132" t="s">
        <v>969</v>
      </c>
      <c r="H75" s="28">
        <v>44091</v>
      </c>
      <c r="I75" s="56">
        <f>авг.20!I75+сен.20!F75-сен.20!E75</f>
        <v>7256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авг.20!I76+сен.20!F76-сен.20!E76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970</v>
      </c>
      <c r="H77" s="28">
        <v>44095</v>
      </c>
      <c r="I77" s="56">
        <f>авг.20!I77+сен.20!F77-сен.20!E77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авг.20!I78+сен.20!F78-сен.20!E78</f>
        <v>1434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авг.20!I79+сен.20!F79-сен.20!E79</f>
        <v>-1566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авг.20!I80+сен.20!F80-сен.20!E80</f>
        <v>2814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авг.20!I81+сен.20!F81-сен.20!E81</f>
        <v>-1566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авг.20!I82+сен.20!F82-сен.20!E82</f>
        <v>-1566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авг.20!I83+сен.20!F83-сен.20!E83</f>
        <v>-1566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авг.20!I84+сен.20!F84-сен.20!E84</f>
        <v>-1566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авг.20!I85+сен.20!F85-сен.20!E85</f>
        <v>-1566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авг.20!I86+сен.20!F86-сен.20!E86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авг.20!I87+сен.20!F87-сен.20!E87</f>
        <v>-1566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авг.20!I88+сен.20!F88-сен.20!E88</f>
        <v>-311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авг.20!I89+сен.20!F89-сен.20!E89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авг.20!I90+сен.20!F90-сен.20!E90</f>
        <v>-66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авг.20!I91+сен.20!F91-сен.20!E91</f>
        <v>-1566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авг.20!I92+сен.20!F92-сен.20!E92</f>
        <v>-484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авг.20!I93+сен.20!F93-сен.20!E93</f>
        <v>1504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авг.20!I94+сен.20!F94-сен.20!E94</f>
        <v>-1566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авг.20!I95+сен.20!F95-сен.20!E95</f>
        <v>-1566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971</v>
      </c>
      <c r="H96" s="28">
        <v>44081</v>
      </c>
      <c r="I96" s="56">
        <f>авг.20!I96+сен.20!F96-сен.20!E96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авг.20!I97+сен.20!F97-сен.20!E97</f>
        <v>934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авг.20!I98+сен.20!F98-сен.20!E98</f>
        <v>-1566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авг.20!I99+сен.20!F99-сен.20!E99</f>
        <v>6854.24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972</v>
      </c>
      <c r="H100" s="28">
        <v>44084</v>
      </c>
      <c r="I100" s="56">
        <f>авг.20!I100+сен.20!F100-сен.20!E100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авг.20!I101+сен.20!F101-сен.20!E101</f>
        <v>498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авг.20!I102+сен.20!F102-сен.20!E102</f>
        <v>-566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/>
      <c r="H103" s="131"/>
      <c r="I103" s="56">
        <f>авг.20!I103+сен.20!F103-сен.20!E103</f>
        <v>-316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авг.20!I104+сен.20!F104-сен.20!E104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авг.20!I105+сен.20!F105-сен.20!E105</f>
        <v>6004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авг.20!I106+сен.20!F106-сен.20!E106</f>
        <v>-1566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авг.20!I107+сен.20!F107-сен.20!E107</f>
        <v>-1566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авг.20!I108+сен.20!F108-сен.20!E108</f>
        <v>-1566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авг.20!I109+сен.20!F109-сен.20!E109</f>
        <v>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авг.20!I110+сен.20!F110-сен.20!E110</f>
        <v>-1566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973</v>
      </c>
      <c r="H111" s="28">
        <v>44081</v>
      </c>
      <c r="I111" s="56">
        <f>авг.20!I111+сен.20!F111-сен.20!E111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авг.20!I112+сен.20!F112-сен.20!E112</f>
        <v>-1566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авг.20!I113+сен.20!F113-сен.20!E113</f>
        <v>-1566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авг.20!I114+сен.20!F114-сен.20!E114</f>
        <v>-1566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авг.20!I115+сен.20!F115-сен.20!E115</f>
        <v>594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авг.20!I116+сен.20!F116-сен.20!E116</f>
        <v>-522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авг.20!I117+сен.20!F117-сен.20!E117</f>
        <v>-1566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974</v>
      </c>
      <c r="H118" s="28">
        <v>44083</v>
      </c>
      <c r="I118" s="56">
        <f>авг.20!I118+сен.20!F118-сен.20!E118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авг.20!I119+сен.20!F119-сен.20!E119</f>
        <v>434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авг.20!I120+сен.20!F120-сен.20!E120</f>
        <v>522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авг.20!I121+сен.20!F121-сен.20!E121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авг.20!I122+сен.20!F122-сен.20!E122</f>
        <v>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975</v>
      </c>
      <c r="H123" s="28">
        <v>44095</v>
      </c>
      <c r="I123" s="56">
        <f>авг.20!I123+сен.20!F123-сен.20!E123</f>
        <v>9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авг.20!I124+сен.20!F124-сен.20!E124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авг.20!I125+сен.20!F125-сен.20!E125</f>
        <v>-1566</v>
      </c>
    </row>
    <row r="126" spans="1:9" x14ac:dyDescent="0.25">
      <c r="A126" s="105">
        <v>123</v>
      </c>
      <c r="B126" s="105">
        <v>95</v>
      </c>
      <c r="C126" s="107"/>
      <c r="D126" s="105" t="s">
        <v>771</v>
      </c>
      <c r="E126" s="131">
        <v>174</v>
      </c>
      <c r="F126" s="105"/>
      <c r="G126" s="105"/>
      <c r="H126" s="105"/>
      <c r="I126" s="56">
        <f>авг.20!I126+сен.20!F126-сен.20!E126</f>
        <v>-870</v>
      </c>
    </row>
  </sheetData>
  <autoFilter ref="A3:I126" xr:uid="{00000000-0009-0000-0000-000030000000}"/>
  <mergeCells count="1">
    <mergeCell ref="C1:I2"/>
  </mergeCells>
  <conditionalFormatting sqref="I1:I126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6">
        <v>42826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мар.17!I4+апр.17!F4-апр.17!E4</f>
        <v>-560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мар.17!I5+апр.17!F5-апр.17!E5</f>
        <v>-560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мар.17!I6+апр.17!F6-апр.17!E6</f>
        <v>-560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мар.17!I7+апр.17!F7-апр.17!E7</f>
        <v>-560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мар.17!I8+апр.17!F8-апр.17!E8</f>
        <v>-560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мар.17!I9+апр.17!F9-апр.17!E9</f>
        <v>-560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мар.17!I10+апр.17!F10-апр.17!E10</f>
        <v>-560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мар.17!I11+апр.17!F11-апр.17!E11</f>
        <v>-560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мар.17!I12+апр.17!F12-апр.17!E12</f>
        <v>-560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мар.17!I13+апр.17!F13-апр.17!E13</f>
        <v>-560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мар.17!I14+апр.17!F14-апр.17!E14</f>
        <v>-560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мар.17!I15+апр.17!F15-апр.17!E15</f>
        <v>-560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мар.17!I16+апр.17!F16-апр.17!E16</f>
        <v>-560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мар.17!I17+апр.17!F17-апр.17!E17</f>
        <v>420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мар.17!I18+апр.17!F18-апр.17!E18</f>
        <v>-560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мар.17!I19+апр.17!F19-апр.17!E19</f>
        <v>-560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мар.17!I20+апр.17!F20-апр.17!E20</f>
        <v>-560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f>140+420</f>
        <v>560</v>
      </c>
      <c r="G21" s="132" t="s">
        <v>168</v>
      </c>
      <c r="H21" s="28">
        <v>42844</v>
      </c>
      <c r="I21" s="29">
        <f>мар.17!I21+апр.17!F21-апр.17!E21</f>
        <v>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мар.17!I22+апр.17!F22-апр.17!E22</f>
        <v>-560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мар.17!I23+апр.17!F23-апр.17!E23</f>
        <v>-560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2"/>
      <c r="H24" s="28"/>
      <c r="I24" s="29">
        <f>мар.17!I24+апр.17!F24-апр.17!E24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мар.17!I25+апр.17!F25-апр.17!E25</f>
        <v>-560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мар.17!I26+апр.17!F26-апр.17!E26</f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мар.17!I27+апр.17!F27-апр.17!E27</f>
        <v>-560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мар.17!I28+апр.17!F28-апр.17!E28</f>
        <v>-560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мар.17!I29+апр.17!F29-апр.17!E29</f>
        <v>-560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мар.17!I30+апр.17!F30-апр.17!E30</f>
        <v>-560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мар.17!I31+апр.17!F31-апр.17!E31</f>
        <v>-560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мар.17!I32+апр.17!F32-апр.17!E32</f>
        <v>-560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мар.17!I33+апр.17!F33-апр.17!E33</f>
        <v>-560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мар.17!I34+апр.17!F34-апр.17!E34</f>
        <v>2440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мар.17!I35+апр.17!F35-апр.17!E35</f>
        <v>1440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1">
        <v>37</v>
      </c>
      <c r="H36" s="28">
        <v>42853</v>
      </c>
      <c r="I36" s="29">
        <f>мар.17!I36+апр.17!F36-апр.17!E36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мар.17!I37+апр.17!F37-апр.17!E37</f>
        <v>-560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мар.17!I38+апр.17!F38-апр.17!E38</f>
        <v>-560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/>
      <c r="G39" s="132"/>
      <c r="H39" s="131"/>
      <c r="I39" s="29">
        <f>мар.17!I39+апр.17!F39-апр.17!E39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мар.17!I40+апр.17!F40-апр.17!E40</f>
        <v>-560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мар.17!I41+апр.17!F41-апр.17!E41</f>
        <v>-560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мар.17!I42+апр.17!F42-апр.17!E42</f>
        <v>-560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мар.17!I43+апр.17!F43-апр.17!E43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мар.17!I44+апр.17!F44-апр.17!E44</f>
        <v>-560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250</v>
      </c>
      <c r="G45" s="132" t="s">
        <v>169</v>
      </c>
      <c r="H45" s="28">
        <v>42828</v>
      </c>
      <c r="I45" s="29">
        <f>мар.17!I45+апр.17!F45-апр.17!E45</f>
        <v>110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мар.17!I46+апр.17!F46-апр.17!E46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мар.17!I47+апр.17!F47-апр.17!E47</f>
        <v>-560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мар.17!I48+апр.17!F48-апр.17!E48</f>
        <v>-560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мар.17!I49+апр.17!F49-апр.17!E49</f>
        <v>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мар.17!I50+апр.17!F50-апр.17!E50</f>
        <v>-560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мар.17!I51+апр.17!F51-апр.17!E51</f>
        <v>-560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мар.17!I52+апр.17!F52-апр.17!E52</f>
        <v>-560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мар.17!I53+апр.17!F53-апр.17!E53</f>
        <v>-560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140</v>
      </c>
      <c r="F54" s="13"/>
      <c r="G54" s="132"/>
      <c r="H54" s="131"/>
      <c r="I54" s="29">
        <f>мар.17!I54+апр.17!F54-апр.17!E54</f>
        <v>-560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мар.17!I55+апр.17!F55-апр.17!E55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мар.17!I56+апр.17!F56-апр.17!E56</f>
        <v>-560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мар.17!I57+апр.17!F57-апр.17!E57</f>
        <v>840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мар.17!I58+апр.17!F58-апр.17!E58</f>
        <v>-560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мар.17!I59+апр.17!F59-апр.17!E59</f>
        <v>-560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мар.17!I60+апр.17!F60-апр.17!E60</f>
        <v>-560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мар.17!I61+апр.17!F61-апр.17!E61</f>
        <v>-560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мар.17!I62+апр.17!F62-апр.17!E62</f>
        <v>-560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170</v>
      </c>
      <c r="H63" s="28">
        <v>42835</v>
      </c>
      <c r="I63" s="29">
        <f>мар.17!I63+апр.17!F63-апр.17!E63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мар.17!I64+апр.17!F64-апр.17!E64</f>
        <v>1120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171</v>
      </c>
      <c r="H65" s="132" t="s">
        <v>172</v>
      </c>
      <c r="I65" s="29">
        <f>мар.17!I65+апр.17!F65-апр.17!E65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мар.17!I66+апр.17!F66-апр.17!E66</f>
        <v>840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мар.17!I67+апр.17!F67-апр.17!E67</f>
        <v>-560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мар.17!I68+апр.17!F68-апр.17!E68</f>
        <v>-560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173</v>
      </c>
      <c r="H69" s="28">
        <v>42829</v>
      </c>
      <c r="I69" s="29">
        <f>мар.17!I69+апр.17!F69-апр.17!E69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мар.17!I70+апр.17!F70-апр.17!E70</f>
        <v>-560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>
        <f>1740+1260</f>
        <v>3000</v>
      </c>
      <c r="G71" s="132" t="s">
        <v>174</v>
      </c>
      <c r="H71" s="28">
        <v>42851</v>
      </c>
      <c r="I71" s="29">
        <f>мар.17!I71+апр.17!F71-апр.17!E71</f>
        <v>2440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мар.17!I72+апр.17!F72-апр.17!E72</f>
        <v>-1120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мар.17!I73+апр.17!F73-апр.17!E73</f>
        <v>-560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мар.17!I74+апр.17!F74-апр.17!E74</f>
        <v>-560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мар.17!I75+апр.17!F75-апр.17!E75</f>
        <v>-560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175</v>
      </c>
      <c r="H76" s="28">
        <v>42829</v>
      </c>
      <c r="I76" s="29">
        <f>мар.17!I76+апр.17!F76-апр.17!E76</f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29">
        <f>мар.17!I77+апр.17!F77-апр.17!E77</f>
        <v>-140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мар.17!I78+апр.17!F78-апр.17!E78</f>
        <v>-560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мар.17!I79+апр.17!F79-апр.17!E79</f>
        <v>2240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176</v>
      </c>
      <c r="H80" s="28">
        <v>42835</v>
      </c>
      <c r="I80" s="29">
        <f>мар.17!I80+апр.17!F80-апр.17!E80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мар.17!I81+апр.17!F81-апр.17!E81</f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177</v>
      </c>
      <c r="H82" s="28">
        <v>42852</v>
      </c>
      <c r="I82" s="29">
        <f>мар.17!I82+апр.17!F82-апр.17!E82</f>
        <v>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мар.17!I83+апр.17!F83-апр.17!E83</f>
        <v>-560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мар.17!I84+апр.17!F84-апр.17!E84</f>
        <v>-560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мар.17!I85+апр.17!F85-апр.17!E85</f>
        <v>-560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мар.17!I86+апр.17!F86-апр.17!E86</f>
        <v>-560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мар.17!I87+апр.17!F87-апр.17!E87</f>
        <v>-560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2" t="s">
        <v>178</v>
      </c>
      <c r="H88" s="28">
        <v>42836</v>
      </c>
      <c r="I88" s="29">
        <f>мар.17!I88+апр.17!F88-апр.17!E88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мар.17!I89+апр.17!F89-апр.17!E89</f>
        <v>-560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мар.17!I90+апр.17!F90-апр.17!E90</f>
        <v>-560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179</v>
      </c>
      <c r="H91" s="28">
        <v>42837</v>
      </c>
      <c r="I91" s="29">
        <f>мар.17!I91+апр.17!F91-апр.17!E91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мар.17!I92+апр.17!F92-апр.17!E92</f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мар.17!I93+апр.17!F93-апр.17!E93</f>
        <v>-560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мар.17!I94+апр.17!F94-апр.17!E94</f>
        <v>-560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мар.17!I95+апр.17!F95-апр.17!E95</f>
        <v>-560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180</v>
      </c>
      <c r="H96" s="28">
        <v>42828</v>
      </c>
      <c r="I96" s="29">
        <f>мар.17!I96+апр.17!F96-апр.17!E96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мар.17!I97+апр.17!F97-апр.17!E97</f>
        <v>-560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мар.17!I98+апр.17!F98-апр.17!E98</f>
        <v>-560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мар.17!I99+апр.17!F99-апр.17!E99</f>
        <v>-560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29">
        <f>мар.17!I100+апр.17!F100-апр.17!E100</f>
        <v>-560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мар.17!I101+апр.17!F101-апр.17!E101</f>
        <v>1120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мар.17!I102+апр.17!F102-апр.17!E102</f>
        <v>-560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мар.17!I103+апр.17!F103-апр.17!E103</f>
        <v>-560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мар.17!I104+апр.17!F104-апр.17!E104</f>
        <v>280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мар.17!I105+апр.17!F105-апр.17!E105</f>
        <v>-560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мар.17!I106+апр.17!F106-апр.17!E106</f>
        <v>-560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мар.17!I107+апр.17!F107-апр.17!E107</f>
        <v>-560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мар.17!I108+апр.17!F108-апр.17!E108</f>
        <v>1440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мар.17!I109+апр.17!F109-апр.17!E109</f>
        <v>-560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мар.17!I110+апр.17!F110-апр.17!E110</f>
        <v>-560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181</v>
      </c>
      <c r="H111" s="28">
        <v>42849</v>
      </c>
      <c r="I111" s="29">
        <f>мар.17!I111+апр.17!F111-апр.17!E111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560</v>
      </c>
      <c r="G112" s="132" t="s">
        <v>182</v>
      </c>
      <c r="H112" s="28">
        <v>42851</v>
      </c>
      <c r="I112" s="29">
        <f>мар.17!I112+апр.17!F112-апр.17!E112</f>
        <v>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мар.17!I113+апр.17!F113-апр.17!E113</f>
        <v>-560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мар.17!I114+апр.17!F114-апр.17!E114</f>
        <v>-560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мар.17!I115+апр.17!F115-апр.17!E115</f>
        <v>-560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мар.17!I116+апр.17!F116-апр.17!E116</f>
        <v>-560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мар.17!I117+апр.17!F117-апр.17!E117</f>
        <v>-560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29">
        <f>мар.17!I118+апр.17!F118-апр.17!E118</f>
        <v>-560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мар.17!I119+апр.17!F119-апр.17!E119</f>
        <v>440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мар.17!I120+апр.17!F120-апр.17!E120</f>
        <v>-560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140</v>
      </c>
      <c r="G121" s="132" t="s">
        <v>183</v>
      </c>
      <c r="H121" s="28">
        <v>42828</v>
      </c>
      <c r="I121" s="29">
        <f>мар.17!I121+апр.17!F121-апр.17!E121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мар.17!I122+апр.17!F122-апр.17!E122</f>
        <v>-560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29">
        <f>мар.17!I123+апр.17!F123-апр.17!E123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мар.17!I124+апр.17!F124-апр.17!E124</f>
        <v>280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мар.17!I125+апр.17!F125-апр.17!E125</f>
        <v>-560</v>
      </c>
    </row>
  </sheetData>
  <autoFilter ref="A3:I125" xr:uid="{00000000-0009-0000-0000-000004000000}"/>
  <mergeCells count="1">
    <mergeCell ref="C1:I2"/>
  </mergeCells>
  <conditionalFormatting sqref="I1:I125">
    <cfRule type="cellIs" dxfId="140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tabColor theme="8" tint="0.79998168889431442"/>
  </sheetPr>
  <dimension ref="A1:I126"/>
  <sheetViews>
    <sheetView topLeftCell="A13" workbookViewId="0">
      <selection activeCell="D28" sqref="D28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44105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сен.20!I4+окт.20!F4-окт.20!E4</f>
        <v>-1740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сен.20!I5+окт.20!F5-окт.20!E5</f>
        <v>4418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сен.20!I6+окт.20!F6-окт.20!E6</f>
        <v>-1740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сен.20!I7+окт.20!F7-окт.20!E7</f>
        <v>-1740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сен.20!I8+окт.20!F8-окт.20!E8</f>
        <v>460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сен.20!I9+окт.20!F9-окт.20!E9</f>
        <v>3496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976</v>
      </c>
      <c r="H10" s="28">
        <v>44134</v>
      </c>
      <c r="I10" s="56">
        <f>сен.20!I10+окт.20!F10-окт.20!E10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977</v>
      </c>
      <c r="H11" s="28">
        <v>44116</v>
      </c>
      <c r="I11" s="56">
        <f>сен.20!I11+окт.20!F11-окт.20!E11</f>
        <v>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сен.20!I12+окт.20!F12-окт.20!E12</f>
        <v>-1740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500</v>
      </c>
      <c r="G13" s="132" t="s">
        <v>978</v>
      </c>
      <c r="H13" s="28">
        <v>44111</v>
      </c>
      <c r="I13" s="56">
        <f>сен.20!I13+окт.20!F13-окт.20!E13</f>
        <v>1484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979</v>
      </c>
      <c r="H14" s="28">
        <v>44120</v>
      </c>
      <c r="I14" s="56">
        <f>сен.20!I14+окт.20!F14-окт.20!E14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сен.20!I15+окт.20!F15-окт.20!E15</f>
        <v>260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сен.20!I16+окт.20!F16-окт.20!E16</f>
        <v>3560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980</v>
      </c>
      <c r="H17" s="28">
        <v>44105</v>
      </c>
      <c r="I17" s="56">
        <f>сен.20!I17+окт.20!F17-окт.20!E17</f>
        <v>348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сен.20!I18+окт.20!F18-окт.20!E18</f>
        <v>-1740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сен.20!I19+окт.20!F19-окт.20!E19</f>
        <v>-1740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981</v>
      </c>
      <c r="H20" s="28">
        <v>44117</v>
      </c>
      <c r="I20" s="56">
        <f>сен.20!I20+окт.20!F20-окт.20!E20</f>
        <v>230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982</v>
      </c>
      <c r="H21" s="28">
        <v>44109</v>
      </c>
      <c r="I21" s="56">
        <f>сен.20!I21+окт.20!F21-окт.20!E21</f>
        <v>760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сен.20!I22+окт.20!F22-окт.20!E22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сен.20!I23+окт.20!F23-окт.20!E23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сен.20!I24+окт.20!F24-окт.20!E24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сен.20!I25+окт.20!F25-окт.20!E25</f>
        <v>-1740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сен.20!I26+окт.20!F26-окт.20!E26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сен.20!I27+окт.20!F27-окт.20!E27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сен.20!I28+окт.20!F28-окт.20!E28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сен.20!I29+окт.20!F29-окт.20!E29</f>
        <v>-1740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сен.20!I30+окт.20!F30-окт.20!E30</f>
        <v>760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сен.20!I31+окт.20!F31-окт.20!E31</f>
        <v>2260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>
        <v>8788</v>
      </c>
      <c r="G32" s="132" t="s">
        <v>983</v>
      </c>
      <c r="H32" s="28">
        <v>44126</v>
      </c>
      <c r="I32" s="56">
        <f>сен.20!I32+окт.20!F32-окт.20!E32</f>
        <v>7048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сен.20!I33+окт.20!F33-окт.20!E33</f>
        <v>-1740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400</v>
      </c>
      <c r="G34" s="132" t="s">
        <v>984</v>
      </c>
      <c r="H34" s="28">
        <v>44117</v>
      </c>
      <c r="I34" s="56">
        <f>сен.20!I34+окт.20!F34-окт.20!E34</f>
        <v>-1340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сен.20!I35+окт.20!F35-окт.20!E35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сен.20!I36+окт.20!F36-окт.20!E36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сен.20!I37+окт.20!F37-окт.20!E37</f>
        <v>662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сен.20!I38+окт.20!F38-окт.20!E38</f>
        <v>-1740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сен.20!I39+окт.20!F39-окт.20!E39</f>
        <v>-1044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сен.20!I40+окт.20!F40-окт.20!E40</f>
        <v>-1740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сен.20!I41+окт.20!F41-окт.20!E41</f>
        <v>-1740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сен.20!I42+окт.20!F42-окт.20!E42</f>
        <v>-1740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322</v>
      </c>
      <c r="G43" s="132" t="s">
        <v>985</v>
      </c>
      <c r="H43" s="28">
        <v>44126</v>
      </c>
      <c r="I43" s="56">
        <f>сен.20!I43+окт.20!F43-окт.20!E43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сен.20!I44+окт.20!F44-окт.20!E44</f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604</v>
      </c>
      <c r="G45" s="132" t="s">
        <v>986</v>
      </c>
      <c r="H45" s="28">
        <v>44130</v>
      </c>
      <c r="I45" s="56">
        <f>сен.20!I45+окт.20!F45-окт.20!E45</f>
        <v>894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сен.20!I46+окт.20!F46-окт.20!E46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>
        <v>1740</v>
      </c>
      <c r="G47" s="132" t="s">
        <v>987</v>
      </c>
      <c r="H47" s="28">
        <v>44130</v>
      </c>
      <c r="I47" s="56">
        <f>сен.20!I47+окт.20!F47-окт.20!E47</f>
        <v>7744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сен.20!I48+окт.20!F48-окт.20!E48</f>
        <v>6260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>
        <v>2088</v>
      </c>
      <c r="G49" s="132" t="s">
        <v>988</v>
      </c>
      <c r="H49" s="28">
        <v>44123</v>
      </c>
      <c r="I49" s="56">
        <f>сен.20!I49+окт.20!F49-окт.20!E49</f>
        <v>6208</v>
      </c>
    </row>
    <row r="50" spans="1:9" ht="30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сен.20!I50+окт.20!F50-окт.20!E50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сен.20!I51+окт.20!F51-окт.20!E51</f>
        <v>0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сен.20!I52+окт.20!F52-окт.20!E52</f>
        <v>210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сен.20!I53+окт.20!F53-окт.20!E53</f>
        <v>-1740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250</v>
      </c>
      <c r="G54" s="132" t="s">
        <v>989</v>
      </c>
      <c r="H54" s="28">
        <v>44117</v>
      </c>
      <c r="I54" s="56">
        <f>сен.20!I54+окт.20!F54-окт.20!E54</f>
        <v>660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990</v>
      </c>
      <c r="H55" s="28">
        <v>44112</v>
      </c>
      <c r="I55" s="56">
        <f>сен.20!I55+окт.20!F55-окт.20!E55</f>
        <v>-36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сен.20!I56+окт.20!F56-окт.20!E56</f>
        <v>-1740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сен.20!I57+окт.20!F57-окт.20!E57</f>
        <v>-340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сен.20!I58+окт.20!F58-окт.20!E58</f>
        <v>-1740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1646</v>
      </c>
      <c r="G59" s="132" t="s">
        <v>991</v>
      </c>
      <c r="H59" s="28">
        <v>44113</v>
      </c>
      <c r="I59" s="56">
        <f>сен.20!I59+окт.20!F59-окт.20!E59</f>
        <v>5374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сен.20!I60+окт.20!F60-окт.20!E60</f>
        <v>-1740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сен.20!I61+окт.20!F61-окт.20!E61</f>
        <v>-1740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56">
        <f>сен.20!I62+окт.20!F62-окт.20!E62</f>
        <v>-696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992</v>
      </c>
      <c r="H63" s="28">
        <v>44130</v>
      </c>
      <c r="I63" s="56">
        <f>сен.20!I63+окт.20!F63-окт.20!E63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сен.20!I64+окт.20!F64-окт.20!E64</f>
        <v>348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56">
        <f>сен.20!I65+окт.20!F65-окт.20!E65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сен.20!I66+окт.20!F66-окт.20!E66</f>
        <v>-1740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сен.20!I67+окт.20!F67-окт.20!E67</f>
        <v>-1740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>
        <v>696</v>
      </c>
      <c r="G68" s="132" t="s">
        <v>993</v>
      </c>
      <c r="H68" s="28">
        <v>44109</v>
      </c>
      <c r="I68" s="56">
        <f>сен.20!I68+окт.20!F68-окт.20!E68</f>
        <v>3132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994</v>
      </c>
      <c r="H69" s="28">
        <v>44106</v>
      </c>
      <c r="I69" s="56">
        <f>сен.20!I69+окт.20!F69-окт.20!E69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сен.20!I70+окт.20!F70-окт.20!E70</f>
        <v>-1740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сен.20!I71+окт.20!F71-окт.20!E71</f>
        <v>3260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сен.20!I72+окт.20!F72-окт.20!E72</f>
        <v>-3480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сен.20!I73+окт.20!F73-окт.20!E73</f>
        <v>260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сен.20!I74+окт.20!F74-окт.20!E74</f>
        <v>1260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сен.20!I75+окт.20!F75-окт.20!E75</f>
        <v>7082</v>
      </c>
    </row>
    <row r="76" spans="1:9" ht="30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сен.20!I76+окт.20!F76-окт.20!E76</f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сен.20!I77+окт.20!F77-окт.20!E77</f>
        <v>-348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сен.20!I78+окт.20!F78-окт.20!E78</f>
        <v>1260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сен.20!I79+окт.20!F79-окт.20!E79</f>
        <v>-1740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сен.20!I80+окт.20!F80-окт.20!E80</f>
        <v>2640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сен.20!I81+окт.20!F81-окт.20!E81</f>
        <v>-1740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сен.20!I82+окт.20!F82-окт.20!E82</f>
        <v>-1740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сен.20!I83+окт.20!F83-окт.20!E83</f>
        <v>-1740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сен.20!I84+окт.20!F84-окт.20!E84</f>
        <v>-1740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сен.20!I85+окт.20!F85-окт.20!E85</f>
        <v>-1740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сен.20!I86+окт.20!F86-окт.20!E86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сен.20!I87+окт.20!F87-окт.20!E87</f>
        <v>-1740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сен.20!I88+окт.20!F88-окт.20!E88</f>
        <v>-485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сен.20!I89+окт.20!F89-окт.20!E89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995</v>
      </c>
      <c r="H90" s="28">
        <v>44120</v>
      </c>
      <c r="I90" s="56">
        <f>сен.20!I90+окт.20!F90-окт.20!E90</f>
        <v>760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сен.20!I91+окт.20!F91-окт.20!E91</f>
        <v>-1740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600</v>
      </c>
      <c r="G92" s="132" t="s">
        <v>996</v>
      </c>
      <c r="H92" s="28">
        <v>44120</v>
      </c>
      <c r="I92" s="56">
        <f>сен.20!I92+окт.20!F92-окт.20!E92</f>
        <v>-58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сен.20!I93+окт.20!F93-окт.20!E93</f>
        <v>1330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сен.20!I94+окт.20!F94-окт.20!E94</f>
        <v>-1740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сен.20!I95+окт.20!F95-окт.20!E95</f>
        <v>-1740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997</v>
      </c>
      <c r="H96" s="28">
        <v>44109</v>
      </c>
      <c r="I96" s="56">
        <f>сен.20!I96+окт.20!F96-окт.20!E96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сен.20!I97+окт.20!F97-окт.20!E97</f>
        <v>760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3306</v>
      </c>
      <c r="G98" s="132" t="s">
        <v>287</v>
      </c>
      <c r="H98" s="28">
        <v>44123</v>
      </c>
      <c r="I98" s="56">
        <f>сен.20!I98+окт.20!F98-окт.20!E98</f>
        <v>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сен.20!I99+окт.20!F99-окт.20!E99</f>
        <v>6680.24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998</v>
      </c>
      <c r="H100" s="28">
        <v>44113</v>
      </c>
      <c r="I100" s="56">
        <f>сен.20!I100+окт.20!F100-окт.20!E100</f>
        <v>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сен.20!I101+окт.20!F101-окт.20!E101</f>
        <v>324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сен.20!I102+окт.20!F102-окт.20!E102</f>
        <v>-740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500</v>
      </c>
      <c r="G103" s="132" t="s">
        <v>999</v>
      </c>
      <c r="H103" s="28">
        <v>44127</v>
      </c>
      <c r="I103" s="56">
        <f>сен.20!I103+окт.20!F103-окт.20!E103</f>
        <v>10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1000</v>
      </c>
      <c r="H104" s="28">
        <v>44119</v>
      </c>
      <c r="I104" s="56">
        <f>сен.20!I104+окт.20!F104-окт.20!E104</f>
        <v>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сен.20!I105+окт.20!F105-окт.20!E105</f>
        <v>5830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сен.20!I106+окт.20!F106-окт.20!E106</f>
        <v>-1740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сен.20!I107+окт.20!F107-окт.20!E107</f>
        <v>-1740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сен.20!I108+окт.20!F108-окт.20!E108</f>
        <v>-1740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сен.20!I109+окт.20!F109-окт.20!E109</f>
        <v>348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сен.20!I110+окт.20!F110-окт.20!E110</f>
        <v>-1740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1001</v>
      </c>
      <c r="H111" s="28">
        <v>44120</v>
      </c>
      <c r="I111" s="56">
        <f>сен.20!I111+окт.20!F111-окт.20!E111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сен.20!I112+окт.20!F112-окт.20!E112</f>
        <v>-1740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сен.20!I113+окт.20!F113-окт.20!E113</f>
        <v>-1740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сен.20!I114+окт.20!F114-окт.20!E114</f>
        <v>-1740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сен.20!I115+окт.20!F115-окт.20!E115</f>
        <v>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сен.20!I116+окт.20!F116-окт.20!E116</f>
        <v>-696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сен.20!I117+окт.20!F117-окт.20!E117</f>
        <v>-1740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1002</v>
      </c>
      <c r="H118" s="28">
        <v>44112</v>
      </c>
      <c r="I118" s="56">
        <f>сен.20!I118+окт.20!F118-окт.20!E118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сен.20!I119+окт.20!F119-окт.20!E119</f>
        <v>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сен.20!I120+окт.20!F120-окт.20!E120</f>
        <v>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сен.20!I121+окт.20!F121-окт.20!E121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сен.20!I122+окт.20!F122-окт.20!E122</f>
        <v>-174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1003</v>
      </c>
      <c r="H123" s="28">
        <v>44125</v>
      </c>
      <c r="I123" s="56">
        <f>сен.20!I123+окт.20!F123-окт.20!E123</f>
        <v>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сен.20!I124+окт.20!F124-окт.20!E124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сен.20!I125+окт.20!F125-окт.20!E125</f>
        <v>-1740</v>
      </c>
    </row>
    <row r="126" spans="1:9" x14ac:dyDescent="0.25">
      <c r="A126" s="41">
        <v>123</v>
      </c>
      <c r="B126" s="41">
        <v>95</v>
      </c>
      <c r="C126" s="108"/>
      <c r="D126" s="33" t="s">
        <v>771</v>
      </c>
      <c r="E126" s="131">
        <v>174</v>
      </c>
      <c r="F126" s="105"/>
      <c r="G126" s="105"/>
      <c r="H126" s="105"/>
      <c r="I126" s="56">
        <f>сен.20!I126+окт.20!F126-окт.20!E126</f>
        <v>-1044</v>
      </c>
    </row>
  </sheetData>
  <autoFilter ref="A3:I126" xr:uid="{00000000-0009-0000-0000-000031000000}"/>
  <mergeCells count="1">
    <mergeCell ref="C1:I2"/>
  </mergeCells>
  <conditionalFormatting sqref="I1:I126">
    <cfRule type="cellIs" dxfId="9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tabColor theme="4" tint="0.79998168889431442"/>
  </sheetPr>
  <dimension ref="A1:I126"/>
  <sheetViews>
    <sheetView topLeftCell="A97" workbookViewId="0">
      <selection activeCell="H129" sqref="H129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6">
        <v>44136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окт.20!I4+ноя.20!F4-ноя.20!E4</f>
        <v>-1914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окт.20!I5+ноя.20!F5-ноя.20!E5</f>
        <v>4244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окт.20!I6+ноя.20!F6-ноя.20!E6</f>
        <v>-1914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окт.20!I7+ноя.20!F7-ноя.20!E7</f>
        <v>-1914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окт.20!I8+ноя.20!F8-ноя.20!E8</f>
        <v>286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окт.20!I9+ноя.20!F9-ноя.20!E9</f>
        <v>3322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окт.20!I10+ноя.20!F10-ноя.20!E10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574</v>
      </c>
      <c r="G11" s="132" t="s">
        <v>1004</v>
      </c>
      <c r="H11" s="28" t="s">
        <v>1005</v>
      </c>
      <c r="I11" s="56">
        <f>окт.20!I11+ноя.20!F11-ноя.20!E11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окт.20!I12+ноя.20!F12-ноя.20!E12</f>
        <v>-1914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400</v>
      </c>
      <c r="G13" s="132" t="s">
        <v>1006</v>
      </c>
      <c r="H13" s="28">
        <v>44154</v>
      </c>
      <c r="I13" s="56">
        <f>окт.20!I13+ноя.20!F13-ноя.20!E13</f>
        <v>1710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1007</v>
      </c>
      <c r="H14" s="28">
        <v>44151</v>
      </c>
      <c r="I14" s="56">
        <f>окт.20!I14+ноя.20!F14-ноя.20!E14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окт.20!I15+ноя.20!F15-ноя.20!E15</f>
        <v>86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окт.20!I16+ноя.20!F16-ноя.20!E16</f>
        <v>3386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окт.20!I17+ноя.20!F17-ноя.20!E17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окт.20!I18+ноя.20!F18-ноя.20!E18</f>
        <v>-1914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окт.20!I19+ноя.20!F19-ноя.20!E19</f>
        <v>-1914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окт.20!I20+ноя.20!F20-ноя.20!E20</f>
        <v>56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окт.20!I21+ноя.20!F21-ноя.20!E21</f>
        <v>586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окт.20!I22+ноя.20!F22-ноя.20!E22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окт.20!I23+ноя.20!F23-ноя.20!E23</f>
        <v>-522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окт.20!I24+ноя.20!F24-ноя.20!E24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окт.20!I25+ноя.20!F25-ноя.20!E25</f>
        <v>-1914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окт.20!I26+ноя.20!F26-ноя.20!E26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окт.20!I27+ноя.20!F27-ноя.20!E27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окт.20!I28+ноя.20!F28-ноя.20!E28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окт.20!I29+ноя.20!F29-ноя.20!E29</f>
        <v>-1914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окт.20!I30+ноя.20!F30-ноя.20!E30</f>
        <v>586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980</v>
      </c>
      <c r="G31" s="132" t="s">
        <v>1008</v>
      </c>
      <c r="H31" s="28">
        <v>44138</v>
      </c>
      <c r="I31" s="56">
        <f>окт.20!I31+ноя.20!F31-ноя.20!E31</f>
        <v>3066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окт.20!I32+ноя.20!F32-ноя.20!E32</f>
        <v>6874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окт.20!I33+ноя.20!F33-ноя.20!E33</f>
        <v>-1914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окт.20!I34+ноя.20!F34-ноя.20!E34</f>
        <v>-1514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окт.20!I35+ноя.20!F35-ноя.20!E35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42393</v>
      </c>
      <c r="H36" s="28">
        <v>44144</v>
      </c>
      <c r="I36" s="56">
        <f>окт.20!I36+ноя.20!F36-ноя.20!E36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окт.20!I37+ноя.20!F37-ноя.20!E37</f>
        <v>488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окт.20!I38+ноя.20!F38-ноя.20!E38</f>
        <v>-1914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окт.20!I39+ноя.20!F39-ноя.20!E39</f>
        <v>-1218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окт.20!I40+ноя.20!F40-ноя.20!E40</f>
        <v>-1914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окт.20!I41+ноя.20!F41-ноя.20!E41</f>
        <v>-1914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окт.20!I42+ноя.20!F42-ноя.20!E42</f>
        <v>-1914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окт.20!I43+ноя.20!F43-ноя.20!E43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окт.20!I44+ноя.20!F44-ноя.20!E44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окт.20!I45+ноя.20!F45-ноя.20!E45</f>
        <v>720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окт.20!I46+ноя.20!F46-ноя.20!E46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окт.20!I47+ноя.20!F47-ноя.20!E47</f>
        <v>7570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окт.20!I48+ноя.20!F48-ноя.20!E48</f>
        <v>6086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окт.20!I49+ноя.20!F49-ноя.20!E49</f>
        <v>6034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окт.20!I50+ноя.20!F50-ноя.20!E50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окт.20!I51+ноя.20!F51-ноя.20!E51</f>
        <v>-174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окт.20!I52+ноя.20!F52-ноя.20!E52</f>
        <v>36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окт.20!I53+ноя.20!F53-ноя.20!E53</f>
        <v>-1914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окт.20!I54+ноя.20!F54-ноя.20!E54</f>
        <v>486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1009</v>
      </c>
      <c r="H55" s="28">
        <v>44137</v>
      </c>
      <c r="I55" s="56">
        <f>окт.20!I55+ноя.20!F55-ноя.20!E55</f>
        <v>-40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окт.20!I56+ноя.20!F56-ноя.20!E56</f>
        <v>-1914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1010</v>
      </c>
      <c r="H57" s="28">
        <v>44144</v>
      </c>
      <c r="I57" s="56">
        <f>окт.20!I57+ноя.20!F57-ноя.20!E57</f>
        <v>186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окт.20!I58+ноя.20!F58-ноя.20!E58</f>
        <v>-1914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1500</v>
      </c>
      <c r="G59" s="132" t="s">
        <v>1011</v>
      </c>
      <c r="H59" s="28">
        <v>44147</v>
      </c>
      <c r="I59" s="56">
        <f>окт.20!I59+ноя.20!F59-ноя.20!E59</f>
        <v>6700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окт.20!I60+ноя.20!F60-ноя.20!E60</f>
        <v>-1914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окт.20!I61+ноя.20!F61-ноя.20!E61</f>
        <v>-1914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3216</v>
      </c>
      <c r="G62" s="132" t="s">
        <v>1012</v>
      </c>
      <c r="H62" s="28">
        <v>44138</v>
      </c>
      <c r="I62" s="56">
        <f>окт.20!I62+ноя.20!F62-ноя.20!E62</f>
        <v>2346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1013</v>
      </c>
      <c r="H63" s="28">
        <v>44160</v>
      </c>
      <c r="I63" s="56">
        <f>окт.20!I63+ноя.20!F63-ноя.20!E63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окт.20!I64+ноя.20!F64-ноя.20!E64</f>
        <v>174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1014</v>
      </c>
      <c r="H65" s="28">
        <v>44151</v>
      </c>
      <c r="I65" s="56">
        <f>окт.20!I65+ноя.20!F65-ноя.20!E65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окт.20!I66+ноя.20!F66-ноя.20!E66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окт.20!I67+ноя.20!F67-ноя.20!E67</f>
        <v>-1914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окт.20!I68+ноя.20!F68-ноя.20!E68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1015</v>
      </c>
      <c r="H69" s="28">
        <v>44138</v>
      </c>
      <c r="I69" s="56">
        <f>окт.20!I69+ноя.20!F69-ноя.20!E69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окт.20!I70+ноя.20!F70-ноя.20!E70</f>
        <v>-1914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окт.20!I71+ноя.20!F71-ноя.20!E71</f>
        <v>3086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окт.20!I72+ноя.20!F72-ноя.20!E72</f>
        <v>-3828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окт.20!I73+ноя.20!F73-ноя.20!E73</f>
        <v>86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окт.20!I74+ноя.20!F74-ноя.20!E74</f>
        <v>1086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382</v>
      </c>
      <c r="G75" s="132" t="s">
        <v>1016</v>
      </c>
      <c r="H75" s="28">
        <v>44152</v>
      </c>
      <c r="I75" s="56">
        <f>окт.20!I75+ноя.20!F75-ноя.20!E75</f>
        <v>7290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окт.20!I76+ноя.20!F76-ноя.20!E76</f>
        <v>-348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1017</v>
      </c>
      <c r="H77" s="28">
        <v>44137</v>
      </c>
      <c r="I77" s="56">
        <f>окт.20!I77+ноя.20!F77-ноя.20!E77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окт.20!I78+ноя.20!F78-ноя.20!E78</f>
        <v>1086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окт.20!I79+ноя.20!F79-ноя.20!E79</f>
        <v>-1914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окт.20!I80+ноя.20!F80-ноя.20!E80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окт.20!I81+ноя.20!F81-ноя.20!E81</f>
        <v>-1914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окт.20!I82+ноя.20!F82-ноя.20!E82</f>
        <v>-1914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окт.20!I83+ноя.20!F83-ноя.20!E83</f>
        <v>-1914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окт.20!I84+ноя.20!F84-ноя.20!E84</f>
        <v>-1914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окт.20!I85+ноя.20!F85-ноя.20!E85</f>
        <v>-1914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окт.20!I86+ноя.20!F86-ноя.20!E86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окт.20!I87+ноя.20!F87-ноя.20!E87</f>
        <v>-1914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окт.20!I88+ноя.20!F88-ноя.20!E88</f>
        <v>-659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окт.20!I89+ноя.20!F89-ноя.20!E89</f>
        <v>-870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окт.20!I90+ноя.20!F90-ноя.20!E90</f>
        <v>586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окт.20!I91+ноя.20!F91-ноя.20!E91</f>
        <v>-1914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окт.20!I92+ноя.20!F92-ноя.20!E92</f>
        <v>-232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окт.20!I93+ноя.20!F93-ноя.20!E93</f>
        <v>1156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окт.20!I94+ноя.20!F94-ноя.20!E94</f>
        <v>-1914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окт.20!I95+ноя.20!F95-ноя.20!E95</f>
        <v>-1914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1018</v>
      </c>
      <c r="H96" s="28">
        <v>44144</v>
      </c>
      <c r="I96" s="56">
        <f>окт.20!I96+ноя.20!F96-ноя.20!E96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окт.20!I97+ноя.20!F97-ноя.20!E97</f>
        <v>586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окт.20!I98+ноя.20!F98-ноя.20!E98</f>
        <v>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окт.20!I99+ноя.20!F99-ноя.20!E99</f>
        <v>6506.24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1019</v>
      </c>
      <c r="H100" s="28">
        <v>44140</v>
      </c>
      <c r="I100" s="56">
        <f>окт.20!I100+ноя.20!F100-ноя.20!E100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окт.20!I101+ноя.20!F101-ноя.20!E101</f>
        <v>150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окт.20!I102+ноя.20!F102-ноя.20!E102</f>
        <v>-914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300</v>
      </c>
      <c r="G103" s="132" t="s">
        <v>1020</v>
      </c>
      <c r="H103" s="28">
        <v>44160</v>
      </c>
      <c r="I103" s="56">
        <f>окт.20!I103+ноя.20!F103-ноя.20!E103</f>
        <v>136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окт.20!I104+ноя.20!F104-ноя.20!E104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окт.20!I105+ноя.20!F105-ноя.20!E105</f>
        <v>5656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окт.20!I106+ноя.20!F106-ноя.20!E106</f>
        <v>-1914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окт.20!I107+ноя.20!F107-ноя.20!E107</f>
        <v>-1914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окт.20!I108+ноя.20!F108-ноя.20!E108</f>
        <v>-1914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окт.20!I109+ноя.20!F109-ноя.20!E109</f>
        <v>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окт.20!I110+ноя.20!F110-ноя.20!E110</f>
        <v>-1914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1021</v>
      </c>
      <c r="H111" s="28">
        <v>44146</v>
      </c>
      <c r="I111" s="56">
        <f>окт.20!I111+ноя.20!F111-ноя.20!E111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окт.20!I112+ноя.20!F112-ноя.20!E112</f>
        <v>-1914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окт.20!I113+ноя.20!F113-ноя.20!E113</f>
        <v>-1914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окт.20!I114+ноя.20!F114-ноя.20!E114</f>
        <v>-1914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окт.20!I115+ноя.20!F115-ноя.20!E115</f>
        <v>246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окт.20!I116+ноя.20!F116-ноя.20!E116</f>
        <v>-870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окт.20!I117+ноя.20!F117-ноя.20!E117</f>
        <v>-1914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1022</v>
      </c>
      <c r="H118" s="28">
        <v>44140</v>
      </c>
      <c r="I118" s="56">
        <f>окт.20!I118+ноя.20!F118-ноя.20!E118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окт.20!I119+ноя.20!F119-ноя.20!E119</f>
        <v>86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окт.20!I120+ноя.20!F120-ноя.20!E120</f>
        <v>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окт.20!I121+ноя.20!F121-ноя.20!E121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окт.20!I122+ноя.20!F122-ноя.20!E122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1023</v>
      </c>
      <c r="H123" s="28">
        <v>44151</v>
      </c>
      <c r="I123" s="56">
        <f>окт.20!I123+ноя.20!F123-ноя.20!E123</f>
        <v>11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окт.20!I124+ноя.20!F124-ноя.20!E124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окт.20!I125+ноя.20!F125-ноя.20!E125</f>
        <v>-1914</v>
      </c>
    </row>
    <row r="126" spans="1:9" x14ac:dyDescent="0.25">
      <c r="A126" s="41">
        <v>123</v>
      </c>
      <c r="B126" s="41">
        <v>95</v>
      </c>
      <c r="C126" s="41"/>
      <c r="D126" s="41" t="s">
        <v>771</v>
      </c>
      <c r="E126" s="131">
        <v>174</v>
      </c>
      <c r="F126" s="105"/>
      <c r="G126" s="105"/>
      <c r="H126" s="105"/>
      <c r="I126" s="56">
        <f>окт.20!I126+ноя.20!F126-ноя.20!E126</f>
        <v>-1218</v>
      </c>
    </row>
  </sheetData>
  <autoFilter ref="A3:BM126" xr:uid="{00000000-0009-0000-0000-000032000000}"/>
  <mergeCells count="1">
    <mergeCell ref="C1:I2"/>
  </mergeCells>
  <conditionalFormatting sqref="I1:I126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/>
  <dimension ref="A1:I126"/>
  <sheetViews>
    <sheetView topLeftCell="A52" workbookViewId="0">
      <selection activeCell="F79" sqref="F7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44166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ноя.20!I4+дек.20!F4-дек.20!E4</f>
        <v>-2088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ноя.20!I5+дек.20!F5-дек.20!E5</f>
        <v>4070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ноя.20!I6+дек.20!F6-дек.20!E6</f>
        <v>-2088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ноя.20!I7+дек.20!F7-дек.20!E7</f>
        <v>-2088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ноя.20!I8+дек.20!F8-дек.20!E8</f>
        <v>112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ноя.20!I9+дек.20!F9-дек.20!E9</f>
        <v>3148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ноя.20!I10+дек.20!F10-дек.20!E10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1024</v>
      </c>
      <c r="H11" s="28">
        <v>44183</v>
      </c>
      <c r="I11" s="56">
        <f>ноя.20!I11+дек.20!F11-дек.20!E11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ноя.20!I12+дек.20!F12-дек.20!E12</f>
        <v>-2088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ноя.20!I13+дек.20!F13-дек.20!E13</f>
        <v>1536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1025</v>
      </c>
      <c r="H14" s="28">
        <v>44181</v>
      </c>
      <c r="I14" s="56">
        <f>ноя.20!I14+дек.20!F14-дек.20!E14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1500</v>
      </c>
      <c r="G15" s="132" t="s">
        <v>1026</v>
      </c>
      <c r="H15" s="28">
        <v>44190</v>
      </c>
      <c r="I15" s="56">
        <f>ноя.20!I15+дек.20!F15-дек.20!E15</f>
        <v>1412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ноя.20!I16+дек.20!F16-дек.20!E16</f>
        <v>3212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ноя.20!I17+дек.20!F17-дек.20!E17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ноя.20!I18+дек.20!F18-дек.20!E18</f>
        <v>-2088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ноя.20!I19+дек.20!F19-дек.20!E19</f>
        <v>-2088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ноя.20!I20+дек.20!F20-дек.20!E20</f>
        <v>-118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ноя.20!I21+дек.20!F21-дек.20!E21</f>
        <v>412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ноя.20!I22+дек.20!F22-дек.20!E22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1027</v>
      </c>
      <c r="H23" s="28">
        <v>44181</v>
      </c>
      <c r="I23" s="56">
        <f>ноя.20!I23+дек.20!F23-дек.20!E23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ноя.20!I24+дек.20!F24-дек.20!E24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>
        <v>3000</v>
      </c>
      <c r="G25" s="132" t="s">
        <v>1028</v>
      </c>
      <c r="H25" s="28">
        <v>44561</v>
      </c>
      <c r="I25" s="56">
        <f>ноя.20!I25+дек.20!F25-дек.20!E25</f>
        <v>912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ноя.20!I26+дек.20!F26-дек.20!E26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ноя.20!I27+дек.20!F27-дек.20!E27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ноя.20!I28+дек.20!F28-дек.20!E28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ноя.20!I29+дек.20!F29-дек.20!E29</f>
        <v>-2088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ноя.20!I30+дек.20!F30-дек.20!E30</f>
        <v>412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ноя.20!I31+дек.20!F31-дек.20!E31</f>
        <v>2892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ноя.20!I32+дек.20!F32-дек.20!E32</f>
        <v>6700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ноя.20!I33+дек.20!F33-дек.20!E33</f>
        <v>-2088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ноя.20!I34+дек.20!F34-дек.20!E34</f>
        <v>-1688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ноя.20!I35+дек.20!F35-дек.20!E35</f>
        <v>-518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38544.105929999998</v>
      </c>
      <c r="H36" s="28" t="s">
        <v>1029</v>
      </c>
      <c r="I36" s="56">
        <f>ноя.20!I36+дек.20!F36-дек.20!E36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ноя.20!I37+дек.20!F37-дек.20!E37</f>
        <v>314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ноя.20!I38+дек.20!F38-дек.20!E38</f>
        <v>-2088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ноя.20!I39+дек.20!F39-дек.20!E39</f>
        <v>-1392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ноя.20!I40+дек.20!F40-дек.20!E40</f>
        <v>-2088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ноя.20!I41+дек.20!F41-дек.20!E41</f>
        <v>-2088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ноя.20!I42+дек.20!F42-дек.20!E42</f>
        <v>-2088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1030</v>
      </c>
      <c r="H43" s="28">
        <v>44186</v>
      </c>
      <c r="I43" s="56">
        <f>ноя.20!I43+дек.20!F43-дек.20!E43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v>1200</v>
      </c>
      <c r="G44" s="132" t="s">
        <v>1031</v>
      </c>
      <c r="H44" s="28">
        <v>44195</v>
      </c>
      <c r="I44" s="56">
        <f>ноя.20!I44+дек.20!F44-дек.20!E44</f>
        <v>678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266</v>
      </c>
      <c r="G45" s="132" t="s">
        <v>1032</v>
      </c>
      <c r="H45" s="28">
        <v>44180</v>
      </c>
      <c r="I45" s="56">
        <f>ноя.20!I45+дек.20!F45-дек.20!E45</f>
        <v>812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ноя.20!I46+дек.20!F46-дек.20!E46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ноя.20!I47+дек.20!F47-дек.20!E47</f>
        <v>7396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ноя.20!I48+дек.20!F48-дек.20!E48</f>
        <v>5912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ноя.20!I49+дек.20!F49-дек.20!E49</f>
        <v>5860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ноя.20!I50+дек.20!F50-дек.20!E50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696</v>
      </c>
      <c r="G51" s="132" t="s">
        <v>1033</v>
      </c>
      <c r="H51" s="28">
        <v>44188</v>
      </c>
      <c r="I51" s="56">
        <f>ноя.20!I51+дек.20!F51-дек.20!E51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ноя.20!I52+дек.20!F52-дек.20!E52</f>
        <v>-138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ноя.20!I53+дек.20!F53-дек.20!E53</f>
        <v>-2088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200</v>
      </c>
      <c r="G54" s="132" t="s">
        <v>1034</v>
      </c>
      <c r="H54" s="28">
        <v>44179</v>
      </c>
      <c r="I54" s="56">
        <f>ноя.20!I54+дек.20!F54-дек.20!E54</f>
        <v>512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1035</v>
      </c>
      <c r="H55" s="28">
        <v>44176</v>
      </c>
      <c r="I55" s="56">
        <f>ноя.20!I55+дек.20!F55-дек.20!E55</f>
        <v>-44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ноя.20!I56+дек.20!F56-дек.20!E56</f>
        <v>-2088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ноя.20!I57+дек.20!F57-дек.20!E57</f>
        <v>12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ноя.20!I58+дек.20!F58-дек.20!E58</f>
        <v>-2088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ноя.20!I59+дек.20!F59-дек.20!E59</f>
        <v>6526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ноя.20!I60+дек.20!F60-дек.20!E60</f>
        <v>-2088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>
        <v>9000</v>
      </c>
      <c r="G61" s="132" t="s">
        <v>1036</v>
      </c>
      <c r="H61" s="28">
        <v>44196</v>
      </c>
      <c r="I61" s="56">
        <f>ноя.20!I61+дек.20!F61-дек.20!E61</f>
        <v>6912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534</v>
      </c>
      <c r="G62" s="132" t="s">
        <v>1037</v>
      </c>
      <c r="H62" s="28">
        <v>44179</v>
      </c>
      <c r="I62" s="56">
        <f>ноя.20!I62+дек.20!F62-дек.20!E62</f>
        <v>2706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1038</v>
      </c>
      <c r="H63" s="28">
        <v>44193</v>
      </c>
      <c r="I63" s="56">
        <f>ноя.20!I63+дек.20!F63-дек.20!E63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ноя.20!I64+дек.20!F64-дек.20!E64</f>
        <v>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1039</v>
      </c>
      <c r="H65" s="28">
        <v>44174</v>
      </c>
      <c r="I65" s="56">
        <f>ноя.20!I65+дек.20!F65-дек.20!E65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>
        <v>1914</v>
      </c>
      <c r="G66" s="132" t="s">
        <v>1040</v>
      </c>
      <c r="H66" s="28">
        <v>44189</v>
      </c>
      <c r="I66" s="56">
        <f>ноя.20!I66+дек.20!F66-дек.20!E66</f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ноя.20!I67+дек.20!F67-дек.20!E67</f>
        <v>-2088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ноя.20!I68+дек.20!F68-дек.20!E68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1041</v>
      </c>
      <c r="H69" s="28">
        <v>44169</v>
      </c>
      <c r="I69" s="56">
        <f>ноя.20!I69+дек.20!F69-дек.20!E69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ноя.20!I70+дек.20!F70-дек.20!E70</f>
        <v>-2088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ноя.20!I71+дек.20!F71-дек.20!E71</f>
        <v>2912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ноя.20!I72+дек.20!F72-дек.20!E72</f>
        <v>-4176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ноя.20!I73+дек.20!F73-дек.20!E73</f>
        <v>-88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ноя.20!I74+дек.20!F74-дек.20!E74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ноя.20!I75+дек.20!F75-дек.20!E75</f>
        <v>7116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ноя.20!I76+дек.20!F76-дек.20!E76</f>
        <v>-522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542</v>
      </c>
      <c r="G77" s="132" t="s">
        <v>1042</v>
      </c>
      <c r="H77" s="28" t="s">
        <v>1043</v>
      </c>
      <c r="I77" s="56">
        <f>ноя.20!I77+дек.20!F77-дек.20!E77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ноя.20!I78+дек.20!F78-дек.20!E78</f>
        <v>912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ноя.20!I79+дек.20!F79-дек.20!E79</f>
        <v>-2088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ноя.20!I80+дек.20!F80-дек.20!E80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ноя.20!I81+дек.20!F81-дек.20!E81</f>
        <v>-2088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ноя.20!I82+дек.20!F82-дек.20!E82</f>
        <v>-2088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ноя.20!I83+дек.20!F83-дек.20!E83</f>
        <v>-2088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ноя.20!I84+дек.20!F84-дек.20!E84</f>
        <v>-2088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ноя.20!I85+дек.20!F85-дек.20!E85</f>
        <v>-2088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1044</v>
      </c>
      <c r="H86" s="28">
        <v>44193</v>
      </c>
      <c r="I86" s="56">
        <f>ноя.20!I86+дек.20!F86-дек.20!E86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ноя.20!I87+дек.20!F87-дек.20!E87</f>
        <v>-2088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1100</v>
      </c>
      <c r="G88" s="132" t="s">
        <v>1045</v>
      </c>
      <c r="H88" s="28">
        <v>44181</v>
      </c>
      <c r="I88" s="56">
        <f>ноя.20!I88+дек.20!F88-дек.20!E88</f>
        <v>267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ноя.20!I89+дек.20!F89-дек.20!E89</f>
        <v>-1044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ноя.20!I90+дек.20!F90-дек.20!E90</f>
        <v>412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ноя.20!I91+дек.20!F91-дек.20!E91</f>
        <v>-2088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ноя.20!I92+дек.20!F92-дек.20!E92</f>
        <v>-406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1100</v>
      </c>
      <c r="G93" s="132" t="s">
        <v>1046</v>
      </c>
      <c r="H93" s="28">
        <v>44193</v>
      </c>
      <c r="I93" s="56">
        <f>ноя.20!I93+дек.20!F93-дек.20!E93</f>
        <v>2082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ноя.20!I94+дек.20!F94-дек.20!E94</f>
        <v>-2088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ноя.20!I95+дек.20!F95-дек.20!E95</f>
        <v>-2088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1047</v>
      </c>
      <c r="H96" s="28">
        <v>44173</v>
      </c>
      <c r="I96" s="56">
        <f>ноя.20!I96+дек.20!F96-дек.20!E96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ноя.20!I97+дек.20!F97-дек.20!E97</f>
        <v>412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ноя.20!I98+дек.20!F98-дек.20!E98</f>
        <v>1218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ноя.20!I99+дек.20!F99-дек.20!E99</f>
        <v>6332.24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1048</v>
      </c>
      <c r="H100" s="28">
        <v>44172</v>
      </c>
      <c r="I100" s="56">
        <f>ноя.20!I100+дек.20!F100-дек.20!E100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ноя.20!I101+дек.20!F101-дек.20!E101</f>
        <v>-24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3000</v>
      </c>
      <c r="G102" s="132" t="s">
        <v>1049</v>
      </c>
      <c r="H102" s="28">
        <v>44190</v>
      </c>
      <c r="I102" s="56">
        <f>ноя.20!I102+дек.20!F102-дек.20!E102</f>
        <v>1912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1050</v>
      </c>
      <c r="H103" s="28">
        <v>44190</v>
      </c>
      <c r="I103" s="56">
        <f>ноя.20!I103+дек.20!F103-дек.20!E103</f>
        <v>112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ноя.20!I104+дек.20!F104-дек.20!E104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ноя.20!I105+дек.20!F105-дек.20!E105</f>
        <v>5482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2088</v>
      </c>
      <c r="G106" s="132" t="s">
        <v>1051</v>
      </c>
      <c r="H106" s="28">
        <v>44175</v>
      </c>
      <c r="I106" s="56">
        <f>ноя.20!I106+дек.20!F106-дек.20!E106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ноя.20!I107+дек.20!F107-дек.20!E107</f>
        <v>-2088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ноя.20!I108+дек.20!F108-дек.20!E108</f>
        <v>-2088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ноя.20!I109+дек.20!F109-дек.20!E109</f>
        <v>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ноя.20!I110+дек.20!F110-дек.20!E110</f>
        <v>-2088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1052</v>
      </c>
      <c r="H111" s="28">
        <v>44179</v>
      </c>
      <c r="I111" s="56">
        <f>ноя.20!I111+дек.20!F111-дек.20!E111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ноя.20!I112+дек.20!F112-дек.20!E112</f>
        <v>-2088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ноя.20!I113+дек.20!F113-дек.20!E113</f>
        <v>-2088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ноя.20!I114+дек.20!F114-дек.20!E114</f>
        <v>-2088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ноя.20!I115+дек.20!F115-дек.20!E115</f>
        <v>72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1053</v>
      </c>
      <c r="H116" s="28">
        <v>44174</v>
      </c>
      <c r="I116" s="56">
        <f>ноя.20!I116+дек.20!F116-дек.20!E116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ноя.20!I117+дек.20!F117-дек.20!E117</f>
        <v>-2088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1054</v>
      </c>
      <c r="H118" s="28">
        <v>44172</v>
      </c>
      <c r="I118" s="56">
        <f>ноя.20!I118+дек.20!F118-дек.20!E118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ноя.20!I119+дек.20!F119-дек.20!E119</f>
        <v>-88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ноя.20!I120+дек.20!F120-дек.20!E120</f>
        <v>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ноя.20!I121+дек.20!F121-дек.20!E121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ноя.20!I122+дек.20!F122-дек.20!E122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1055</v>
      </c>
      <c r="H123" s="28">
        <v>44186</v>
      </c>
      <c r="I123" s="56">
        <f>ноя.20!I123+дек.20!F123-дек.20!E123</f>
        <v>12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ноя.20!I124+дек.20!F124-дек.20!E124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ноя.20!I125+дек.20!F125-дек.20!E125</f>
        <v>-2088</v>
      </c>
    </row>
    <row r="126" spans="1:9" x14ac:dyDescent="0.25">
      <c r="A126" s="41">
        <v>123</v>
      </c>
      <c r="B126" s="41">
        <v>95</v>
      </c>
      <c r="C126" s="41"/>
      <c r="D126" s="41" t="s">
        <v>771</v>
      </c>
      <c r="E126" s="131">
        <v>174</v>
      </c>
      <c r="F126" s="105"/>
      <c r="G126" s="105"/>
      <c r="H126" s="105"/>
      <c r="I126" s="56">
        <f>ноя.20!I126+дек.20!F126-дек.20!E126</f>
        <v>-1392</v>
      </c>
    </row>
  </sheetData>
  <autoFilter ref="A3:I126" xr:uid="{00000000-0009-0000-0000-000033000000}"/>
  <mergeCells count="1">
    <mergeCell ref="C1:I2"/>
  </mergeCells>
  <conditionalFormatting sqref="I1:I126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1056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06">
        <v>44559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75" t="s">
        <v>1058</v>
      </c>
      <c r="F8" s="76" t="s">
        <v>12</v>
      </c>
      <c r="G8" s="74" t="s">
        <v>13</v>
      </c>
      <c r="H8" s="74" t="s">
        <v>1059</v>
      </c>
      <c r="I8" s="109">
        <v>44197</v>
      </c>
      <c r="J8" s="109">
        <v>44228</v>
      </c>
      <c r="K8" s="109">
        <v>44256</v>
      </c>
      <c r="L8" s="74" t="s">
        <v>1060</v>
      </c>
      <c r="M8" s="109">
        <v>44287</v>
      </c>
      <c r="N8" s="109">
        <v>44317</v>
      </c>
      <c r="O8" s="109">
        <v>44348</v>
      </c>
      <c r="P8" s="78" t="s">
        <v>1061</v>
      </c>
      <c r="Q8" s="109">
        <v>44378</v>
      </c>
      <c r="R8" s="109">
        <v>44409</v>
      </c>
      <c r="S8" s="109">
        <v>44440</v>
      </c>
      <c r="T8" s="78" t="s">
        <v>1062</v>
      </c>
      <c r="U8" s="109">
        <v>44470</v>
      </c>
      <c r="V8" s="109">
        <v>44501</v>
      </c>
      <c r="W8" s="109">
        <v>44531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СВОД_20!F9</f>
        <v>-2610</v>
      </c>
      <c r="F9" s="113">
        <f>G9+E9-H9-L9-P9-T9</f>
        <v>-4698</v>
      </c>
      <c r="G9" s="114">
        <f>янв.21!F4+фев.21!F4+мар.21!F4+апр.21!F4+май.21!F4+июн.21!F4+июл.21!F4+авг.21!F4+сен.21!F4+окт.21!F4+ноя.21!F4+дек.21!F4</f>
        <v>0</v>
      </c>
      <c r="H9" s="81">
        <f t="shared" ref="H9:H72" si="0">I9+J9+K9</f>
        <v>522</v>
      </c>
      <c r="I9" s="12">
        <f>янв.21!E4</f>
        <v>174</v>
      </c>
      <c r="J9" s="12">
        <f>фев.21!E4</f>
        <v>174</v>
      </c>
      <c r="K9" s="12">
        <f>мар.21!E4</f>
        <v>174</v>
      </c>
      <c r="L9" s="82">
        <f t="shared" ref="L9:L72" si="1">M9+N9+O9</f>
        <v>522</v>
      </c>
      <c r="M9" s="12">
        <f>апр.21!E4</f>
        <v>174</v>
      </c>
      <c r="N9" s="12">
        <f>май.21!E4</f>
        <v>174</v>
      </c>
      <c r="O9" s="12">
        <f>июн.21!E4</f>
        <v>174</v>
      </c>
      <c r="P9" s="82">
        <f t="shared" ref="P9:P72" si="2">Q9+R9+S9</f>
        <v>522</v>
      </c>
      <c r="Q9" s="12">
        <f>июл.21!E4</f>
        <v>174</v>
      </c>
      <c r="R9" s="12">
        <f>авг.21!E4</f>
        <v>174</v>
      </c>
      <c r="S9" s="12">
        <f>сен.21!E4</f>
        <v>174</v>
      </c>
      <c r="T9" s="82">
        <f t="shared" ref="T9:T72" si="3">U9+V9+W9</f>
        <v>522</v>
      </c>
      <c r="U9" s="12">
        <f>окт.21!E4</f>
        <v>174</v>
      </c>
      <c r="V9" s="12">
        <f>ноя.21!E4</f>
        <v>174</v>
      </c>
      <c r="W9" s="12">
        <f>дек.21!E4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СВОД_20!F10</f>
        <v>4044</v>
      </c>
      <c r="F10" s="113">
        <f t="shared" ref="F10:F73" si="4">G10+E10-H10-L10-P10-T10</f>
        <v>1956</v>
      </c>
      <c r="G10" s="114">
        <f>янв.21!F5+фев.21!F5+мар.21!F5+апр.21!F5+май.21!F5+июн.21!F5+июл.21!F5+авг.21!F5+сен.21!F5+окт.21!F5+ноя.21!F5+дек.21!F5</f>
        <v>0</v>
      </c>
      <c r="H10" s="81">
        <f t="shared" si="0"/>
        <v>522</v>
      </c>
      <c r="I10" s="12">
        <f>янв.21!E5</f>
        <v>174</v>
      </c>
      <c r="J10" s="12">
        <f>фев.21!E5</f>
        <v>174</v>
      </c>
      <c r="K10" s="12">
        <f>мар.21!E5</f>
        <v>174</v>
      </c>
      <c r="L10" s="82">
        <f t="shared" si="1"/>
        <v>522</v>
      </c>
      <c r="M10" s="12">
        <f>апр.21!E5</f>
        <v>174</v>
      </c>
      <c r="N10" s="12">
        <f>май.21!E5</f>
        <v>174</v>
      </c>
      <c r="O10" s="12">
        <f>июн.21!E5</f>
        <v>174</v>
      </c>
      <c r="P10" s="82">
        <f t="shared" si="2"/>
        <v>522</v>
      </c>
      <c r="Q10" s="12">
        <f>июл.21!E5</f>
        <v>174</v>
      </c>
      <c r="R10" s="12">
        <f>авг.21!E5</f>
        <v>174</v>
      </c>
      <c r="S10" s="12">
        <f>сен.21!E5</f>
        <v>174</v>
      </c>
      <c r="T10" s="82">
        <f t="shared" si="3"/>
        <v>522</v>
      </c>
      <c r="U10" s="12">
        <f>окт.21!E5</f>
        <v>174</v>
      </c>
      <c r="V10" s="12">
        <f>ноя.21!E5</f>
        <v>174</v>
      </c>
      <c r="W10" s="12">
        <f>дек.21!E5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СВОД_20!F11</f>
        <v>-314</v>
      </c>
      <c r="F11" s="113">
        <f t="shared" si="4"/>
        <v>-2402</v>
      </c>
      <c r="G11" s="114">
        <f>янв.21!F6+фев.21!F6+мар.21!F6+апр.21!F6+май.21!F6+июн.21!F6+июл.21!F6+авг.21!F6+сен.21!F6+окт.21!F6+ноя.21!F6+дек.21!F6</f>
        <v>0</v>
      </c>
      <c r="H11" s="81">
        <f t="shared" si="0"/>
        <v>522</v>
      </c>
      <c r="I11" s="12">
        <f>янв.21!E6</f>
        <v>174</v>
      </c>
      <c r="J11" s="12">
        <f>фев.21!E6</f>
        <v>174</v>
      </c>
      <c r="K11" s="12">
        <f>мар.21!E6</f>
        <v>174</v>
      </c>
      <c r="L11" s="82">
        <f t="shared" si="1"/>
        <v>522</v>
      </c>
      <c r="M11" s="12">
        <f>апр.21!E6</f>
        <v>174</v>
      </c>
      <c r="N11" s="12">
        <f>май.21!E6</f>
        <v>174</v>
      </c>
      <c r="O11" s="12">
        <f>июн.21!E6</f>
        <v>174</v>
      </c>
      <c r="P11" s="82">
        <f t="shared" si="2"/>
        <v>522</v>
      </c>
      <c r="Q11" s="12">
        <f>июл.21!E6</f>
        <v>174</v>
      </c>
      <c r="R11" s="12">
        <f>авг.21!E6</f>
        <v>174</v>
      </c>
      <c r="S11" s="12">
        <f>сен.21!E6</f>
        <v>174</v>
      </c>
      <c r="T11" s="82">
        <f t="shared" si="3"/>
        <v>522</v>
      </c>
      <c r="U11" s="12">
        <f>окт.21!E6</f>
        <v>174</v>
      </c>
      <c r="V11" s="12">
        <f>ноя.21!E6</f>
        <v>174</v>
      </c>
      <c r="W11" s="12">
        <f>дек.21!E6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СВОД_20!F12</f>
        <v>-5114</v>
      </c>
      <c r="F12" s="113">
        <f t="shared" si="4"/>
        <v>-7202</v>
      </c>
      <c r="G12" s="114">
        <f>янв.21!F7+фев.21!F7+мар.21!F7+апр.21!F7+май.21!F7+июн.21!F7+июл.21!F7+авг.21!F7+сен.21!F7+окт.21!F7+ноя.21!F7+дек.21!F7</f>
        <v>0</v>
      </c>
      <c r="H12" s="81">
        <f t="shared" si="0"/>
        <v>522</v>
      </c>
      <c r="I12" s="12">
        <f>янв.21!E7</f>
        <v>174</v>
      </c>
      <c r="J12" s="12">
        <f>фев.21!E7</f>
        <v>174</v>
      </c>
      <c r="K12" s="12">
        <f>мар.21!E7</f>
        <v>174</v>
      </c>
      <c r="L12" s="82">
        <f t="shared" si="1"/>
        <v>522</v>
      </c>
      <c r="M12" s="12">
        <f>апр.21!E7</f>
        <v>174</v>
      </c>
      <c r="N12" s="12">
        <f>май.21!E7</f>
        <v>174</v>
      </c>
      <c r="O12" s="12">
        <f>июн.21!E7</f>
        <v>174</v>
      </c>
      <c r="P12" s="82">
        <f t="shared" si="2"/>
        <v>522</v>
      </c>
      <c r="Q12" s="12">
        <f>июл.21!E7</f>
        <v>174</v>
      </c>
      <c r="R12" s="12">
        <f>авг.21!E7</f>
        <v>174</v>
      </c>
      <c r="S12" s="12">
        <f>сен.21!E7</f>
        <v>174</v>
      </c>
      <c r="T12" s="82">
        <f t="shared" si="3"/>
        <v>522</v>
      </c>
      <c r="U12" s="12">
        <f>окт.21!E7</f>
        <v>174</v>
      </c>
      <c r="V12" s="12">
        <f>ноя.21!E7</f>
        <v>174</v>
      </c>
      <c r="W12" s="12">
        <f>дек.21!E7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СВОД_20!F13</f>
        <v>-454</v>
      </c>
      <c r="F13" s="113">
        <f t="shared" si="4"/>
        <v>258</v>
      </c>
      <c r="G13" s="114">
        <f>янв.21!F8+фев.21!F8+мар.21!F8+апр.21!F8+май.21!F8+июн.21!F8+июл.21!F8+авг.21!F8+сен.21!F8+окт.21!F8+ноя.21!F8+дек.21!F8</f>
        <v>2800</v>
      </c>
      <c r="H13" s="81">
        <f t="shared" si="0"/>
        <v>522</v>
      </c>
      <c r="I13" s="12">
        <f>янв.21!E8</f>
        <v>174</v>
      </c>
      <c r="J13" s="12">
        <f>фев.21!E8</f>
        <v>174</v>
      </c>
      <c r="K13" s="12">
        <f>мар.21!E8</f>
        <v>174</v>
      </c>
      <c r="L13" s="82">
        <f t="shared" si="1"/>
        <v>522</v>
      </c>
      <c r="M13" s="12">
        <f>апр.21!E8</f>
        <v>174</v>
      </c>
      <c r="N13" s="12">
        <f>май.21!E8</f>
        <v>174</v>
      </c>
      <c r="O13" s="12">
        <f>июн.21!E8</f>
        <v>174</v>
      </c>
      <c r="P13" s="82">
        <f t="shared" si="2"/>
        <v>522</v>
      </c>
      <c r="Q13" s="12">
        <f>июл.21!E8</f>
        <v>174</v>
      </c>
      <c r="R13" s="12">
        <f>авг.21!E8</f>
        <v>174</v>
      </c>
      <c r="S13" s="12">
        <f>сен.21!E8</f>
        <v>174</v>
      </c>
      <c r="T13" s="82">
        <f t="shared" si="3"/>
        <v>522</v>
      </c>
      <c r="U13" s="12">
        <f>окт.21!E8</f>
        <v>174</v>
      </c>
      <c r="V13" s="12">
        <f>ноя.21!E8</f>
        <v>174</v>
      </c>
      <c r="W13" s="12">
        <f>дек.21!E8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СВОД_20!F14</f>
        <v>-1218</v>
      </c>
      <c r="F14" s="113">
        <f t="shared" si="4"/>
        <v>-3306</v>
      </c>
      <c r="G14" s="114">
        <f>янв.21!F9+фев.21!F9+мар.21!F9+апр.21!F9+май.21!F9+июн.21!F9+июл.21!F9+авг.21!F9+сен.21!F9+окт.21!F9+ноя.21!F9+дек.21!F9</f>
        <v>0</v>
      </c>
      <c r="H14" s="81">
        <f t="shared" si="0"/>
        <v>522</v>
      </c>
      <c r="I14" s="12">
        <f>янв.21!E9</f>
        <v>174</v>
      </c>
      <c r="J14" s="12">
        <f>фев.21!E9</f>
        <v>174</v>
      </c>
      <c r="K14" s="12">
        <f>мар.21!E9</f>
        <v>174</v>
      </c>
      <c r="L14" s="82">
        <f t="shared" si="1"/>
        <v>522</v>
      </c>
      <c r="M14" s="12">
        <f>апр.21!E9</f>
        <v>174</v>
      </c>
      <c r="N14" s="12">
        <f>май.21!E9</f>
        <v>174</v>
      </c>
      <c r="O14" s="12">
        <f>июн.21!E9</f>
        <v>174</v>
      </c>
      <c r="P14" s="82">
        <f t="shared" si="2"/>
        <v>522</v>
      </c>
      <c r="Q14" s="12">
        <f>июл.21!E9</f>
        <v>174</v>
      </c>
      <c r="R14" s="12">
        <f>авг.21!E9</f>
        <v>174</v>
      </c>
      <c r="S14" s="12">
        <f>сен.21!E9</f>
        <v>174</v>
      </c>
      <c r="T14" s="82">
        <f t="shared" si="3"/>
        <v>522</v>
      </c>
      <c r="U14" s="12">
        <f>окт.21!E9</f>
        <v>174</v>
      </c>
      <c r="V14" s="12">
        <f>ноя.21!E9</f>
        <v>174</v>
      </c>
      <c r="W14" s="12">
        <f>дек.21!E9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СВОД_20!F15</f>
        <v>0</v>
      </c>
      <c r="F15" s="113">
        <f t="shared" si="4"/>
        <v>0</v>
      </c>
      <c r="G15" s="114">
        <f>янв.21!F10+фев.21!F10+мар.21!F10+апр.21!F10+май.21!F10+июн.21!F10+июл.21!F10+авг.21!F10+сен.21!F10+окт.21!F10+ноя.21!F10+дек.21!F10</f>
        <v>2088</v>
      </c>
      <c r="H15" s="81">
        <f t="shared" si="0"/>
        <v>522</v>
      </c>
      <c r="I15" s="12">
        <f>янв.21!E10</f>
        <v>174</v>
      </c>
      <c r="J15" s="12">
        <f>фев.21!E10</f>
        <v>174</v>
      </c>
      <c r="K15" s="12">
        <f>мар.21!E10</f>
        <v>174</v>
      </c>
      <c r="L15" s="82">
        <f t="shared" si="1"/>
        <v>522</v>
      </c>
      <c r="M15" s="12">
        <f>апр.21!E10</f>
        <v>174</v>
      </c>
      <c r="N15" s="12">
        <f>май.21!E10</f>
        <v>174</v>
      </c>
      <c r="O15" s="12">
        <f>июн.21!E10</f>
        <v>174</v>
      </c>
      <c r="P15" s="82">
        <f t="shared" si="2"/>
        <v>522</v>
      </c>
      <c r="Q15" s="12">
        <f>июл.21!E10</f>
        <v>174</v>
      </c>
      <c r="R15" s="12">
        <f>авг.21!E10</f>
        <v>174</v>
      </c>
      <c r="S15" s="12">
        <f>сен.21!E10</f>
        <v>174</v>
      </c>
      <c r="T15" s="82">
        <f t="shared" si="3"/>
        <v>522</v>
      </c>
      <c r="U15" s="12">
        <f>окт.21!E10</f>
        <v>174</v>
      </c>
      <c r="V15" s="12">
        <f>ноя.21!E10</f>
        <v>174</v>
      </c>
      <c r="W15" s="12">
        <f>дек.21!E10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СВОД_20!F16</f>
        <v>-1946</v>
      </c>
      <c r="F16" s="113">
        <f t="shared" si="4"/>
        <v>-1946</v>
      </c>
      <c r="G16" s="114">
        <f>янв.21!F11+фев.21!F11+мар.21!F11+апр.21!F11+май.21!F11+июн.21!F11+июл.21!F11+авг.21!F11+сен.21!F11+окт.21!F11+ноя.21!F11+дек.21!F11</f>
        <v>2088</v>
      </c>
      <c r="H16" s="81">
        <f t="shared" si="0"/>
        <v>522</v>
      </c>
      <c r="I16" s="12">
        <f>янв.21!E11</f>
        <v>174</v>
      </c>
      <c r="J16" s="12">
        <f>фев.21!E11</f>
        <v>174</v>
      </c>
      <c r="K16" s="12">
        <f>мар.21!E11</f>
        <v>174</v>
      </c>
      <c r="L16" s="82">
        <f t="shared" si="1"/>
        <v>522</v>
      </c>
      <c r="M16" s="12">
        <f>апр.21!E11</f>
        <v>174</v>
      </c>
      <c r="N16" s="12">
        <f>май.21!E11</f>
        <v>174</v>
      </c>
      <c r="O16" s="12">
        <f>июн.21!E11</f>
        <v>174</v>
      </c>
      <c r="P16" s="82">
        <f t="shared" si="2"/>
        <v>522</v>
      </c>
      <c r="Q16" s="12">
        <f>июл.21!E11</f>
        <v>174</v>
      </c>
      <c r="R16" s="12">
        <f>авг.21!E11</f>
        <v>174</v>
      </c>
      <c r="S16" s="12">
        <f>сен.21!E11</f>
        <v>174</v>
      </c>
      <c r="T16" s="82">
        <f t="shared" si="3"/>
        <v>522</v>
      </c>
      <c r="U16" s="12">
        <f>окт.21!E11</f>
        <v>174</v>
      </c>
      <c r="V16" s="12">
        <f>ноя.21!E11</f>
        <v>174</v>
      </c>
      <c r="W16" s="12">
        <f>дек.21!E11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СВОД_20!F17</f>
        <v>-6514</v>
      </c>
      <c r="F17" s="113">
        <f t="shared" si="4"/>
        <v>-8602</v>
      </c>
      <c r="G17" s="114">
        <f>янв.21!F12+фев.21!F12+мар.21!F12+апр.21!F12+май.21!F12+июн.21!F12+июл.21!F12+авг.21!F12+сен.21!F12+окт.21!F12+ноя.21!F12+дек.21!F12</f>
        <v>0</v>
      </c>
      <c r="H17" s="81">
        <f t="shared" si="0"/>
        <v>522</v>
      </c>
      <c r="I17" s="12">
        <f>янв.21!E12</f>
        <v>174</v>
      </c>
      <c r="J17" s="12">
        <f>фев.21!E12</f>
        <v>174</v>
      </c>
      <c r="K17" s="12">
        <f>мар.21!E12</f>
        <v>174</v>
      </c>
      <c r="L17" s="82">
        <f t="shared" si="1"/>
        <v>522</v>
      </c>
      <c r="M17" s="12">
        <f>апр.21!E12</f>
        <v>174</v>
      </c>
      <c r="N17" s="12">
        <f>май.21!E12</f>
        <v>174</v>
      </c>
      <c r="O17" s="12">
        <f>июн.21!E12</f>
        <v>174</v>
      </c>
      <c r="P17" s="82">
        <f t="shared" si="2"/>
        <v>522</v>
      </c>
      <c r="Q17" s="12">
        <f>июл.21!E12</f>
        <v>174</v>
      </c>
      <c r="R17" s="12">
        <f>авг.21!E12</f>
        <v>174</v>
      </c>
      <c r="S17" s="12">
        <f>сен.21!E12</f>
        <v>174</v>
      </c>
      <c r="T17" s="82">
        <f t="shared" si="3"/>
        <v>522</v>
      </c>
      <c r="U17" s="12">
        <f>окт.21!E12</f>
        <v>174</v>
      </c>
      <c r="V17" s="12">
        <f>ноя.21!E12</f>
        <v>174</v>
      </c>
      <c r="W17" s="12">
        <f>дек.21!E12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СВОД_20!F18</f>
        <v>30</v>
      </c>
      <c r="F18" s="113">
        <f t="shared" si="4"/>
        <v>-58</v>
      </c>
      <c r="G18" s="114">
        <f>янв.21!F13+фев.21!F13+мар.21!F13+апр.21!F13+май.21!F13+июн.21!F13+июл.21!F13+авг.21!F13+сен.21!F13+окт.21!F13+ноя.21!F13+дек.21!F13</f>
        <v>2000</v>
      </c>
      <c r="H18" s="81">
        <f t="shared" si="0"/>
        <v>522</v>
      </c>
      <c r="I18" s="12">
        <f>янв.21!E13</f>
        <v>174</v>
      </c>
      <c r="J18" s="12">
        <f>фев.21!E13</f>
        <v>174</v>
      </c>
      <c r="K18" s="12">
        <f>мар.21!E13</f>
        <v>174</v>
      </c>
      <c r="L18" s="82">
        <f t="shared" si="1"/>
        <v>522</v>
      </c>
      <c r="M18" s="12">
        <f>апр.21!E13</f>
        <v>174</v>
      </c>
      <c r="N18" s="12">
        <f>май.21!E13</f>
        <v>174</v>
      </c>
      <c r="O18" s="12">
        <f>июн.21!E13</f>
        <v>174</v>
      </c>
      <c r="P18" s="82">
        <f t="shared" si="2"/>
        <v>522</v>
      </c>
      <c r="Q18" s="12">
        <f>июл.21!E13</f>
        <v>174</v>
      </c>
      <c r="R18" s="12">
        <f>авг.21!E13</f>
        <v>174</v>
      </c>
      <c r="S18" s="12">
        <f>сен.21!E13</f>
        <v>174</v>
      </c>
      <c r="T18" s="82">
        <f t="shared" si="3"/>
        <v>522</v>
      </c>
      <c r="U18" s="12">
        <f>окт.21!E13</f>
        <v>174</v>
      </c>
      <c r="V18" s="12">
        <f>ноя.21!E13</f>
        <v>174</v>
      </c>
      <c r="W18" s="12">
        <f>дек.21!E13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СВОД_20!F19</f>
        <v>0</v>
      </c>
      <c r="F19" s="113">
        <f t="shared" si="4"/>
        <v>0</v>
      </c>
      <c r="G19" s="114">
        <f>янв.21!F14+фев.21!F14+мар.21!F14+апр.21!F14+май.21!F14+июн.21!F14+июл.21!F14+авг.21!F14+сен.21!F14+окт.21!F14+ноя.21!F14+дек.21!F14</f>
        <v>2088</v>
      </c>
      <c r="H19" s="81">
        <f t="shared" si="0"/>
        <v>522</v>
      </c>
      <c r="I19" s="12">
        <f>янв.21!E14</f>
        <v>174</v>
      </c>
      <c r="J19" s="12">
        <f>фев.21!E14</f>
        <v>174</v>
      </c>
      <c r="K19" s="12">
        <f>мар.21!E14</f>
        <v>174</v>
      </c>
      <c r="L19" s="82">
        <f t="shared" si="1"/>
        <v>522</v>
      </c>
      <c r="M19" s="12">
        <f>апр.21!E14</f>
        <v>174</v>
      </c>
      <c r="N19" s="12">
        <f>май.21!E14</f>
        <v>174</v>
      </c>
      <c r="O19" s="12">
        <f>июн.21!E14</f>
        <v>174</v>
      </c>
      <c r="P19" s="82">
        <f t="shared" si="2"/>
        <v>522</v>
      </c>
      <c r="Q19" s="12">
        <f>июл.21!E14</f>
        <v>174</v>
      </c>
      <c r="R19" s="12">
        <f>авг.21!E14</f>
        <v>174</v>
      </c>
      <c r="S19" s="12">
        <f>сен.21!E14</f>
        <v>174</v>
      </c>
      <c r="T19" s="82">
        <f t="shared" si="3"/>
        <v>522</v>
      </c>
      <c r="U19" s="12">
        <f>окт.21!E14</f>
        <v>174</v>
      </c>
      <c r="V19" s="12">
        <f>ноя.21!E14</f>
        <v>174</v>
      </c>
      <c r="W19" s="12">
        <f>дек.21!E14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СВОД_20!F20</f>
        <v>126</v>
      </c>
      <c r="F20" s="113">
        <f t="shared" si="4"/>
        <v>-1218</v>
      </c>
      <c r="G20" s="114">
        <f>янв.21!F15+фев.21!F15+мар.21!F15+апр.21!F15+май.21!F15+июн.21!F15+июл.21!F15+авг.21!F15+сен.21!F15+окт.21!F15+ноя.21!F15+дек.21!F15</f>
        <v>744</v>
      </c>
      <c r="H20" s="81">
        <f t="shared" si="0"/>
        <v>522</v>
      </c>
      <c r="I20" s="12">
        <f>янв.21!E15</f>
        <v>174</v>
      </c>
      <c r="J20" s="12">
        <f>фев.21!E15</f>
        <v>174</v>
      </c>
      <c r="K20" s="12">
        <f>мар.21!E15</f>
        <v>174</v>
      </c>
      <c r="L20" s="82">
        <f t="shared" si="1"/>
        <v>522</v>
      </c>
      <c r="M20" s="12">
        <f>апр.21!E15</f>
        <v>174</v>
      </c>
      <c r="N20" s="12">
        <f>май.21!E15</f>
        <v>174</v>
      </c>
      <c r="O20" s="12">
        <f>июн.21!E15</f>
        <v>174</v>
      </c>
      <c r="P20" s="82">
        <f t="shared" si="2"/>
        <v>522</v>
      </c>
      <c r="Q20" s="12">
        <f>июл.21!E15</f>
        <v>174</v>
      </c>
      <c r="R20" s="12">
        <f>авг.21!E15</f>
        <v>174</v>
      </c>
      <c r="S20" s="12">
        <f>сен.21!E15</f>
        <v>174</v>
      </c>
      <c r="T20" s="82">
        <f t="shared" si="3"/>
        <v>522</v>
      </c>
      <c r="U20" s="12">
        <f>окт.21!E15</f>
        <v>174</v>
      </c>
      <c r="V20" s="12">
        <f>ноя.21!E15</f>
        <v>174</v>
      </c>
      <c r="W20" s="12">
        <f>дек.21!E15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СВОД_20!F21</f>
        <v>206</v>
      </c>
      <c r="F21" s="113">
        <f t="shared" si="4"/>
        <v>-882</v>
      </c>
      <c r="G21" s="114">
        <f>янв.21!F16+фев.21!F16+мар.21!F16+апр.21!F16+май.21!F16+июн.21!F16+июл.21!F16+авг.21!F16+сен.21!F16+окт.21!F16+ноя.21!F16+дек.21!F16</f>
        <v>1000</v>
      </c>
      <c r="H21" s="81">
        <f t="shared" si="0"/>
        <v>522</v>
      </c>
      <c r="I21" s="12">
        <f>янв.21!E16</f>
        <v>174</v>
      </c>
      <c r="J21" s="12">
        <f>фев.21!E16</f>
        <v>174</v>
      </c>
      <c r="K21" s="12">
        <f>мар.21!E16</f>
        <v>174</v>
      </c>
      <c r="L21" s="82">
        <f t="shared" si="1"/>
        <v>522</v>
      </c>
      <c r="M21" s="12">
        <f>апр.21!E16</f>
        <v>174</v>
      </c>
      <c r="N21" s="12">
        <f>май.21!E16</f>
        <v>174</v>
      </c>
      <c r="O21" s="12">
        <f>июн.21!E16</f>
        <v>174</v>
      </c>
      <c r="P21" s="82">
        <f t="shared" si="2"/>
        <v>522</v>
      </c>
      <c r="Q21" s="12">
        <f>июл.21!E16</f>
        <v>174</v>
      </c>
      <c r="R21" s="12">
        <f>авг.21!E16</f>
        <v>174</v>
      </c>
      <c r="S21" s="12">
        <f>сен.21!E16</f>
        <v>174</v>
      </c>
      <c r="T21" s="82">
        <f t="shared" si="3"/>
        <v>522</v>
      </c>
      <c r="U21" s="12">
        <f>окт.21!E16</f>
        <v>174</v>
      </c>
      <c r="V21" s="12">
        <f>ноя.21!E16</f>
        <v>174</v>
      </c>
      <c r="W21" s="12">
        <f>дек.21!E16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СВОД_20!F22</f>
        <v>-560</v>
      </c>
      <c r="F22" s="113">
        <f t="shared" si="4"/>
        <v>2440</v>
      </c>
      <c r="G22" s="114">
        <f>янв.21!F17+фев.21!F17+мар.21!F17+апр.21!F17+май.21!F17+июн.21!F17+июл.21!F17+авг.21!F17+сен.21!F17+окт.21!F17+ноя.21!F17+дек.21!F17</f>
        <v>5088</v>
      </c>
      <c r="H22" s="81">
        <f t="shared" si="0"/>
        <v>522</v>
      </c>
      <c r="I22" s="12">
        <f>янв.21!E17</f>
        <v>174</v>
      </c>
      <c r="J22" s="12">
        <f>фев.21!E17</f>
        <v>174</v>
      </c>
      <c r="K22" s="12">
        <f>мар.21!E17</f>
        <v>174</v>
      </c>
      <c r="L22" s="82">
        <f t="shared" si="1"/>
        <v>522</v>
      </c>
      <c r="M22" s="12">
        <f>апр.21!E17</f>
        <v>174</v>
      </c>
      <c r="N22" s="12">
        <f>май.21!E17</f>
        <v>174</v>
      </c>
      <c r="O22" s="12">
        <f>июн.21!E17</f>
        <v>174</v>
      </c>
      <c r="P22" s="82">
        <f t="shared" si="2"/>
        <v>522</v>
      </c>
      <c r="Q22" s="12">
        <f>июл.21!E17</f>
        <v>174</v>
      </c>
      <c r="R22" s="12">
        <f>авг.21!E17</f>
        <v>174</v>
      </c>
      <c r="S22" s="12">
        <f>сен.21!E17</f>
        <v>174</v>
      </c>
      <c r="T22" s="82">
        <f t="shared" si="3"/>
        <v>522</v>
      </c>
      <c r="U22" s="12">
        <f>окт.21!E17</f>
        <v>174</v>
      </c>
      <c r="V22" s="12">
        <f>ноя.21!E17</f>
        <v>174</v>
      </c>
      <c r="W22" s="12">
        <f>дек.21!E17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СВОД_20!F23</f>
        <v>-8614</v>
      </c>
      <c r="F23" s="113">
        <f t="shared" si="4"/>
        <v>-10702</v>
      </c>
      <c r="G23" s="114">
        <f>янв.21!F18+фев.21!F18+мар.21!F18+апр.21!F18+май.21!F18+июн.21!F18+июл.21!F18+авг.21!F18+сен.21!F18+окт.21!F18+ноя.21!F18+дек.21!F18</f>
        <v>0</v>
      </c>
      <c r="H23" s="81">
        <f t="shared" si="0"/>
        <v>522</v>
      </c>
      <c r="I23" s="12">
        <f>янв.21!E18</f>
        <v>174</v>
      </c>
      <c r="J23" s="12">
        <f>фев.21!E18</f>
        <v>174</v>
      </c>
      <c r="K23" s="12">
        <f>мар.21!E18</f>
        <v>174</v>
      </c>
      <c r="L23" s="82">
        <f t="shared" si="1"/>
        <v>522</v>
      </c>
      <c r="M23" s="12">
        <f>апр.21!E18</f>
        <v>174</v>
      </c>
      <c r="N23" s="12">
        <f>май.21!E18</f>
        <v>174</v>
      </c>
      <c r="O23" s="12">
        <f>июн.21!E18</f>
        <v>174</v>
      </c>
      <c r="P23" s="82">
        <f t="shared" si="2"/>
        <v>522</v>
      </c>
      <c r="Q23" s="12">
        <f>июл.21!E18</f>
        <v>174</v>
      </c>
      <c r="R23" s="12">
        <f>авг.21!E18</f>
        <v>174</v>
      </c>
      <c r="S23" s="12">
        <f>сен.21!E18</f>
        <v>174</v>
      </c>
      <c r="T23" s="82">
        <f t="shared" si="3"/>
        <v>522</v>
      </c>
      <c r="U23" s="12">
        <f>окт.21!E18</f>
        <v>174</v>
      </c>
      <c r="V23" s="12">
        <f>ноя.21!E18</f>
        <v>174</v>
      </c>
      <c r="W23" s="12">
        <f>дек.21!E18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СВОД_20!F24</f>
        <v>-2814</v>
      </c>
      <c r="F24" s="113">
        <f t="shared" si="4"/>
        <v>-4902</v>
      </c>
      <c r="G24" s="114">
        <f>янв.21!F19+фев.21!F19+мар.21!F19+апр.21!F19+май.21!F19+июн.21!F19+июл.21!F19+авг.21!F19+сен.21!F19+окт.21!F19+ноя.21!F19+дек.21!F19</f>
        <v>0</v>
      </c>
      <c r="H24" s="81">
        <f t="shared" si="0"/>
        <v>522</v>
      </c>
      <c r="I24" s="12">
        <f>янв.21!E19</f>
        <v>174</v>
      </c>
      <c r="J24" s="12">
        <f>фев.21!E19</f>
        <v>174</v>
      </c>
      <c r="K24" s="12">
        <f>мар.21!E19</f>
        <v>174</v>
      </c>
      <c r="L24" s="82">
        <f t="shared" si="1"/>
        <v>522</v>
      </c>
      <c r="M24" s="12">
        <f>апр.21!E19</f>
        <v>174</v>
      </c>
      <c r="N24" s="12">
        <f>май.21!E19</f>
        <v>174</v>
      </c>
      <c r="O24" s="12">
        <f>июн.21!E19</f>
        <v>174</v>
      </c>
      <c r="P24" s="82">
        <f t="shared" si="2"/>
        <v>522</v>
      </c>
      <c r="Q24" s="12">
        <f>июл.21!E19</f>
        <v>174</v>
      </c>
      <c r="R24" s="12">
        <f>авг.21!E19</f>
        <v>174</v>
      </c>
      <c r="S24" s="12">
        <f>сен.21!E19</f>
        <v>174</v>
      </c>
      <c r="T24" s="82">
        <f t="shared" si="3"/>
        <v>522</v>
      </c>
      <c r="U24" s="12">
        <f>окт.21!E19</f>
        <v>174</v>
      </c>
      <c r="V24" s="12">
        <f>ноя.21!E19</f>
        <v>174</v>
      </c>
      <c r="W24" s="12">
        <f>дек.21!E19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СВОД_20!F25</f>
        <v>-3844</v>
      </c>
      <c r="F25" s="113">
        <f t="shared" si="4"/>
        <v>-2332</v>
      </c>
      <c r="G25" s="114">
        <f>янв.21!F20+фев.21!F20+мар.21!F20+апр.21!F20+май.21!F20+июн.21!F20+июл.21!F20+авг.21!F20+сен.21!F20+окт.21!F20+ноя.21!F20+дек.21!F20</f>
        <v>3600</v>
      </c>
      <c r="H25" s="81">
        <f t="shared" si="0"/>
        <v>522</v>
      </c>
      <c r="I25" s="12">
        <f>янв.21!E20</f>
        <v>174</v>
      </c>
      <c r="J25" s="12">
        <f>фев.21!E20</f>
        <v>174</v>
      </c>
      <c r="K25" s="12">
        <f>мар.21!E20</f>
        <v>174</v>
      </c>
      <c r="L25" s="82">
        <f t="shared" si="1"/>
        <v>522</v>
      </c>
      <c r="M25" s="12">
        <f>апр.21!E20</f>
        <v>174</v>
      </c>
      <c r="N25" s="12">
        <f>май.21!E20</f>
        <v>174</v>
      </c>
      <c r="O25" s="12">
        <f>июн.21!E20</f>
        <v>174</v>
      </c>
      <c r="P25" s="82">
        <f t="shared" si="2"/>
        <v>522</v>
      </c>
      <c r="Q25" s="12">
        <f>июл.21!E20</f>
        <v>174</v>
      </c>
      <c r="R25" s="12">
        <f>авг.21!E20</f>
        <v>174</v>
      </c>
      <c r="S25" s="12">
        <f>сен.21!E20</f>
        <v>174</v>
      </c>
      <c r="T25" s="82">
        <f t="shared" si="3"/>
        <v>522</v>
      </c>
      <c r="U25" s="12">
        <f>окт.21!E20</f>
        <v>174</v>
      </c>
      <c r="V25" s="12">
        <f>ноя.21!E20</f>
        <v>174</v>
      </c>
      <c r="W25" s="12">
        <f>дек.21!E20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СВОД_20!F26</f>
        <v>708</v>
      </c>
      <c r="F26" s="113">
        <f t="shared" si="4"/>
        <v>1120</v>
      </c>
      <c r="G26" s="114">
        <f>янв.21!F21+фев.21!F21+мар.21!F21+апр.21!F21+май.21!F21+июн.21!F21+июл.21!F21+авг.21!F21+сен.21!F21+окт.21!F21+ноя.21!F21+дек.21!F21</f>
        <v>2500</v>
      </c>
      <c r="H26" s="81">
        <f t="shared" si="0"/>
        <v>522</v>
      </c>
      <c r="I26" s="12">
        <f>янв.21!E21</f>
        <v>174</v>
      </c>
      <c r="J26" s="12">
        <f>фев.21!E21</f>
        <v>174</v>
      </c>
      <c r="K26" s="12">
        <f>мар.21!E21</f>
        <v>174</v>
      </c>
      <c r="L26" s="82">
        <f t="shared" si="1"/>
        <v>522</v>
      </c>
      <c r="M26" s="12">
        <f>апр.21!E21</f>
        <v>174</v>
      </c>
      <c r="N26" s="12">
        <f>май.21!E21</f>
        <v>174</v>
      </c>
      <c r="O26" s="12">
        <f>июн.21!E21</f>
        <v>174</v>
      </c>
      <c r="P26" s="82">
        <f t="shared" si="2"/>
        <v>522</v>
      </c>
      <c r="Q26" s="12">
        <f>июл.21!E21</f>
        <v>174</v>
      </c>
      <c r="R26" s="12">
        <f>авг.21!E21</f>
        <v>174</v>
      </c>
      <c r="S26" s="12">
        <f>сен.21!E21</f>
        <v>174</v>
      </c>
      <c r="T26" s="82">
        <f t="shared" si="3"/>
        <v>522</v>
      </c>
      <c r="U26" s="12">
        <f>окт.21!E21</f>
        <v>174</v>
      </c>
      <c r="V26" s="12">
        <f>ноя.21!E21</f>
        <v>174</v>
      </c>
      <c r="W26" s="12">
        <f>дек.21!E21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СВОД_20!F27</f>
        <v>-1392</v>
      </c>
      <c r="F27" s="113">
        <f t="shared" si="4"/>
        <v>-2088</v>
      </c>
      <c r="G27" s="114">
        <f>янв.21!F22+фев.21!F22+мар.21!F22+апр.21!F22+май.21!F22+июн.21!F22+июл.21!F22+авг.21!F22+сен.21!F22+окт.21!F22+ноя.21!F22+дек.21!F22</f>
        <v>1392</v>
      </c>
      <c r="H27" s="81">
        <f t="shared" si="0"/>
        <v>522</v>
      </c>
      <c r="I27" s="12">
        <f>янв.21!E22</f>
        <v>174</v>
      </c>
      <c r="J27" s="12">
        <f>фев.21!E22</f>
        <v>174</v>
      </c>
      <c r="K27" s="12">
        <f>мар.21!E22</f>
        <v>174</v>
      </c>
      <c r="L27" s="82">
        <f t="shared" si="1"/>
        <v>522</v>
      </c>
      <c r="M27" s="12">
        <f>апр.21!E22</f>
        <v>174</v>
      </c>
      <c r="N27" s="12">
        <f>май.21!E22</f>
        <v>174</v>
      </c>
      <c r="O27" s="12">
        <f>июн.21!E22</f>
        <v>174</v>
      </c>
      <c r="P27" s="82">
        <f t="shared" si="2"/>
        <v>522</v>
      </c>
      <c r="Q27" s="12">
        <f>июл.21!E22</f>
        <v>174</v>
      </c>
      <c r="R27" s="12">
        <f>авг.21!E22</f>
        <v>174</v>
      </c>
      <c r="S27" s="12">
        <f>сен.21!E22</f>
        <v>174</v>
      </c>
      <c r="T27" s="82">
        <f t="shared" si="3"/>
        <v>522</v>
      </c>
      <c r="U27" s="12">
        <f>окт.21!E22</f>
        <v>174</v>
      </c>
      <c r="V27" s="12">
        <f>ноя.21!E22</f>
        <v>174</v>
      </c>
      <c r="W27" s="12">
        <f>дек.21!E22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СВОД_20!F28</f>
        <v>-174</v>
      </c>
      <c r="F28" s="113">
        <f t="shared" si="4"/>
        <v>-174</v>
      </c>
      <c r="G28" s="114">
        <f>янв.21!F23+фев.21!F23+мар.21!F23+апр.21!F23+май.21!F23+июн.21!F23+июл.21!F23+авг.21!F23+сен.21!F23+окт.21!F23+ноя.21!F23+дек.21!F23</f>
        <v>2088</v>
      </c>
      <c r="H28" s="81">
        <f t="shared" si="0"/>
        <v>522</v>
      </c>
      <c r="I28" s="12">
        <f>янв.21!E23</f>
        <v>174</v>
      </c>
      <c r="J28" s="12">
        <f>фев.21!E23</f>
        <v>174</v>
      </c>
      <c r="K28" s="12">
        <f>мар.21!E23</f>
        <v>174</v>
      </c>
      <c r="L28" s="82">
        <f t="shared" si="1"/>
        <v>522</v>
      </c>
      <c r="M28" s="12">
        <f>апр.21!E23</f>
        <v>174</v>
      </c>
      <c r="N28" s="12">
        <f>май.21!E23</f>
        <v>174</v>
      </c>
      <c r="O28" s="12">
        <f>июн.21!E23</f>
        <v>174</v>
      </c>
      <c r="P28" s="82">
        <f t="shared" si="2"/>
        <v>522</v>
      </c>
      <c r="Q28" s="12">
        <f>июл.21!E23</f>
        <v>174</v>
      </c>
      <c r="R28" s="12">
        <f>авг.21!E23</f>
        <v>174</v>
      </c>
      <c r="S28" s="12">
        <f>сен.21!E23</f>
        <v>174</v>
      </c>
      <c r="T28" s="82">
        <f t="shared" si="3"/>
        <v>522</v>
      </c>
      <c r="U28" s="12">
        <f>окт.21!E23</f>
        <v>174</v>
      </c>
      <c r="V28" s="12">
        <f>ноя.21!E23</f>
        <v>174</v>
      </c>
      <c r="W28" s="12">
        <f>дек.21!E23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СВОД_20!F29</f>
        <v>0</v>
      </c>
      <c r="F29" s="113">
        <f t="shared" si="4"/>
        <v>0</v>
      </c>
      <c r="G29" s="114">
        <f>янв.21!F24+фев.21!F24+мар.21!F24+апр.21!F24+май.21!F24+июн.21!F24+июл.21!F24+авг.21!F24+сен.21!F24+окт.21!F24+ноя.21!F24+дек.21!F24</f>
        <v>0</v>
      </c>
      <c r="H29" s="81">
        <f t="shared" si="0"/>
        <v>0</v>
      </c>
      <c r="I29" s="12">
        <f>янв.21!E24</f>
        <v>0</v>
      </c>
      <c r="J29" s="12">
        <f>фев.21!E24</f>
        <v>0</v>
      </c>
      <c r="K29" s="12">
        <f>мар.21!E24</f>
        <v>0</v>
      </c>
      <c r="L29" s="82">
        <f t="shared" si="1"/>
        <v>0</v>
      </c>
      <c r="M29" s="12">
        <f>апр.21!E24</f>
        <v>0</v>
      </c>
      <c r="N29" s="12">
        <f>май.21!E24</f>
        <v>0</v>
      </c>
      <c r="O29" s="12">
        <f>июн.21!E24</f>
        <v>0</v>
      </c>
      <c r="P29" s="82">
        <f t="shared" si="2"/>
        <v>0</v>
      </c>
      <c r="Q29" s="12">
        <f>июл.21!E24</f>
        <v>0</v>
      </c>
      <c r="R29" s="12">
        <f>авг.21!E24</f>
        <v>0</v>
      </c>
      <c r="S29" s="12">
        <f>сен.21!E24</f>
        <v>0</v>
      </c>
      <c r="T29" s="82">
        <f t="shared" si="3"/>
        <v>0</v>
      </c>
      <c r="U29" s="12">
        <f>окт.21!E24</f>
        <v>0</v>
      </c>
      <c r="V29" s="12">
        <f>ноя.21!E24</f>
        <v>0</v>
      </c>
      <c r="W29" s="12">
        <f>дек.21!E24</f>
        <v>0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СВОД_20!F30</f>
        <v>-5614</v>
      </c>
      <c r="F30" s="113">
        <f t="shared" si="4"/>
        <v>-7702</v>
      </c>
      <c r="G30" s="114">
        <f>янв.21!F25+фев.21!F25+мар.21!F25+апр.21!F25+май.21!F25+июн.21!F25+июл.21!F25+авг.21!F25+сен.21!F25+окт.21!F25+ноя.21!F25+дек.21!F25</f>
        <v>0</v>
      </c>
      <c r="H30" s="81">
        <f t="shared" si="0"/>
        <v>522</v>
      </c>
      <c r="I30" s="12">
        <f>янв.21!E25</f>
        <v>174</v>
      </c>
      <c r="J30" s="12">
        <f>фев.21!E25</f>
        <v>174</v>
      </c>
      <c r="K30" s="12">
        <f>мар.21!E25</f>
        <v>174</v>
      </c>
      <c r="L30" s="82">
        <f t="shared" si="1"/>
        <v>522</v>
      </c>
      <c r="M30" s="12">
        <f>апр.21!E25</f>
        <v>174</v>
      </c>
      <c r="N30" s="12">
        <f>май.21!E25</f>
        <v>174</v>
      </c>
      <c r="O30" s="12">
        <f>июн.21!E25</f>
        <v>174</v>
      </c>
      <c r="P30" s="82">
        <f t="shared" si="2"/>
        <v>522</v>
      </c>
      <c r="Q30" s="12">
        <f>июл.21!E25</f>
        <v>174</v>
      </c>
      <c r="R30" s="12">
        <f>авг.21!E25</f>
        <v>174</v>
      </c>
      <c r="S30" s="12">
        <f>сен.21!E25</f>
        <v>174</v>
      </c>
      <c r="T30" s="82">
        <f t="shared" si="3"/>
        <v>522</v>
      </c>
      <c r="U30" s="12">
        <f>окт.21!E25</f>
        <v>174</v>
      </c>
      <c r="V30" s="12">
        <f>ноя.21!E25</f>
        <v>174</v>
      </c>
      <c r="W30" s="12">
        <f>дек.21!E25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СВОД_20!F31</f>
        <v>-938</v>
      </c>
      <c r="F31" s="113">
        <f t="shared" si="4"/>
        <v>-938</v>
      </c>
      <c r="G31" s="114">
        <f>янв.21!F26+фев.21!F26+мар.21!F26+апр.21!F26+май.21!F26+июн.21!F26+июл.21!F26+авг.21!F26+сен.21!F26+окт.21!F26+ноя.21!F26+дек.21!F26</f>
        <v>2088</v>
      </c>
      <c r="H31" s="81">
        <f t="shared" si="0"/>
        <v>522</v>
      </c>
      <c r="I31" s="12">
        <f>янв.21!E26</f>
        <v>174</v>
      </c>
      <c r="J31" s="12">
        <f>фев.21!E26</f>
        <v>174</v>
      </c>
      <c r="K31" s="12">
        <f>мар.21!E26</f>
        <v>174</v>
      </c>
      <c r="L31" s="82">
        <f t="shared" si="1"/>
        <v>522</v>
      </c>
      <c r="M31" s="12">
        <f>апр.21!E26</f>
        <v>174</v>
      </c>
      <c r="N31" s="12">
        <f>май.21!E26</f>
        <v>174</v>
      </c>
      <c r="O31" s="12">
        <f>июн.21!E26</f>
        <v>174</v>
      </c>
      <c r="P31" s="82">
        <f t="shared" si="2"/>
        <v>522</v>
      </c>
      <c r="Q31" s="12">
        <f>июл.21!E26</f>
        <v>174</v>
      </c>
      <c r="R31" s="12">
        <f>авг.21!E26</f>
        <v>174</v>
      </c>
      <c r="S31" s="12">
        <f>сен.21!E26</f>
        <v>174</v>
      </c>
      <c r="T31" s="82">
        <f t="shared" si="3"/>
        <v>522</v>
      </c>
      <c r="U31" s="12">
        <f>окт.21!E26</f>
        <v>174</v>
      </c>
      <c r="V31" s="12">
        <f>ноя.21!E26</f>
        <v>174</v>
      </c>
      <c r="W31" s="12">
        <f>дек.21!E26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СВОД_20!F32</f>
        <v>1740</v>
      </c>
      <c r="F32" s="113">
        <f t="shared" si="4"/>
        <v>1740</v>
      </c>
      <c r="G32" s="114">
        <f>янв.21!F27+фев.21!F27+мар.21!F27+апр.21!F27+май.21!F27+июн.21!F27+июл.21!F27+авг.21!F27+сен.21!F27+окт.21!F27+ноя.21!F27+дек.21!F27</f>
        <v>2088</v>
      </c>
      <c r="H32" s="81">
        <f t="shared" si="0"/>
        <v>522</v>
      </c>
      <c r="I32" s="12">
        <f>янв.21!E27</f>
        <v>174</v>
      </c>
      <c r="J32" s="12">
        <f>фев.21!E27</f>
        <v>174</v>
      </c>
      <c r="K32" s="12">
        <f>мар.21!E27</f>
        <v>174</v>
      </c>
      <c r="L32" s="82">
        <f t="shared" si="1"/>
        <v>522</v>
      </c>
      <c r="M32" s="12">
        <f>апр.21!E27</f>
        <v>174</v>
      </c>
      <c r="N32" s="12">
        <f>май.21!E27</f>
        <v>174</v>
      </c>
      <c r="O32" s="12">
        <f>июн.21!E27</f>
        <v>174</v>
      </c>
      <c r="P32" s="82">
        <f t="shared" si="2"/>
        <v>522</v>
      </c>
      <c r="Q32" s="12">
        <f>июл.21!E27</f>
        <v>174</v>
      </c>
      <c r="R32" s="12">
        <f>авг.21!E27</f>
        <v>174</v>
      </c>
      <c r="S32" s="12">
        <f>сен.21!E27</f>
        <v>174</v>
      </c>
      <c r="T32" s="82">
        <f t="shared" si="3"/>
        <v>522</v>
      </c>
      <c r="U32" s="12">
        <f>окт.21!E27</f>
        <v>174</v>
      </c>
      <c r="V32" s="12">
        <f>ноя.21!E27</f>
        <v>174</v>
      </c>
      <c r="W32" s="12">
        <f>дек.21!E27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СВОД_20!F33</f>
        <v>-522</v>
      </c>
      <c r="F33" s="113">
        <f t="shared" si="4"/>
        <v>174</v>
      </c>
      <c r="G33" s="114">
        <f>янв.21!F28+фев.21!F28+мар.21!F28+апр.21!F28+май.21!F28+июн.21!F28+июл.21!F28+авг.21!F28+сен.21!F28+окт.21!F28+ноя.21!F28+дек.21!F28</f>
        <v>2784</v>
      </c>
      <c r="H33" s="83">
        <f t="shared" si="0"/>
        <v>522</v>
      </c>
      <c r="I33" s="12">
        <f>янв.21!E28</f>
        <v>174</v>
      </c>
      <c r="J33" s="12">
        <f>фев.21!E28</f>
        <v>174</v>
      </c>
      <c r="K33" s="12">
        <f>мар.21!E28</f>
        <v>174</v>
      </c>
      <c r="L33" s="82">
        <f t="shared" si="1"/>
        <v>522</v>
      </c>
      <c r="M33" s="12">
        <f>апр.21!E28</f>
        <v>174</v>
      </c>
      <c r="N33" s="12">
        <f>май.21!E28</f>
        <v>174</v>
      </c>
      <c r="O33" s="12">
        <f>июн.21!E28</f>
        <v>174</v>
      </c>
      <c r="P33" s="82">
        <f t="shared" si="2"/>
        <v>522</v>
      </c>
      <c r="Q33" s="12">
        <f>июл.21!E28</f>
        <v>174</v>
      </c>
      <c r="R33" s="12">
        <f>авг.21!E28</f>
        <v>174</v>
      </c>
      <c r="S33" s="12">
        <f>сен.21!E28</f>
        <v>174</v>
      </c>
      <c r="T33" s="82">
        <f t="shared" si="3"/>
        <v>522</v>
      </c>
      <c r="U33" s="12">
        <f>окт.21!E28</f>
        <v>174</v>
      </c>
      <c r="V33" s="12">
        <f>ноя.21!E28</f>
        <v>174</v>
      </c>
      <c r="W33" s="12">
        <f>дек.21!E28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СВОД_20!F34</f>
        <v>-8614</v>
      </c>
      <c r="F34" s="113">
        <f t="shared" si="4"/>
        <v>-10702</v>
      </c>
      <c r="G34" s="114">
        <f>янв.21!F29+фев.21!F29+мар.21!F29+апр.21!F29+май.21!F29+июн.21!F29+июл.21!F29+авг.21!F29+сен.21!F29+окт.21!F29+ноя.21!F29+дек.21!F29</f>
        <v>0</v>
      </c>
      <c r="H34" s="83">
        <f t="shared" si="0"/>
        <v>522</v>
      </c>
      <c r="I34" s="12">
        <f>янв.21!E29</f>
        <v>174</v>
      </c>
      <c r="J34" s="12">
        <f>фев.21!E29</f>
        <v>174</v>
      </c>
      <c r="K34" s="12">
        <f>мар.21!E29</f>
        <v>174</v>
      </c>
      <c r="L34" s="82">
        <f t="shared" si="1"/>
        <v>522</v>
      </c>
      <c r="M34" s="12">
        <f>апр.21!E29</f>
        <v>174</v>
      </c>
      <c r="N34" s="12">
        <f>май.21!E29</f>
        <v>174</v>
      </c>
      <c r="O34" s="12">
        <f>июн.21!E29</f>
        <v>174</v>
      </c>
      <c r="P34" s="82">
        <f t="shared" si="2"/>
        <v>522</v>
      </c>
      <c r="Q34" s="12">
        <f>июл.21!E29</f>
        <v>174</v>
      </c>
      <c r="R34" s="12">
        <f>авг.21!E29</f>
        <v>174</v>
      </c>
      <c r="S34" s="12">
        <f>сен.21!E29</f>
        <v>174</v>
      </c>
      <c r="T34" s="82">
        <f t="shared" si="3"/>
        <v>522</v>
      </c>
      <c r="U34" s="12">
        <f>окт.21!E29</f>
        <v>174</v>
      </c>
      <c r="V34" s="12">
        <f>ноя.21!E29</f>
        <v>174</v>
      </c>
      <c r="W34" s="12">
        <f>дек.21!E29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СВОД_20!F35</f>
        <v>886</v>
      </c>
      <c r="F35" s="113">
        <f t="shared" si="4"/>
        <v>298</v>
      </c>
      <c r="G35" s="114">
        <f>янв.21!F30+фев.21!F30+мар.21!F30+апр.21!F30+май.21!F30+июн.21!F30+июл.21!F30+авг.21!F30+сен.21!F30+окт.21!F30+ноя.21!F30+дек.21!F30</f>
        <v>1500</v>
      </c>
      <c r="H35" s="83">
        <f t="shared" si="0"/>
        <v>522</v>
      </c>
      <c r="I35" s="12">
        <f>янв.21!E30</f>
        <v>174</v>
      </c>
      <c r="J35" s="12">
        <f>фев.21!E30</f>
        <v>174</v>
      </c>
      <c r="K35" s="12">
        <f>мар.21!E30</f>
        <v>174</v>
      </c>
      <c r="L35" s="82">
        <f t="shared" si="1"/>
        <v>522</v>
      </c>
      <c r="M35" s="12">
        <f>апр.21!E30</f>
        <v>174</v>
      </c>
      <c r="N35" s="12">
        <f>май.21!E30</f>
        <v>174</v>
      </c>
      <c r="O35" s="12">
        <f>июн.21!E30</f>
        <v>174</v>
      </c>
      <c r="P35" s="82">
        <f t="shared" si="2"/>
        <v>522</v>
      </c>
      <c r="Q35" s="12">
        <f>июл.21!E30</f>
        <v>174</v>
      </c>
      <c r="R35" s="12">
        <f>авг.21!E30</f>
        <v>174</v>
      </c>
      <c r="S35" s="12">
        <f>сен.21!E30</f>
        <v>174</v>
      </c>
      <c r="T35" s="82">
        <f t="shared" si="3"/>
        <v>522</v>
      </c>
      <c r="U35" s="12">
        <f>окт.21!E30</f>
        <v>174</v>
      </c>
      <c r="V35" s="12">
        <f>ноя.21!E30</f>
        <v>174</v>
      </c>
      <c r="W35" s="12">
        <f>дек.21!E30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СВОД_20!F36</f>
        <v>3326</v>
      </c>
      <c r="F36" s="113">
        <f t="shared" si="4"/>
        <v>1238</v>
      </c>
      <c r="G36" s="114">
        <f>янв.21!F31+фев.21!F31+мар.21!F31+апр.21!F31+май.21!F31+июн.21!F31+июл.21!F31+авг.21!F31+сен.21!F31+окт.21!F31+ноя.21!F31+дек.21!F31</f>
        <v>0</v>
      </c>
      <c r="H36" s="83">
        <f t="shared" si="0"/>
        <v>522</v>
      </c>
      <c r="I36" s="12">
        <f>янв.21!E31</f>
        <v>174</v>
      </c>
      <c r="J36" s="12">
        <f>фев.21!E31</f>
        <v>174</v>
      </c>
      <c r="K36" s="12">
        <f>мар.21!E31</f>
        <v>174</v>
      </c>
      <c r="L36" s="82">
        <f t="shared" si="1"/>
        <v>522</v>
      </c>
      <c r="M36" s="12">
        <f>апр.21!E31</f>
        <v>174</v>
      </c>
      <c r="N36" s="12">
        <f>май.21!E31</f>
        <v>174</v>
      </c>
      <c r="O36" s="12">
        <f>июн.21!E31</f>
        <v>174</v>
      </c>
      <c r="P36" s="82">
        <f t="shared" si="2"/>
        <v>522</v>
      </c>
      <c r="Q36" s="12">
        <f>июл.21!E31</f>
        <v>174</v>
      </c>
      <c r="R36" s="12">
        <f>авг.21!E31</f>
        <v>174</v>
      </c>
      <c r="S36" s="12">
        <f>сен.21!E31</f>
        <v>174</v>
      </c>
      <c r="T36" s="82">
        <f t="shared" si="3"/>
        <v>522</v>
      </c>
      <c r="U36" s="12">
        <f>окт.21!E31</f>
        <v>174</v>
      </c>
      <c r="V36" s="12">
        <f>ноя.21!E31</f>
        <v>174</v>
      </c>
      <c r="W36" s="12">
        <f>дек.21!E31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СВОД_20!F37</f>
        <v>174</v>
      </c>
      <c r="F37" s="113">
        <f t="shared" si="4"/>
        <v>-1914</v>
      </c>
      <c r="G37" s="114">
        <f>янв.21!F32+фев.21!F32+мар.21!F32+апр.21!F32+май.21!F32+июн.21!F32+июл.21!F32+авг.21!F32+сен.21!F32+окт.21!F32+ноя.21!F32+дек.21!F32</f>
        <v>0</v>
      </c>
      <c r="H37" s="83">
        <f t="shared" si="0"/>
        <v>522</v>
      </c>
      <c r="I37" s="12">
        <f>янв.21!E32</f>
        <v>174</v>
      </c>
      <c r="J37" s="12">
        <f>фев.21!E32</f>
        <v>174</v>
      </c>
      <c r="K37" s="12">
        <f>мар.21!E32</f>
        <v>174</v>
      </c>
      <c r="L37" s="82">
        <f t="shared" si="1"/>
        <v>522</v>
      </c>
      <c r="M37" s="12">
        <f>апр.21!E32</f>
        <v>174</v>
      </c>
      <c r="N37" s="12">
        <f>май.21!E32</f>
        <v>174</v>
      </c>
      <c r="O37" s="12">
        <f>июн.21!E32</f>
        <v>174</v>
      </c>
      <c r="P37" s="82">
        <f t="shared" si="2"/>
        <v>522</v>
      </c>
      <c r="Q37" s="12">
        <f>июл.21!E32</f>
        <v>174</v>
      </c>
      <c r="R37" s="12">
        <f>авг.21!E32</f>
        <v>174</v>
      </c>
      <c r="S37" s="12">
        <f>сен.21!E32</f>
        <v>174</v>
      </c>
      <c r="T37" s="82">
        <f t="shared" si="3"/>
        <v>522</v>
      </c>
      <c r="U37" s="12">
        <f>окт.21!E32</f>
        <v>174</v>
      </c>
      <c r="V37" s="12">
        <f>ноя.21!E32</f>
        <v>174</v>
      </c>
      <c r="W37" s="12">
        <f>дек.21!E32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СВОД_20!F38</f>
        <v>-2614</v>
      </c>
      <c r="F38" s="113">
        <f t="shared" si="4"/>
        <v>-1702</v>
      </c>
      <c r="G38" s="114">
        <f>янв.21!F33+фев.21!F33+мар.21!F33+апр.21!F33+май.21!F33+июн.21!F33+июл.21!F33+авг.21!F33+сен.21!F33+окт.21!F33+ноя.21!F33+дек.21!F33</f>
        <v>3000</v>
      </c>
      <c r="H38" s="83">
        <f t="shared" si="0"/>
        <v>522</v>
      </c>
      <c r="I38" s="12">
        <f>янв.21!E33</f>
        <v>174</v>
      </c>
      <c r="J38" s="12">
        <f>фев.21!E33</f>
        <v>174</v>
      </c>
      <c r="K38" s="12">
        <f>мар.21!E33</f>
        <v>174</v>
      </c>
      <c r="L38" s="82">
        <f t="shared" si="1"/>
        <v>522</v>
      </c>
      <c r="M38" s="12">
        <f>апр.21!E33</f>
        <v>174</v>
      </c>
      <c r="N38" s="12">
        <f>май.21!E33</f>
        <v>174</v>
      </c>
      <c r="O38" s="12">
        <f>июн.21!E33</f>
        <v>174</v>
      </c>
      <c r="P38" s="82">
        <f t="shared" si="2"/>
        <v>522</v>
      </c>
      <c r="Q38" s="12">
        <f>июл.21!E33</f>
        <v>174</v>
      </c>
      <c r="R38" s="12">
        <f>авг.21!E33</f>
        <v>174</v>
      </c>
      <c r="S38" s="12">
        <f>сен.21!E33</f>
        <v>174</v>
      </c>
      <c r="T38" s="82">
        <f t="shared" si="3"/>
        <v>522</v>
      </c>
      <c r="U38" s="12">
        <f>окт.21!E33</f>
        <v>174</v>
      </c>
      <c r="V38" s="12">
        <f>ноя.21!E33</f>
        <v>174</v>
      </c>
      <c r="W38" s="12">
        <f>дек.21!E33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СВОД_20!F39</f>
        <v>-534</v>
      </c>
      <c r="F39" s="113">
        <f t="shared" si="4"/>
        <v>-2622</v>
      </c>
      <c r="G39" s="114">
        <f>янв.21!F34+фев.21!F34+мар.21!F34+апр.21!F34+май.21!F34+июн.21!F34+июл.21!F34+авг.21!F34+сен.21!F34+окт.21!F34+ноя.21!F34+дек.21!F34</f>
        <v>0</v>
      </c>
      <c r="H39" s="83">
        <f t="shared" si="0"/>
        <v>522</v>
      </c>
      <c r="I39" s="12">
        <f>янв.21!E34</f>
        <v>174</v>
      </c>
      <c r="J39" s="12">
        <f>фев.21!E34</f>
        <v>174</v>
      </c>
      <c r="K39" s="12">
        <f>мар.21!E34</f>
        <v>174</v>
      </c>
      <c r="L39" s="82">
        <f t="shared" si="1"/>
        <v>522</v>
      </c>
      <c r="M39" s="12">
        <f>апр.21!E34</f>
        <v>174</v>
      </c>
      <c r="N39" s="12">
        <f>май.21!E34</f>
        <v>174</v>
      </c>
      <c r="O39" s="12">
        <f>июн.21!E34</f>
        <v>174</v>
      </c>
      <c r="P39" s="82">
        <f t="shared" si="2"/>
        <v>522</v>
      </c>
      <c r="Q39" s="12">
        <f>июл.21!E34</f>
        <v>174</v>
      </c>
      <c r="R39" s="12">
        <f>авг.21!E34</f>
        <v>174</v>
      </c>
      <c r="S39" s="12">
        <f>сен.21!E34</f>
        <v>174</v>
      </c>
      <c r="T39" s="82">
        <f t="shared" si="3"/>
        <v>522</v>
      </c>
      <c r="U39" s="12">
        <f>окт.21!E34</f>
        <v>174</v>
      </c>
      <c r="V39" s="12">
        <f>ноя.21!E34</f>
        <v>174</v>
      </c>
      <c r="W39" s="12">
        <f>дек.21!E34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СВОД_20!F40</f>
        <v>-1044</v>
      </c>
      <c r="F40" s="113">
        <f t="shared" si="4"/>
        <v>-392</v>
      </c>
      <c r="G40" s="114">
        <f>янв.21!F35+фев.21!F35+мар.21!F35+апр.21!F35+май.21!F35+июн.21!F35+июл.21!F35+авг.21!F35+сен.21!F35+окт.21!F35+ноя.21!F35+дек.21!F35</f>
        <v>2740</v>
      </c>
      <c r="H40" s="83">
        <f t="shared" si="0"/>
        <v>522</v>
      </c>
      <c r="I40" s="12">
        <f>янв.21!E35</f>
        <v>174</v>
      </c>
      <c r="J40" s="12">
        <f>фев.21!E35</f>
        <v>174</v>
      </c>
      <c r="K40" s="12">
        <f>мар.21!E35</f>
        <v>174</v>
      </c>
      <c r="L40" s="82">
        <f t="shared" si="1"/>
        <v>522</v>
      </c>
      <c r="M40" s="12">
        <f>апр.21!E35</f>
        <v>174</v>
      </c>
      <c r="N40" s="12">
        <f>май.21!E35</f>
        <v>174</v>
      </c>
      <c r="O40" s="12">
        <f>июн.21!E35</f>
        <v>174</v>
      </c>
      <c r="P40" s="82">
        <f t="shared" si="2"/>
        <v>522</v>
      </c>
      <c r="Q40" s="12">
        <f>июл.21!E35</f>
        <v>174</v>
      </c>
      <c r="R40" s="12">
        <f>авг.21!E35</f>
        <v>174</v>
      </c>
      <c r="S40" s="12">
        <f>сен.21!E35</f>
        <v>174</v>
      </c>
      <c r="T40" s="82">
        <f t="shared" si="3"/>
        <v>522</v>
      </c>
      <c r="U40" s="12">
        <f>окт.21!E35</f>
        <v>174</v>
      </c>
      <c r="V40" s="12">
        <f>ноя.21!E35</f>
        <v>174</v>
      </c>
      <c r="W40" s="12">
        <f>дек.21!E35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СВОД_20!F41</f>
        <v>-416</v>
      </c>
      <c r="F41" s="113">
        <f t="shared" si="4"/>
        <v>-416</v>
      </c>
      <c r="G41" s="114">
        <f>янв.21!F36+фев.21!F36+мар.21!F36+апр.21!F36+май.21!F36+июн.21!F36+июл.21!F36+авг.21!F36+сен.21!F36+окт.21!F36+ноя.21!F36+дек.21!F36</f>
        <v>2088</v>
      </c>
      <c r="H41" s="83">
        <f t="shared" si="0"/>
        <v>522</v>
      </c>
      <c r="I41" s="12">
        <f>янв.21!E36</f>
        <v>174</v>
      </c>
      <c r="J41" s="12">
        <f>фев.21!E36</f>
        <v>174</v>
      </c>
      <c r="K41" s="12">
        <f>мар.21!E36</f>
        <v>174</v>
      </c>
      <c r="L41" s="82">
        <f t="shared" si="1"/>
        <v>522</v>
      </c>
      <c r="M41" s="12">
        <f>апр.21!E36</f>
        <v>174</v>
      </c>
      <c r="N41" s="12">
        <f>май.21!E36</f>
        <v>174</v>
      </c>
      <c r="O41" s="12">
        <f>июн.21!E36</f>
        <v>174</v>
      </c>
      <c r="P41" s="82">
        <f t="shared" si="2"/>
        <v>522</v>
      </c>
      <c r="Q41" s="12">
        <f>июл.21!E36</f>
        <v>174</v>
      </c>
      <c r="R41" s="12">
        <f>авг.21!E36</f>
        <v>174</v>
      </c>
      <c r="S41" s="12">
        <f>сен.21!E36</f>
        <v>174</v>
      </c>
      <c r="T41" s="82">
        <f t="shared" si="3"/>
        <v>522</v>
      </c>
      <c r="U41" s="12">
        <f>окт.21!E36</f>
        <v>174</v>
      </c>
      <c r="V41" s="12">
        <f>ноя.21!E36</f>
        <v>174</v>
      </c>
      <c r="W41" s="12">
        <f>дек.21!E36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СВОД_20!F42</f>
        <v>-1392</v>
      </c>
      <c r="F42" s="113">
        <f t="shared" si="4"/>
        <v>-870</v>
      </c>
      <c r="G42" s="114">
        <f>янв.21!F37+фев.21!F37+мар.21!F37+апр.21!F37+май.21!F37+июн.21!F37+июл.21!F37+авг.21!F37+сен.21!F37+окт.21!F37+ноя.21!F37+дек.21!F37</f>
        <v>2610</v>
      </c>
      <c r="H42" s="83">
        <f t="shared" si="0"/>
        <v>522</v>
      </c>
      <c r="I42" s="12">
        <f>янв.21!E37</f>
        <v>174</v>
      </c>
      <c r="J42" s="12">
        <f>фев.21!E37</f>
        <v>174</v>
      </c>
      <c r="K42" s="12">
        <f>мар.21!E37</f>
        <v>174</v>
      </c>
      <c r="L42" s="82">
        <f t="shared" si="1"/>
        <v>522</v>
      </c>
      <c r="M42" s="12">
        <f>апр.21!E37</f>
        <v>174</v>
      </c>
      <c r="N42" s="12">
        <f>май.21!E37</f>
        <v>174</v>
      </c>
      <c r="O42" s="12">
        <f>июн.21!E37</f>
        <v>174</v>
      </c>
      <c r="P42" s="82">
        <f t="shared" si="2"/>
        <v>522</v>
      </c>
      <c r="Q42" s="12">
        <f>июл.21!E37</f>
        <v>174</v>
      </c>
      <c r="R42" s="12">
        <f>авг.21!E37</f>
        <v>174</v>
      </c>
      <c r="S42" s="12">
        <f>сен.21!E37</f>
        <v>174</v>
      </c>
      <c r="T42" s="82">
        <f t="shared" si="3"/>
        <v>522</v>
      </c>
      <c r="U42" s="12">
        <f>окт.21!E37</f>
        <v>174</v>
      </c>
      <c r="V42" s="12">
        <f>ноя.21!E37</f>
        <v>174</v>
      </c>
      <c r="W42" s="12">
        <f>дек.21!E37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СВОД_20!F43</f>
        <v>-8614</v>
      </c>
      <c r="F43" s="113">
        <f t="shared" si="4"/>
        <v>-10702</v>
      </c>
      <c r="G43" s="114">
        <f>янв.21!F38+фев.21!F38+мар.21!F38+апр.21!F38+май.21!F38+июн.21!F38+июл.21!F38+авг.21!F38+сен.21!F38+окт.21!F38+ноя.21!F38+дек.21!F38</f>
        <v>0</v>
      </c>
      <c r="H43" s="83">
        <f t="shared" si="0"/>
        <v>522</v>
      </c>
      <c r="I43" s="12">
        <f>янв.21!E38</f>
        <v>174</v>
      </c>
      <c r="J43" s="12">
        <f>фев.21!E38</f>
        <v>174</v>
      </c>
      <c r="K43" s="12">
        <f>мар.21!E38</f>
        <v>174</v>
      </c>
      <c r="L43" s="82">
        <f t="shared" si="1"/>
        <v>522</v>
      </c>
      <c r="M43" s="12">
        <f>апр.21!E38</f>
        <v>174</v>
      </c>
      <c r="N43" s="12">
        <f>май.21!E38</f>
        <v>174</v>
      </c>
      <c r="O43" s="12">
        <f>июн.21!E38</f>
        <v>174</v>
      </c>
      <c r="P43" s="82">
        <f t="shared" si="2"/>
        <v>522</v>
      </c>
      <c r="Q43" s="12">
        <f>июл.21!E38</f>
        <v>174</v>
      </c>
      <c r="R43" s="12">
        <f>авг.21!E38</f>
        <v>174</v>
      </c>
      <c r="S43" s="12">
        <f>сен.21!E38</f>
        <v>174</v>
      </c>
      <c r="T43" s="82">
        <f t="shared" si="3"/>
        <v>522</v>
      </c>
      <c r="U43" s="12">
        <f>окт.21!E38</f>
        <v>174</v>
      </c>
      <c r="V43" s="12">
        <f>ноя.21!E38</f>
        <v>174</v>
      </c>
      <c r="W43" s="12">
        <f>дек.21!E38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СВОД_20!F44</f>
        <v>-1388</v>
      </c>
      <c r="F44" s="113">
        <f t="shared" si="4"/>
        <v>-3476</v>
      </c>
      <c r="G44" s="114">
        <f>янв.21!F39+фев.21!F39+мар.21!F39+апр.21!F39+май.21!F39+июн.21!F39+июл.21!F39+авг.21!F39+сен.21!F39+окт.21!F39+ноя.21!F39+дек.21!F39</f>
        <v>0</v>
      </c>
      <c r="H44" s="83">
        <f t="shared" si="0"/>
        <v>522</v>
      </c>
      <c r="I44" s="12">
        <f>янв.21!E39</f>
        <v>174</v>
      </c>
      <c r="J44" s="12">
        <f>фев.21!E39</f>
        <v>174</v>
      </c>
      <c r="K44" s="12">
        <f>мар.21!E39</f>
        <v>174</v>
      </c>
      <c r="L44" s="82">
        <f t="shared" si="1"/>
        <v>522</v>
      </c>
      <c r="M44" s="12">
        <f>апр.21!E39</f>
        <v>174</v>
      </c>
      <c r="N44" s="12">
        <f>май.21!E39</f>
        <v>174</v>
      </c>
      <c r="O44" s="12">
        <f>июн.21!E39</f>
        <v>174</v>
      </c>
      <c r="P44" s="82">
        <f t="shared" si="2"/>
        <v>522</v>
      </c>
      <c r="Q44" s="12">
        <f>июл.21!E39</f>
        <v>174</v>
      </c>
      <c r="R44" s="12">
        <f>авг.21!E39</f>
        <v>174</v>
      </c>
      <c r="S44" s="12">
        <f>сен.21!E39</f>
        <v>174</v>
      </c>
      <c r="T44" s="82">
        <f t="shared" si="3"/>
        <v>522</v>
      </c>
      <c r="U44" s="12">
        <f>окт.21!E39</f>
        <v>174</v>
      </c>
      <c r="V44" s="12">
        <f>ноя.21!E39</f>
        <v>174</v>
      </c>
      <c r="W44" s="12">
        <f>дек.21!E39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СВОД_20!F45</f>
        <v>-8614</v>
      </c>
      <c r="F45" s="113">
        <f t="shared" si="4"/>
        <v>-10702</v>
      </c>
      <c r="G45" s="114">
        <f>янв.21!F40+фев.21!F40+мар.21!F40+апр.21!F40+май.21!F40+июн.21!F40+июл.21!F40+авг.21!F40+сен.21!F40+окт.21!F40+ноя.21!F40+дек.21!F40</f>
        <v>0</v>
      </c>
      <c r="H45" s="83">
        <f t="shared" si="0"/>
        <v>522</v>
      </c>
      <c r="I45" s="12">
        <f>янв.21!E40</f>
        <v>174</v>
      </c>
      <c r="J45" s="12">
        <f>фев.21!E40</f>
        <v>174</v>
      </c>
      <c r="K45" s="12">
        <f>мар.21!E40</f>
        <v>174</v>
      </c>
      <c r="L45" s="82">
        <f t="shared" si="1"/>
        <v>522</v>
      </c>
      <c r="M45" s="12">
        <f>апр.21!E40</f>
        <v>174</v>
      </c>
      <c r="N45" s="12">
        <f>май.21!E40</f>
        <v>174</v>
      </c>
      <c r="O45" s="12">
        <f>июн.21!E40</f>
        <v>174</v>
      </c>
      <c r="P45" s="82">
        <f t="shared" si="2"/>
        <v>522</v>
      </c>
      <c r="Q45" s="12">
        <f>июл.21!E40</f>
        <v>174</v>
      </c>
      <c r="R45" s="12">
        <f>авг.21!E40</f>
        <v>174</v>
      </c>
      <c r="S45" s="12">
        <f>сен.21!E40</f>
        <v>174</v>
      </c>
      <c r="T45" s="82">
        <f t="shared" si="3"/>
        <v>522</v>
      </c>
      <c r="U45" s="12">
        <f>окт.21!E40</f>
        <v>174</v>
      </c>
      <c r="V45" s="12">
        <f>ноя.21!E40</f>
        <v>174</v>
      </c>
      <c r="W45" s="12">
        <f>дек.21!E40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СВОД_20!F46</f>
        <v>-8614</v>
      </c>
      <c r="F46" s="113">
        <f t="shared" si="4"/>
        <v>-10702</v>
      </c>
      <c r="G46" s="114">
        <f>янв.21!F41+фев.21!F41+мар.21!F41+апр.21!F41+май.21!F41+июн.21!F41+июл.21!F41+авг.21!F41+сен.21!F41+окт.21!F41+ноя.21!F41+дек.21!F41</f>
        <v>0</v>
      </c>
      <c r="H46" s="83">
        <f t="shared" si="0"/>
        <v>522</v>
      </c>
      <c r="I46" s="12">
        <f>янв.21!E41</f>
        <v>174</v>
      </c>
      <c r="J46" s="12">
        <f>фев.21!E41</f>
        <v>174</v>
      </c>
      <c r="K46" s="12">
        <f>мар.21!E41</f>
        <v>174</v>
      </c>
      <c r="L46" s="82">
        <f t="shared" si="1"/>
        <v>522</v>
      </c>
      <c r="M46" s="12">
        <f>апр.21!E41</f>
        <v>174</v>
      </c>
      <c r="N46" s="12">
        <f>май.21!E41</f>
        <v>174</v>
      </c>
      <c r="O46" s="12">
        <f>июн.21!E41</f>
        <v>174</v>
      </c>
      <c r="P46" s="82">
        <f t="shared" si="2"/>
        <v>522</v>
      </c>
      <c r="Q46" s="12">
        <f>июл.21!E41</f>
        <v>174</v>
      </c>
      <c r="R46" s="12">
        <f>авг.21!E41</f>
        <v>174</v>
      </c>
      <c r="S46" s="12">
        <f>сен.21!E41</f>
        <v>174</v>
      </c>
      <c r="T46" s="82">
        <f t="shared" si="3"/>
        <v>522</v>
      </c>
      <c r="U46" s="12">
        <f>окт.21!E41</f>
        <v>174</v>
      </c>
      <c r="V46" s="12">
        <f>ноя.21!E41</f>
        <v>174</v>
      </c>
      <c r="W46" s="12">
        <f>дек.21!E41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СВОД_20!F47</f>
        <v>-8614</v>
      </c>
      <c r="F47" s="113">
        <f t="shared" si="4"/>
        <v>-1740</v>
      </c>
      <c r="G47" s="114">
        <f>янв.21!F42+фев.21!F42+мар.21!F42+апр.21!F42+май.21!F42+июн.21!F42+июл.21!F42+авг.21!F42+сен.21!F42+окт.21!F42+ноя.21!F42+дек.21!F42</f>
        <v>8962</v>
      </c>
      <c r="H47" s="83">
        <f t="shared" si="0"/>
        <v>522</v>
      </c>
      <c r="I47" s="12">
        <f>янв.21!E42</f>
        <v>174</v>
      </c>
      <c r="J47" s="12">
        <f>фев.21!E42</f>
        <v>174</v>
      </c>
      <c r="K47" s="12">
        <f>мар.21!E42</f>
        <v>174</v>
      </c>
      <c r="L47" s="82">
        <f t="shared" si="1"/>
        <v>522</v>
      </c>
      <c r="M47" s="12">
        <f>апр.21!E42</f>
        <v>174</v>
      </c>
      <c r="N47" s="12">
        <f>май.21!E42</f>
        <v>174</v>
      </c>
      <c r="O47" s="12">
        <f>июн.21!E42</f>
        <v>174</v>
      </c>
      <c r="P47" s="82">
        <f t="shared" si="2"/>
        <v>522</v>
      </c>
      <c r="Q47" s="12">
        <f>июл.21!E42</f>
        <v>174</v>
      </c>
      <c r="R47" s="12">
        <f>авг.21!E42</f>
        <v>174</v>
      </c>
      <c r="S47" s="12">
        <f>сен.21!E42</f>
        <v>174</v>
      </c>
      <c r="T47" s="82">
        <f t="shared" si="3"/>
        <v>522</v>
      </c>
      <c r="U47" s="12">
        <f>окт.21!E42</f>
        <v>174</v>
      </c>
      <c r="V47" s="12">
        <f>ноя.21!E42</f>
        <v>174</v>
      </c>
      <c r="W47" s="12">
        <f>дек.21!E42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СВОД_20!F48</f>
        <v>0</v>
      </c>
      <c r="F48" s="113">
        <f t="shared" si="4"/>
        <v>0</v>
      </c>
      <c r="G48" s="114">
        <f>янв.21!F43+фев.21!F43+мар.21!F43+апр.21!F43+май.21!F43+июн.21!F43+июл.21!F43+авг.21!F43+сен.21!F43+окт.21!F43+ноя.21!F43+дек.21!F43</f>
        <v>2088</v>
      </c>
      <c r="H48" s="83">
        <f t="shared" si="0"/>
        <v>522</v>
      </c>
      <c r="I48" s="12">
        <f>янв.21!E43</f>
        <v>174</v>
      </c>
      <c r="J48" s="12">
        <f>фев.21!E43</f>
        <v>174</v>
      </c>
      <c r="K48" s="12">
        <f>мар.21!E43</f>
        <v>174</v>
      </c>
      <c r="L48" s="82">
        <f t="shared" si="1"/>
        <v>522</v>
      </c>
      <c r="M48" s="12">
        <f>апр.21!E43</f>
        <v>174</v>
      </c>
      <c r="N48" s="12">
        <f>май.21!E43</f>
        <v>174</v>
      </c>
      <c r="O48" s="12">
        <f>июн.21!E43</f>
        <v>174</v>
      </c>
      <c r="P48" s="82">
        <f t="shared" si="2"/>
        <v>522</v>
      </c>
      <c r="Q48" s="12">
        <f>июл.21!E43</f>
        <v>174</v>
      </c>
      <c r="R48" s="12">
        <f>авг.21!E43</f>
        <v>174</v>
      </c>
      <c r="S48" s="12">
        <f>сен.21!E43</f>
        <v>174</v>
      </c>
      <c r="T48" s="82">
        <f t="shared" si="3"/>
        <v>522</v>
      </c>
      <c r="U48" s="12">
        <f>окт.21!E43</f>
        <v>174</v>
      </c>
      <c r="V48" s="12">
        <f>ноя.21!E43</f>
        <v>174</v>
      </c>
      <c r="W48" s="12">
        <f>дек.21!E43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СВОД_20!F49</f>
        <v>-18</v>
      </c>
      <c r="F49" s="113">
        <f t="shared" si="4"/>
        <v>-2106</v>
      </c>
      <c r="G49" s="114">
        <f>янв.21!F44+фев.21!F44+мар.21!F44+апр.21!F44+май.21!F44+июн.21!F44+июл.21!F44+авг.21!F44+сен.21!F44+окт.21!F44+ноя.21!F44+дек.21!F44</f>
        <v>0</v>
      </c>
      <c r="H49" s="83">
        <f t="shared" si="0"/>
        <v>522</v>
      </c>
      <c r="I49" s="12">
        <f>янв.21!E44</f>
        <v>174</v>
      </c>
      <c r="J49" s="12">
        <f>фев.21!E44</f>
        <v>174</v>
      </c>
      <c r="K49" s="12">
        <f>мар.21!E44</f>
        <v>174</v>
      </c>
      <c r="L49" s="82">
        <f t="shared" si="1"/>
        <v>522</v>
      </c>
      <c r="M49" s="12">
        <f>апр.21!E44</f>
        <v>174</v>
      </c>
      <c r="N49" s="12">
        <f>май.21!E44</f>
        <v>174</v>
      </c>
      <c r="O49" s="12">
        <f>июн.21!E44</f>
        <v>174</v>
      </c>
      <c r="P49" s="82">
        <f t="shared" si="2"/>
        <v>522</v>
      </c>
      <c r="Q49" s="12">
        <f>июл.21!E44</f>
        <v>174</v>
      </c>
      <c r="R49" s="12">
        <f>авг.21!E44</f>
        <v>174</v>
      </c>
      <c r="S49" s="12">
        <f>сен.21!E44</f>
        <v>174</v>
      </c>
      <c r="T49" s="82">
        <f t="shared" si="3"/>
        <v>522</v>
      </c>
      <c r="U49" s="12">
        <f>окт.21!E44</f>
        <v>174</v>
      </c>
      <c r="V49" s="12">
        <f>ноя.21!E44</f>
        <v>174</v>
      </c>
      <c r="W49" s="12">
        <f>дек.21!E44</f>
        <v>174</v>
      </c>
    </row>
    <row r="50" spans="1:23" x14ac:dyDescent="0.25">
      <c r="A50" s="3">
        <v>42</v>
      </c>
      <c r="B50" s="117" t="s">
        <v>60</v>
      </c>
      <c r="C50" s="131">
        <v>67</v>
      </c>
      <c r="D50" s="131"/>
      <c r="E50" s="112">
        <f>СВОД_20!F50</f>
        <v>0</v>
      </c>
      <c r="F50" s="113">
        <f t="shared" si="4"/>
        <v>-75</v>
      </c>
      <c r="G50" s="114">
        <f>янв.21!F45+фев.21!F45+мар.21!F45+апр.21!F45+май.21!F45+июн.21!F45+июл.21!F45+авг.21!F45+сен.21!F45+окт.21!F45+ноя.21!F45+дек.21!F45</f>
        <v>2013</v>
      </c>
      <c r="H50" s="83">
        <f t="shared" si="0"/>
        <v>522</v>
      </c>
      <c r="I50" s="12">
        <f>янв.21!E45</f>
        <v>174</v>
      </c>
      <c r="J50" s="12">
        <f>фев.21!E45</f>
        <v>174</v>
      </c>
      <c r="K50" s="12">
        <f>мар.21!E45</f>
        <v>174</v>
      </c>
      <c r="L50" s="82">
        <f t="shared" si="1"/>
        <v>522</v>
      </c>
      <c r="M50" s="12">
        <f>апр.21!E45</f>
        <v>174</v>
      </c>
      <c r="N50" s="12">
        <f>май.21!E45</f>
        <v>174</v>
      </c>
      <c r="O50" s="12">
        <f>июн.21!E45</f>
        <v>174</v>
      </c>
      <c r="P50" s="82">
        <f t="shared" si="2"/>
        <v>522</v>
      </c>
      <c r="Q50" s="12">
        <f>июл.21!E45</f>
        <v>174</v>
      </c>
      <c r="R50" s="12">
        <f>авг.21!E45</f>
        <v>174</v>
      </c>
      <c r="S50" s="12">
        <f>сен.21!E45</f>
        <v>174</v>
      </c>
      <c r="T50" s="82">
        <f t="shared" si="3"/>
        <v>522</v>
      </c>
      <c r="U50" s="12">
        <f>окт.21!E45</f>
        <v>174</v>
      </c>
      <c r="V50" s="12">
        <f>ноя.21!E45</f>
        <v>174</v>
      </c>
      <c r="W50" s="12">
        <f>дек.21!E45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СВОД_20!F52</f>
        <v>870</v>
      </c>
      <c r="F51" s="113">
        <f t="shared" si="4"/>
        <v>-348</v>
      </c>
      <c r="G51" s="114">
        <f>янв.21!F46+фев.21!F46+мар.21!F46+апр.21!F46+май.21!F46+июн.21!F46+июл.21!F46+авг.21!F46+сен.21!F46+окт.21!F46+ноя.21!F46+дек.21!F46</f>
        <v>870</v>
      </c>
      <c r="H51" s="83">
        <f t="shared" si="0"/>
        <v>522</v>
      </c>
      <c r="I51" s="12">
        <f>янв.21!E46</f>
        <v>174</v>
      </c>
      <c r="J51" s="12">
        <f>фев.21!E46</f>
        <v>174</v>
      </c>
      <c r="K51" s="12">
        <f>мар.21!E46</f>
        <v>174</v>
      </c>
      <c r="L51" s="82">
        <f t="shared" si="1"/>
        <v>522</v>
      </c>
      <c r="M51" s="12">
        <f>апр.21!E46</f>
        <v>174</v>
      </c>
      <c r="N51" s="12">
        <f>май.21!E46</f>
        <v>174</v>
      </c>
      <c r="O51" s="12">
        <f>июн.21!E46</f>
        <v>174</v>
      </c>
      <c r="P51" s="82">
        <f t="shared" si="2"/>
        <v>522</v>
      </c>
      <c r="Q51" s="12">
        <f>июл.21!E46</f>
        <v>174</v>
      </c>
      <c r="R51" s="12">
        <f>авг.21!E46</f>
        <v>174</v>
      </c>
      <c r="S51" s="12">
        <f>сен.21!E46</f>
        <v>174</v>
      </c>
      <c r="T51" s="82">
        <f t="shared" si="3"/>
        <v>522</v>
      </c>
      <c r="U51" s="12">
        <f>окт.21!E46</f>
        <v>174</v>
      </c>
      <c r="V51" s="12">
        <f>ноя.21!E46</f>
        <v>174</v>
      </c>
      <c r="W51" s="12">
        <f>дек.21!E46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СВОД_20!F53</f>
        <v>-614</v>
      </c>
      <c r="F52" s="113">
        <f t="shared" si="4"/>
        <v>-2702</v>
      </c>
      <c r="G52" s="114">
        <f>янв.21!F47+фев.21!F47+мар.21!F47+апр.21!F47+май.21!F47+июн.21!F47+июл.21!F47+авг.21!F47+сен.21!F47+окт.21!F47+ноя.21!F47+дек.21!F47</f>
        <v>0</v>
      </c>
      <c r="H52" s="83">
        <f t="shared" si="0"/>
        <v>522</v>
      </c>
      <c r="I52" s="12">
        <f>янв.21!E47</f>
        <v>174</v>
      </c>
      <c r="J52" s="12">
        <f>фев.21!E47</f>
        <v>174</v>
      </c>
      <c r="K52" s="12">
        <f>мар.21!E47</f>
        <v>174</v>
      </c>
      <c r="L52" s="82">
        <f t="shared" si="1"/>
        <v>522</v>
      </c>
      <c r="M52" s="12">
        <f>апр.21!E47</f>
        <v>174</v>
      </c>
      <c r="N52" s="12">
        <f>май.21!E47</f>
        <v>174</v>
      </c>
      <c r="O52" s="12">
        <f>июн.21!E47</f>
        <v>174</v>
      </c>
      <c r="P52" s="82">
        <f t="shared" si="2"/>
        <v>522</v>
      </c>
      <c r="Q52" s="12">
        <f>июл.21!E47</f>
        <v>174</v>
      </c>
      <c r="R52" s="12">
        <f>авг.21!E47</f>
        <v>174</v>
      </c>
      <c r="S52" s="12">
        <f>сен.21!E47</f>
        <v>174</v>
      </c>
      <c r="T52" s="82">
        <f t="shared" si="3"/>
        <v>522</v>
      </c>
      <c r="U52" s="12">
        <f>окт.21!E47</f>
        <v>174</v>
      </c>
      <c r="V52" s="12">
        <f>ноя.21!E47</f>
        <v>174</v>
      </c>
      <c r="W52" s="12">
        <f>дек.21!E47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СВОД_20!F54</f>
        <v>174</v>
      </c>
      <c r="F53" s="113">
        <f t="shared" si="4"/>
        <v>-1914</v>
      </c>
      <c r="G53" s="114">
        <f>янв.21!F48+фев.21!F48+мар.21!F48+апр.21!F48+май.21!F48+июн.21!F48+июл.21!F48+авг.21!F48+сен.21!F48+окт.21!F48+ноя.21!F48+дек.21!F48</f>
        <v>0</v>
      </c>
      <c r="H53" s="83">
        <f t="shared" si="0"/>
        <v>522</v>
      </c>
      <c r="I53" s="12">
        <f>янв.21!E48</f>
        <v>174</v>
      </c>
      <c r="J53" s="12">
        <f>фев.21!E48</f>
        <v>174</v>
      </c>
      <c r="K53" s="12">
        <f>мар.21!E48</f>
        <v>174</v>
      </c>
      <c r="L53" s="82">
        <f t="shared" si="1"/>
        <v>522</v>
      </c>
      <c r="M53" s="12">
        <f>апр.21!E48</f>
        <v>174</v>
      </c>
      <c r="N53" s="12">
        <f>май.21!E48</f>
        <v>174</v>
      </c>
      <c r="O53" s="12">
        <f>июн.21!E48</f>
        <v>174</v>
      </c>
      <c r="P53" s="82">
        <f t="shared" si="2"/>
        <v>522</v>
      </c>
      <c r="Q53" s="12">
        <f>июл.21!E48</f>
        <v>174</v>
      </c>
      <c r="R53" s="12">
        <f>авг.21!E48</f>
        <v>174</v>
      </c>
      <c r="S53" s="12">
        <f>сен.21!E48</f>
        <v>174</v>
      </c>
      <c r="T53" s="82">
        <f t="shared" si="3"/>
        <v>522</v>
      </c>
      <c r="U53" s="12">
        <f>окт.21!E48</f>
        <v>174</v>
      </c>
      <c r="V53" s="12">
        <f>ноя.21!E48</f>
        <v>174</v>
      </c>
      <c r="W53" s="12">
        <f>дек.21!E48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СВОД_20!F55</f>
        <v>34</v>
      </c>
      <c r="F54" s="113">
        <f t="shared" si="4"/>
        <v>34</v>
      </c>
      <c r="G54" s="114">
        <f>янв.21!F49+фев.21!F49+мар.21!F49+апр.21!F49+май.21!F49+июн.21!F49+июл.21!F49+авг.21!F49+сен.21!F49+окт.21!F49+ноя.21!F49+дек.21!F49</f>
        <v>2088</v>
      </c>
      <c r="H54" s="83">
        <f t="shared" si="0"/>
        <v>522</v>
      </c>
      <c r="I54" s="12">
        <f>янв.21!E49</f>
        <v>174</v>
      </c>
      <c r="J54" s="12">
        <f>фев.21!E49</f>
        <v>174</v>
      </c>
      <c r="K54" s="12">
        <f>мар.21!E49</f>
        <v>174</v>
      </c>
      <c r="L54" s="82">
        <f t="shared" si="1"/>
        <v>522</v>
      </c>
      <c r="M54" s="12">
        <f>апр.21!E49</f>
        <v>174</v>
      </c>
      <c r="N54" s="12">
        <f>май.21!E49</f>
        <v>174</v>
      </c>
      <c r="O54" s="12">
        <f>июн.21!E49</f>
        <v>174</v>
      </c>
      <c r="P54" s="82">
        <f t="shared" si="2"/>
        <v>522</v>
      </c>
      <c r="Q54" s="12">
        <f>июл.21!E49</f>
        <v>174</v>
      </c>
      <c r="R54" s="12">
        <f>авг.21!E49</f>
        <v>174</v>
      </c>
      <c r="S54" s="12">
        <f>сен.21!E49</f>
        <v>174</v>
      </c>
      <c r="T54" s="82">
        <f t="shared" si="3"/>
        <v>522</v>
      </c>
      <c r="U54" s="12">
        <f>окт.21!E49</f>
        <v>174</v>
      </c>
      <c r="V54" s="12">
        <f>ноя.21!E49</f>
        <v>174</v>
      </c>
      <c r="W54" s="12">
        <f>дек.21!E49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СВОД_20!F56</f>
        <v>0</v>
      </c>
      <c r="F55" s="113">
        <f t="shared" si="4"/>
        <v>0</v>
      </c>
      <c r="G55" s="114">
        <f>янв.21!F50+фев.21!F50+мар.21!F50+апр.21!F50+май.21!F50+июн.21!F50+июл.21!F50+авг.21!F50+сен.21!F50+окт.21!F50+ноя.21!F50+дек.21!F50</f>
        <v>2088</v>
      </c>
      <c r="H55" s="83">
        <f t="shared" si="0"/>
        <v>522</v>
      </c>
      <c r="I55" s="12">
        <f>янв.21!E50</f>
        <v>174</v>
      </c>
      <c r="J55" s="12">
        <f>фев.21!E50</f>
        <v>174</v>
      </c>
      <c r="K55" s="12">
        <f>мар.21!E50</f>
        <v>174</v>
      </c>
      <c r="L55" s="82">
        <f t="shared" si="1"/>
        <v>522</v>
      </c>
      <c r="M55" s="12">
        <f>апр.21!E50</f>
        <v>174</v>
      </c>
      <c r="N55" s="12">
        <f>май.21!E50</f>
        <v>174</v>
      </c>
      <c r="O55" s="12">
        <f>июн.21!E50</f>
        <v>174</v>
      </c>
      <c r="P55" s="82">
        <f t="shared" si="2"/>
        <v>522</v>
      </c>
      <c r="Q55" s="12">
        <f>июл.21!E50</f>
        <v>174</v>
      </c>
      <c r="R55" s="12">
        <f>авг.21!E50</f>
        <v>174</v>
      </c>
      <c r="S55" s="12">
        <f>сен.21!E50</f>
        <v>174</v>
      </c>
      <c r="T55" s="82">
        <f t="shared" si="3"/>
        <v>522</v>
      </c>
      <c r="U55" s="12">
        <f>окт.21!E50</f>
        <v>174</v>
      </c>
      <c r="V55" s="12">
        <f>ноя.21!E50</f>
        <v>174</v>
      </c>
      <c r="W55" s="12">
        <f>дек.21!E50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СВОД_20!F57</f>
        <v>-659</v>
      </c>
      <c r="F56" s="113">
        <f t="shared" si="4"/>
        <v>-344</v>
      </c>
      <c r="G56" s="114">
        <f>янв.21!F51+фев.21!F51+мар.21!F51+апр.21!F51+май.21!F51+июн.21!F51+июл.21!F51+авг.21!F51+сен.21!F51+окт.21!F51+ноя.21!F51+дек.21!F51</f>
        <v>2403</v>
      </c>
      <c r="H56" s="83">
        <f t="shared" si="0"/>
        <v>522</v>
      </c>
      <c r="I56" s="12">
        <f>янв.21!E51</f>
        <v>174</v>
      </c>
      <c r="J56" s="12">
        <f>фев.21!E51</f>
        <v>174</v>
      </c>
      <c r="K56" s="12">
        <f>мар.21!E51</f>
        <v>174</v>
      </c>
      <c r="L56" s="82">
        <f t="shared" si="1"/>
        <v>522</v>
      </c>
      <c r="M56" s="12">
        <f>апр.21!E51</f>
        <v>174</v>
      </c>
      <c r="N56" s="12">
        <f>май.21!E51</f>
        <v>174</v>
      </c>
      <c r="O56" s="12">
        <f>июн.21!E51</f>
        <v>174</v>
      </c>
      <c r="P56" s="82">
        <f t="shared" si="2"/>
        <v>522</v>
      </c>
      <c r="Q56" s="12">
        <f>июл.21!E51</f>
        <v>174</v>
      </c>
      <c r="R56" s="12">
        <f>авг.21!E51</f>
        <v>174</v>
      </c>
      <c r="S56" s="12">
        <f>сен.21!E51</f>
        <v>174</v>
      </c>
      <c r="T56" s="82">
        <f t="shared" si="3"/>
        <v>522</v>
      </c>
      <c r="U56" s="12">
        <f>окт.21!E51</f>
        <v>174</v>
      </c>
      <c r="V56" s="12">
        <f>ноя.21!E51</f>
        <v>174</v>
      </c>
      <c r="W56" s="12">
        <f>дек.21!E51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СВОД_20!F58</f>
        <v>-2088</v>
      </c>
      <c r="F57" s="113">
        <f t="shared" si="4"/>
        <v>0</v>
      </c>
      <c r="G57" s="114">
        <f>янв.21!F52+фев.21!F52+мар.21!F52+апр.21!F52+май.21!F52+июн.21!F52+июл.21!F52+авг.21!F52+сен.21!F52+окт.21!F52+ноя.21!F52+дек.21!F52</f>
        <v>4176</v>
      </c>
      <c r="H57" s="83">
        <f t="shared" si="0"/>
        <v>522</v>
      </c>
      <c r="I57" s="12">
        <f>янв.21!E52</f>
        <v>174</v>
      </c>
      <c r="J57" s="12">
        <f>фев.21!E52</f>
        <v>174</v>
      </c>
      <c r="K57" s="12">
        <f>мар.21!E52</f>
        <v>174</v>
      </c>
      <c r="L57" s="82">
        <f t="shared" si="1"/>
        <v>522</v>
      </c>
      <c r="M57" s="12">
        <f>апр.21!E52</f>
        <v>174</v>
      </c>
      <c r="N57" s="12">
        <f>май.21!E52</f>
        <v>174</v>
      </c>
      <c r="O57" s="12">
        <f>июн.21!E52</f>
        <v>174</v>
      </c>
      <c r="P57" s="82">
        <f t="shared" si="2"/>
        <v>522</v>
      </c>
      <c r="Q57" s="12">
        <f>июл.21!E52</f>
        <v>174</v>
      </c>
      <c r="R57" s="12">
        <f>авг.21!E52</f>
        <v>174</v>
      </c>
      <c r="S57" s="12">
        <f>сен.21!E52</f>
        <v>174</v>
      </c>
      <c r="T57" s="82">
        <f t="shared" si="3"/>
        <v>522</v>
      </c>
      <c r="U57" s="12">
        <f>окт.21!E52</f>
        <v>174</v>
      </c>
      <c r="V57" s="12">
        <f>ноя.21!E52</f>
        <v>174</v>
      </c>
      <c r="W57" s="12">
        <f>дек.21!E52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СВОД_20!F59</f>
        <v>479</v>
      </c>
      <c r="F58" s="113">
        <f t="shared" si="4"/>
        <v>391</v>
      </c>
      <c r="G58" s="114">
        <f>янв.21!F53+фев.21!F53+мар.21!F53+апр.21!F53+май.21!F53+июн.21!F53+июл.21!F53+авг.21!F53+сен.21!F53+окт.21!F53+ноя.21!F53+дек.21!F53</f>
        <v>2000</v>
      </c>
      <c r="H58" s="83">
        <f t="shared" si="0"/>
        <v>522</v>
      </c>
      <c r="I58" s="12">
        <f>янв.21!E53</f>
        <v>174</v>
      </c>
      <c r="J58" s="12">
        <f>фев.21!E53</f>
        <v>174</v>
      </c>
      <c r="K58" s="12">
        <f>мар.21!E53</f>
        <v>174</v>
      </c>
      <c r="L58" s="82">
        <f t="shared" si="1"/>
        <v>522</v>
      </c>
      <c r="M58" s="12">
        <f>апр.21!E53</f>
        <v>174</v>
      </c>
      <c r="N58" s="12">
        <f>май.21!E53</f>
        <v>174</v>
      </c>
      <c r="O58" s="12">
        <f>июн.21!E53</f>
        <v>174</v>
      </c>
      <c r="P58" s="82">
        <f t="shared" si="2"/>
        <v>522</v>
      </c>
      <c r="Q58" s="12">
        <f>июл.21!E53</f>
        <v>174</v>
      </c>
      <c r="R58" s="12">
        <f>авг.21!E53</f>
        <v>174</v>
      </c>
      <c r="S58" s="12">
        <f>сен.21!E53</f>
        <v>174</v>
      </c>
      <c r="T58" s="82">
        <f t="shared" si="3"/>
        <v>522</v>
      </c>
      <c r="U58" s="12">
        <f>окт.21!E53</f>
        <v>174</v>
      </c>
      <c r="V58" s="12">
        <f>ноя.21!E53</f>
        <v>174</v>
      </c>
      <c r="W58" s="12">
        <f>дек.21!E53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СВОД_20!F60</f>
        <v>-1692</v>
      </c>
      <c r="F59" s="113">
        <f t="shared" si="4"/>
        <v>-1740</v>
      </c>
      <c r="G59" s="114">
        <f>янв.21!F54+фев.21!F54+мар.21!F54+апр.21!F54+май.21!F54+июн.21!F54+июл.21!F54+авг.21!F54+сен.21!F54+окт.21!F54+ноя.21!F54+дек.21!F54</f>
        <v>2040</v>
      </c>
      <c r="H59" s="83">
        <f t="shared" si="0"/>
        <v>522</v>
      </c>
      <c r="I59" s="12">
        <f>янв.21!E54</f>
        <v>174</v>
      </c>
      <c r="J59" s="12">
        <f>фев.21!E54</f>
        <v>174</v>
      </c>
      <c r="K59" s="12">
        <f>мар.21!E54</f>
        <v>174</v>
      </c>
      <c r="L59" s="82">
        <f t="shared" si="1"/>
        <v>522</v>
      </c>
      <c r="M59" s="12">
        <f>апр.21!E54</f>
        <v>174</v>
      </c>
      <c r="N59" s="12">
        <f>май.21!E54</f>
        <v>174</v>
      </c>
      <c r="O59" s="12">
        <f>июн.21!E54</f>
        <v>174</v>
      </c>
      <c r="P59" s="82">
        <f t="shared" si="2"/>
        <v>522</v>
      </c>
      <c r="Q59" s="12">
        <f>июл.21!E54</f>
        <v>174</v>
      </c>
      <c r="R59" s="12">
        <f>авг.21!E54</f>
        <v>174</v>
      </c>
      <c r="S59" s="12">
        <f>сен.21!E54</f>
        <v>174</v>
      </c>
      <c r="T59" s="82">
        <f t="shared" si="3"/>
        <v>522</v>
      </c>
      <c r="U59" s="12">
        <f>окт.21!E54</f>
        <v>174</v>
      </c>
      <c r="V59" s="12">
        <f>ноя.21!E54</f>
        <v>174</v>
      </c>
      <c r="W59" s="12">
        <f>дек.21!E54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СВОД_20!F61</f>
        <v>-8614</v>
      </c>
      <c r="F60" s="113">
        <f t="shared" si="4"/>
        <v>-10702</v>
      </c>
      <c r="G60" s="114">
        <f>янв.21!F55+фев.21!F55+мар.21!F55+апр.21!F55+май.21!F55+июн.21!F55+июл.21!F55+авг.21!F55+сен.21!F55+окт.21!F55+ноя.21!F55+дек.21!F55</f>
        <v>0</v>
      </c>
      <c r="H60" s="83">
        <f t="shared" si="0"/>
        <v>522</v>
      </c>
      <c r="I60" s="12">
        <f>янв.21!E55</f>
        <v>174</v>
      </c>
      <c r="J60" s="12">
        <f>фев.21!E55</f>
        <v>174</v>
      </c>
      <c r="K60" s="12">
        <f>мар.21!E55</f>
        <v>174</v>
      </c>
      <c r="L60" s="82">
        <f t="shared" si="1"/>
        <v>522</v>
      </c>
      <c r="M60" s="12">
        <f>апр.21!E55</f>
        <v>174</v>
      </c>
      <c r="N60" s="12">
        <f>май.21!E55</f>
        <v>174</v>
      </c>
      <c r="O60" s="12">
        <f>июн.21!E55</f>
        <v>174</v>
      </c>
      <c r="P60" s="82">
        <f t="shared" si="2"/>
        <v>522</v>
      </c>
      <c r="Q60" s="12">
        <f>июл.21!E55</f>
        <v>174</v>
      </c>
      <c r="R60" s="12">
        <f>авг.21!E55</f>
        <v>174</v>
      </c>
      <c r="S60" s="12">
        <f>сен.21!E55</f>
        <v>174</v>
      </c>
      <c r="T60" s="82">
        <f t="shared" si="3"/>
        <v>522</v>
      </c>
      <c r="U60" s="12">
        <f>окт.21!E55</f>
        <v>174</v>
      </c>
      <c r="V60" s="12">
        <f>ноя.21!E55</f>
        <v>174</v>
      </c>
      <c r="W60" s="12">
        <f>дек.21!E55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СВОД_20!F62</f>
        <v>-634</v>
      </c>
      <c r="F61" s="113">
        <f t="shared" si="4"/>
        <v>-2022</v>
      </c>
      <c r="G61" s="114">
        <f>янв.21!F56+фев.21!F56+мар.21!F56+апр.21!F56+май.21!F56+июн.21!F56+июл.21!F56+авг.21!F56+сен.21!F56+окт.21!F56+ноя.21!F56+дек.21!F56</f>
        <v>700</v>
      </c>
      <c r="H61" s="83">
        <f t="shared" si="0"/>
        <v>522</v>
      </c>
      <c r="I61" s="12">
        <f>янв.21!E56</f>
        <v>174</v>
      </c>
      <c r="J61" s="12">
        <f>фев.21!E56</f>
        <v>174</v>
      </c>
      <c r="K61" s="12">
        <f>мар.21!E56</f>
        <v>174</v>
      </c>
      <c r="L61" s="82">
        <f t="shared" si="1"/>
        <v>522</v>
      </c>
      <c r="M61" s="12">
        <f>апр.21!E56</f>
        <v>174</v>
      </c>
      <c r="N61" s="12">
        <f>май.21!E56</f>
        <v>174</v>
      </c>
      <c r="O61" s="12">
        <f>июн.21!E56</f>
        <v>174</v>
      </c>
      <c r="P61" s="82">
        <f t="shared" si="2"/>
        <v>522</v>
      </c>
      <c r="Q61" s="12">
        <f>июл.21!E56</f>
        <v>174</v>
      </c>
      <c r="R61" s="12">
        <f>авг.21!E56</f>
        <v>174</v>
      </c>
      <c r="S61" s="12">
        <f>сен.21!E56</f>
        <v>174</v>
      </c>
      <c r="T61" s="82">
        <f t="shared" si="3"/>
        <v>522</v>
      </c>
      <c r="U61" s="12">
        <f>окт.21!E56</f>
        <v>174</v>
      </c>
      <c r="V61" s="12">
        <f>ноя.21!E56</f>
        <v>174</v>
      </c>
      <c r="W61" s="12">
        <f>дек.21!E56</f>
        <v>174</v>
      </c>
    </row>
    <row r="62" spans="1:23" x14ac:dyDescent="0.25">
      <c r="A62" s="3">
        <v>54</v>
      </c>
      <c r="B62" s="107" t="s">
        <v>72</v>
      </c>
      <c r="C62" s="131">
        <v>83</v>
      </c>
      <c r="D62" s="131"/>
      <c r="E62" s="112">
        <f>СВОД_20!F63</f>
        <v>-8334</v>
      </c>
      <c r="F62" s="113">
        <f t="shared" si="4"/>
        <v>-10422</v>
      </c>
      <c r="G62" s="114">
        <f>янв.21!F57+фев.21!F57+мар.21!F57+апр.21!F57+май.21!F57+июн.21!F57+июл.21!F57+авг.21!F57+сен.21!F57+окт.21!F57+ноя.21!F57+дек.21!F57</f>
        <v>0</v>
      </c>
      <c r="H62" s="83">
        <f t="shared" si="0"/>
        <v>522</v>
      </c>
      <c r="I62" s="12">
        <f>янв.21!E57</f>
        <v>174</v>
      </c>
      <c r="J62" s="12">
        <f>фев.21!E57</f>
        <v>174</v>
      </c>
      <c r="K62" s="12">
        <f>мар.21!E57</f>
        <v>174</v>
      </c>
      <c r="L62" s="82">
        <f t="shared" si="1"/>
        <v>522</v>
      </c>
      <c r="M62" s="12">
        <f>апр.21!E57</f>
        <v>174</v>
      </c>
      <c r="N62" s="12">
        <f>май.21!E57</f>
        <v>174</v>
      </c>
      <c r="O62" s="12">
        <f>июн.21!E57</f>
        <v>174</v>
      </c>
      <c r="P62" s="82">
        <f t="shared" si="2"/>
        <v>522</v>
      </c>
      <c r="Q62" s="12">
        <f>июл.21!E57</f>
        <v>174</v>
      </c>
      <c r="R62" s="12">
        <f>авг.21!E57</f>
        <v>174</v>
      </c>
      <c r="S62" s="12">
        <f>сен.21!E57</f>
        <v>174</v>
      </c>
      <c r="T62" s="82">
        <f t="shared" si="3"/>
        <v>522</v>
      </c>
      <c r="U62" s="12">
        <f>окт.21!E57</f>
        <v>174</v>
      </c>
      <c r="V62" s="12">
        <f>ноя.21!E57</f>
        <v>174</v>
      </c>
      <c r="W62" s="12">
        <f>дек.21!E57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СВОД_20!F64</f>
        <v>0</v>
      </c>
      <c r="F63" s="113">
        <f t="shared" si="4"/>
        <v>0</v>
      </c>
      <c r="G63" s="114">
        <f>янв.21!F58+фев.21!F58+мар.21!F58+апр.21!F58+май.21!F58+июн.21!F58+июл.21!F58+авг.21!F58+сен.21!F58+окт.21!F58+ноя.21!F58+дек.21!F58</f>
        <v>2088</v>
      </c>
      <c r="H63" s="83">
        <f t="shared" si="0"/>
        <v>522</v>
      </c>
      <c r="I63" s="12">
        <f>янв.21!E58</f>
        <v>174</v>
      </c>
      <c r="J63" s="12">
        <f>фев.21!E58</f>
        <v>174</v>
      </c>
      <c r="K63" s="12">
        <f>мар.21!E58</f>
        <v>174</v>
      </c>
      <c r="L63" s="82">
        <f t="shared" si="1"/>
        <v>522</v>
      </c>
      <c r="M63" s="12">
        <f>апр.21!E58</f>
        <v>174</v>
      </c>
      <c r="N63" s="12">
        <f>май.21!E58</f>
        <v>174</v>
      </c>
      <c r="O63" s="12">
        <f>июн.21!E58</f>
        <v>174</v>
      </c>
      <c r="P63" s="82">
        <f t="shared" si="2"/>
        <v>522</v>
      </c>
      <c r="Q63" s="12">
        <f>июл.21!E58</f>
        <v>174</v>
      </c>
      <c r="R63" s="12">
        <f>авг.21!E58</f>
        <v>174</v>
      </c>
      <c r="S63" s="12">
        <f>сен.21!E58</f>
        <v>174</v>
      </c>
      <c r="T63" s="82">
        <f t="shared" si="3"/>
        <v>522</v>
      </c>
      <c r="U63" s="12">
        <f>окт.21!E58</f>
        <v>174</v>
      </c>
      <c r="V63" s="12">
        <f>ноя.21!E58</f>
        <v>174</v>
      </c>
      <c r="W63" s="12">
        <f>дек.21!E58</f>
        <v>174</v>
      </c>
    </row>
    <row r="64" spans="1:23" x14ac:dyDescent="0.25">
      <c r="A64" s="3">
        <v>56</v>
      </c>
      <c r="B64" s="107" t="s">
        <v>74</v>
      </c>
      <c r="C64" s="131">
        <v>84</v>
      </c>
      <c r="D64" s="131"/>
      <c r="E64" s="112">
        <f>СВОД_20!F65</f>
        <v>-8614</v>
      </c>
      <c r="F64" s="113">
        <f t="shared" si="4"/>
        <v>-10702</v>
      </c>
      <c r="G64" s="114">
        <f>янв.21!F59+фев.21!F59+мар.21!F59+апр.21!F59+май.21!F59+июн.21!F59+июл.21!F59+авг.21!F59+сен.21!F59+окт.21!F59+ноя.21!F59+дек.21!F59</f>
        <v>0</v>
      </c>
      <c r="H64" s="83">
        <f t="shared" si="0"/>
        <v>522</v>
      </c>
      <c r="I64" s="12">
        <f>янв.21!E59</f>
        <v>174</v>
      </c>
      <c r="J64" s="12">
        <f>фев.21!E59</f>
        <v>174</v>
      </c>
      <c r="K64" s="12">
        <f>мар.21!E59</f>
        <v>174</v>
      </c>
      <c r="L64" s="82">
        <f t="shared" si="1"/>
        <v>522</v>
      </c>
      <c r="M64" s="12">
        <f>апр.21!E59</f>
        <v>174</v>
      </c>
      <c r="N64" s="12">
        <f>май.21!E59</f>
        <v>174</v>
      </c>
      <c r="O64" s="12">
        <f>июн.21!E59</f>
        <v>174</v>
      </c>
      <c r="P64" s="82">
        <f t="shared" si="2"/>
        <v>522</v>
      </c>
      <c r="Q64" s="12">
        <f>июл.21!E59</f>
        <v>174</v>
      </c>
      <c r="R64" s="12">
        <f>авг.21!E59</f>
        <v>174</v>
      </c>
      <c r="S64" s="12">
        <f>сен.21!E59</f>
        <v>174</v>
      </c>
      <c r="T64" s="82">
        <f t="shared" si="3"/>
        <v>522</v>
      </c>
      <c r="U64" s="12">
        <f>окт.21!E59</f>
        <v>174</v>
      </c>
      <c r="V64" s="12">
        <f>ноя.21!E59</f>
        <v>174</v>
      </c>
      <c r="W64" s="12">
        <f>дек.21!E59</f>
        <v>174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СВОД_20!F66</f>
        <v>386</v>
      </c>
      <c r="F65" s="113">
        <f t="shared" si="4"/>
        <v>-1702</v>
      </c>
      <c r="G65" s="114">
        <f>янв.21!F60+фев.21!F60+мар.21!F60+апр.21!F60+май.21!F60+июн.21!F60+июл.21!F60+авг.21!F60+сен.21!F60+окт.21!F60+ноя.21!F60+дек.21!F60</f>
        <v>0</v>
      </c>
      <c r="H65" s="83">
        <f t="shared" si="0"/>
        <v>522</v>
      </c>
      <c r="I65" s="12">
        <f>янв.21!E60</f>
        <v>174</v>
      </c>
      <c r="J65" s="12">
        <f>фев.21!E60</f>
        <v>174</v>
      </c>
      <c r="K65" s="12">
        <f>мар.21!E60</f>
        <v>174</v>
      </c>
      <c r="L65" s="82">
        <f t="shared" si="1"/>
        <v>522</v>
      </c>
      <c r="M65" s="12">
        <f>апр.21!E60</f>
        <v>174</v>
      </c>
      <c r="N65" s="12">
        <f>май.21!E60</f>
        <v>174</v>
      </c>
      <c r="O65" s="12">
        <f>июн.21!E60</f>
        <v>174</v>
      </c>
      <c r="P65" s="82">
        <f t="shared" si="2"/>
        <v>522</v>
      </c>
      <c r="Q65" s="12">
        <f>июл.21!E60</f>
        <v>174</v>
      </c>
      <c r="R65" s="12">
        <f>авг.21!E60</f>
        <v>174</v>
      </c>
      <c r="S65" s="12">
        <f>сен.21!E60</f>
        <v>174</v>
      </c>
      <c r="T65" s="82">
        <f t="shared" si="3"/>
        <v>522</v>
      </c>
      <c r="U65" s="12">
        <f>окт.21!E60</f>
        <v>174</v>
      </c>
      <c r="V65" s="12">
        <f>ноя.21!E60</f>
        <v>174</v>
      </c>
      <c r="W65" s="12">
        <f>дек.21!E60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СВОД_20!F67</f>
        <v>186</v>
      </c>
      <c r="F66" s="113">
        <f t="shared" si="4"/>
        <v>-1566</v>
      </c>
      <c r="G66" s="114">
        <f>янв.21!F61+фев.21!F61+мар.21!F61+апр.21!F61+май.21!F61+июн.21!F61+июл.21!F61+авг.21!F61+сен.21!F61+окт.21!F61+ноя.21!F61+дек.21!F61</f>
        <v>336</v>
      </c>
      <c r="H66" s="83">
        <f t="shared" si="0"/>
        <v>522</v>
      </c>
      <c r="I66" s="12">
        <f>янв.21!E61</f>
        <v>174</v>
      </c>
      <c r="J66" s="12">
        <f>фев.21!E61</f>
        <v>174</v>
      </c>
      <c r="K66" s="12">
        <f>мар.21!E61</f>
        <v>174</v>
      </c>
      <c r="L66" s="82">
        <f t="shared" si="1"/>
        <v>522</v>
      </c>
      <c r="M66" s="12">
        <f>апр.21!E61</f>
        <v>174</v>
      </c>
      <c r="N66" s="12">
        <f>май.21!E61</f>
        <v>174</v>
      </c>
      <c r="O66" s="12">
        <f>июн.21!E61</f>
        <v>174</v>
      </c>
      <c r="P66" s="82">
        <f t="shared" si="2"/>
        <v>522</v>
      </c>
      <c r="Q66" s="12">
        <f>июл.21!E61</f>
        <v>174</v>
      </c>
      <c r="R66" s="12">
        <f>авг.21!E61</f>
        <v>174</v>
      </c>
      <c r="S66" s="12">
        <f>сен.21!E61</f>
        <v>174</v>
      </c>
      <c r="T66" s="82">
        <f t="shared" si="3"/>
        <v>522</v>
      </c>
      <c r="U66" s="12">
        <f>окт.21!E61</f>
        <v>174</v>
      </c>
      <c r="V66" s="12">
        <f>ноя.21!E61</f>
        <v>174</v>
      </c>
      <c r="W66" s="12">
        <f>дек.21!E61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СВОД_20!F68</f>
        <v>34</v>
      </c>
      <c r="F67" s="113">
        <f t="shared" si="4"/>
        <v>34</v>
      </c>
      <c r="G67" s="114">
        <f>янв.21!F62+фев.21!F62+мар.21!F62+апр.21!F62+май.21!F62+июн.21!F62+июл.21!F62+авг.21!F62+сен.21!F62+окт.21!F62+ноя.21!F62+дек.21!F62</f>
        <v>2088</v>
      </c>
      <c r="H67" s="83">
        <f t="shared" si="0"/>
        <v>522</v>
      </c>
      <c r="I67" s="12">
        <f>янв.21!E62</f>
        <v>174</v>
      </c>
      <c r="J67" s="12">
        <f>фев.21!E62</f>
        <v>174</v>
      </c>
      <c r="K67" s="12">
        <f>мар.21!E62</f>
        <v>174</v>
      </c>
      <c r="L67" s="82">
        <f t="shared" si="1"/>
        <v>522</v>
      </c>
      <c r="M67" s="12">
        <f>апр.21!E62</f>
        <v>174</v>
      </c>
      <c r="N67" s="12">
        <f>май.21!E62</f>
        <v>174</v>
      </c>
      <c r="O67" s="12">
        <f>июн.21!E62</f>
        <v>174</v>
      </c>
      <c r="P67" s="82">
        <f t="shared" si="2"/>
        <v>522</v>
      </c>
      <c r="Q67" s="12">
        <f>июл.21!E62</f>
        <v>174</v>
      </c>
      <c r="R67" s="12">
        <f>авг.21!E62</f>
        <v>174</v>
      </c>
      <c r="S67" s="12">
        <f>сен.21!E62</f>
        <v>174</v>
      </c>
      <c r="T67" s="82">
        <f t="shared" si="3"/>
        <v>522</v>
      </c>
      <c r="U67" s="12">
        <f>окт.21!E62</f>
        <v>174</v>
      </c>
      <c r="V67" s="12">
        <f>ноя.21!E62</f>
        <v>174</v>
      </c>
      <c r="W67" s="12">
        <f>дек.21!E62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СВОД_20!F69</f>
        <v>0</v>
      </c>
      <c r="F68" s="113">
        <f t="shared" si="4"/>
        <v>0</v>
      </c>
      <c r="G68" s="114">
        <f>янв.21!F63+фев.21!F63+мар.21!F63+апр.21!F63+май.21!F63+июн.21!F63+июл.21!F63+авг.21!F63+сен.21!F63+окт.21!F63+ноя.21!F63+дек.21!F63</f>
        <v>2088</v>
      </c>
      <c r="H68" s="83">
        <f t="shared" si="0"/>
        <v>522</v>
      </c>
      <c r="I68" s="12">
        <f>янв.21!E63</f>
        <v>174</v>
      </c>
      <c r="J68" s="12">
        <f>фев.21!E63</f>
        <v>174</v>
      </c>
      <c r="K68" s="12">
        <f>мар.21!E63</f>
        <v>174</v>
      </c>
      <c r="L68" s="82">
        <f t="shared" si="1"/>
        <v>522</v>
      </c>
      <c r="M68" s="12">
        <f>апр.21!E63</f>
        <v>174</v>
      </c>
      <c r="N68" s="12">
        <f>май.21!E63</f>
        <v>174</v>
      </c>
      <c r="O68" s="12">
        <f>июн.21!E63</f>
        <v>174</v>
      </c>
      <c r="P68" s="82">
        <f t="shared" si="2"/>
        <v>522</v>
      </c>
      <c r="Q68" s="12">
        <f>июл.21!E63</f>
        <v>174</v>
      </c>
      <c r="R68" s="12">
        <f>авг.21!E63</f>
        <v>174</v>
      </c>
      <c r="S68" s="12">
        <f>сен.21!E63</f>
        <v>174</v>
      </c>
      <c r="T68" s="82">
        <f t="shared" si="3"/>
        <v>522</v>
      </c>
      <c r="U68" s="12">
        <f>окт.21!E63</f>
        <v>174</v>
      </c>
      <c r="V68" s="12">
        <f>ноя.21!E63</f>
        <v>174</v>
      </c>
      <c r="W68" s="12">
        <f>дек.21!E63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СВОД_20!F70</f>
        <v>0</v>
      </c>
      <c r="F69" s="113">
        <f t="shared" si="4"/>
        <v>0</v>
      </c>
      <c r="G69" s="114">
        <f>янв.21!F64+фев.21!F64+мар.21!F64+апр.21!F64+май.21!F64+июн.21!F64+июл.21!F64+авг.21!F64+сен.21!F64+окт.21!F64+ноя.21!F64+дек.21!F64</f>
        <v>2088</v>
      </c>
      <c r="H69" s="83">
        <f t="shared" si="0"/>
        <v>522</v>
      </c>
      <c r="I69" s="12">
        <f>янв.21!E64</f>
        <v>174</v>
      </c>
      <c r="J69" s="12">
        <f>фев.21!E64</f>
        <v>174</v>
      </c>
      <c r="K69" s="12">
        <f>мар.21!E64</f>
        <v>174</v>
      </c>
      <c r="L69" s="82">
        <f t="shared" si="1"/>
        <v>522</v>
      </c>
      <c r="M69" s="12">
        <f>апр.21!E64</f>
        <v>174</v>
      </c>
      <c r="N69" s="12">
        <f>май.21!E64</f>
        <v>174</v>
      </c>
      <c r="O69" s="12">
        <f>июн.21!E64</f>
        <v>174</v>
      </c>
      <c r="P69" s="82">
        <f t="shared" si="2"/>
        <v>522</v>
      </c>
      <c r="Q69" s="12">
        <f>июл.21!E64</f>
        <v>174</v>
      </c>
      <c r="R69" s="12">
        <f>авг.21!E64</f>
        <v>174</v>
      </c>
      <c r="S69" s="12">
        <f>сен.21!E64</f>
        <v>174</v>
      </c>
      <c r="T69" s="82">
        <f t="shared" si="3"/>
        <v>522</v>
      </c>
      <c r="U69" s="12">
        <f>окт.21!E64</f>
        <v>174</v>
      </c>
      <c r="V69" s="12">
        <f>ноя.21!E64</f>
        <v>174</v>
      </c>
      <c r="W69" s="12">
        <f>дек.21!E64</f>
        <v>174</v>
      </c>
    </row>
    <row r="70" spans="1:23" x14ac:dyDescent="0.25">
      <c r="A70" s="3">
        <v>62</v>
      </c>
      <c r="B70" s="107" t="s">
        <v>501</v>
      </c>
      <c r="C70" s="131">
        <v>95</v>
      </c>
      <c r="D70" s="131" t="s">
        <v>19</v>
      </c>
      <c r="E70" s="112">
        <f>СВОД_20!F71</f>
        <v>0</v>
      </c>
      <c r="F70" s="113">
        <f t="shared" si="4"/>
        <v>-2088</v>
      </c>
      <c r="G70" s="114">
        <f>янв.21!F65+фев.21!F65+мар.21!F65+апр.21!F65+май.21!F65+июн.21!F65+июл.21!F65+авг.21!F65+сен.21!F65+окт.21!F65+ноя.21!F65+дек.21!F65</f>
        <v>0</v>
      </c>
      <c r="H70" s="83">
        <f t="shared" si="0"/>
        <v>522</v>
      </c>
      <c r="I70" s="12">
        <f>янв.21!E65</f>
        <v>174</v>
      </c>
      <c r="J70" s="12">
        <f>фев.21!E65</f>
        <v>174</v>
      </c>
      <c r="K70" s="12">
        <f>мар.21!E65</f>
        <v>174</v>
      </c>
      <c r="L70" s="82">
        <f t="shared" si="1"/>
        <v>522</v>
      </c>
      <c r="M70" s="12">
        <f>апр.21!E65</f>
        <v>174</v>
      </c>
      <c r="N70" s="12">
        <f>май.21!E65</f>
        <v>174</v>
      </c>
      <c r="O70" s="12">
        <f>июн.21!E65</f>
        <v>174</v>
      </c>
      <c r="P70" s="82">
        <f t="shared" si="2"/>
        <v>522</v>
      </c>
      <c r="Q70" s="12">
        <f>июл.21!E65</f>
        <v>174</v>
      </c>
      <c r="R70" s="12">
        <f>авг.21!E65</f>
        <v>174</v>
      </c>
      <c r="S70" s="12">
        <f>сен.21!E65</f>
        <v>174</v>
      </c>
      <c r="T70" s="82">
        <f t="shared" si="3"/>
        <v>522</v>
      </c>
      <c r="U70" s="12">
        <f>окт.21!E65</f>
        <v>174</v>
      </c>
      <c r="V70" s="12">
        <f>ноя.21!E65</f>
        <v>174</v>
      </c>
      <c r="W70" s="12">
        <f>дек.21!E65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v>-1566</v>
      </c>
      <c r="F71" s="113">
        <f t="shared" si="4"/>
        <v>-174</v>
      </c>
      <c r="G71" s="114">
        <f>янв.21!F66+фев.21!F66+мар.21!F66+апр.21!F66+май.21!F66+июн.21!F66+июл.21!F66+авг.21!F66+сен.21!F66+окт.21!F66+ноя.21!F66+дек.21!F66</f>
        <v>3480</v>
      </c>
      <c r="H71" s="83">
        <f>I71+J71+K71</f>
        <v>522</v>
      </c>
      <c r="I71" s="12">
        <f>янв.21!E66</f>
        <v>174</v>
      </c>
      <c r="J71" s="12">
        <f>фев.21!E66</f>
        <v>174</v>
      </c>
      <c r="K71" s="12">
        <f>мар.21!E66</f>
        <v>174</v>
      </c>
      <c r="L71" s="82">
        <f>M71+N71+O71</f>
        <v>522</v>
      </c>
      <c r="M71" s="12">
        <f>апр.21!E66</f>
        <v>174</v>
      </c>
      <c r="N71" s="12">
        <f>май.21!E66</f>
        <v>174</v>
      </c>
      <c r="O71" s="12">
        <f>июн.21!E66</f>
        <v>174</v>
      </c>
      <c r="P71" s="82">
        <f>Q71+R71+S71</f>
        <v>522</v>
      </c>
      <c r="Q71" s="12">
        <f>июл.21!E66</f>
        <v>174</v>
      </c>
      <c r="R71" s="12">
        <f>авг.21!E66</f>
        <v>174</v>
      </c>
      <c r="S71" s="12">
        <f>сен.21!E66</f>
        <v>174</v>
      </c>
      <c r="T71" s="82">
        <f>U71+V71+W71</f>
        <v>522</v>
      </c>
      <c r="U71" s="12">
        <f>окт.21!E66</f>
        <v>174</v>
      </c>
      <c r="V71" s="12">
        <f>ноя.21!E66</f>
        <v>174</v>
      </c>
      <c r="W71" s="12">
        <f>дек.21!E66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СВОД_20!F72</f>
        <v>-5614</v>
      </c>
      <c r="F72" s="113">
        <f t="shared" si="4"/>
        <v>-1044</v>
      </c>
      <c r="G72" s="114">
        <f>янв.21!F67+фев.21!F67+мар.21!F67+апр.21!F67+май.21!F67+июн.21!F67+июл.21!F67+авг.21!F67+сен.21!F67+окт.21!F67+ноя.21!F67+дек.21!F67</f>
        <v>6658</v>
      </c>
      <c r="H72" s="83">
        <f t="shared" si="0"/>
        <v>522</v>
      </c>
      <c r="I72" s="12">
        <f>янв.21!E67</f>
        <v>174</v>
      </c>
      <c r="J72" s="12">
        <f>фев.21!E67</f>
        <v>174</v>
      </c>
      <c r="K72" s="12">
        <f>мар.21!E67</f>
        <v>174</v>
      </c>
      <c r="L72" s="82">
        <f t="shared" si="1"/>
        <v>522</v>
      </c>
      <c r="M72" s="12">
        <f>апр.21!E67</f>
        <v>174</v>
      </c>
      <c r="N72" s="12">
        <f>май.21!E67</f>
        <v>174</v>
      </c>
      <c r="O72" s="12">
        <f>июн.21!E67</f>
        <v>174</v>
      </c>
      <c r="P72" s="82">
        <f t="shared" si="2"/>
        <v>522</v>
      </c>
      <c r="Q72" s="12">
        <f>июл.21!E67</f>
        <v>174</v>
      </c>
      <c r="R72" s="12">
        <f>авг.21!E67</f>
        <v>174</v>
      </c>
      <c r="S72" s="12">
        <f>сен.21!E67</f>
        <v>174</v>
      </c>
      <c r="T72" s="82">
        <f t="shared" si="3"/>
        <v>522</v>
      </c>
      <c r="U72" s="12">
        <f>окт.21!E67</f>
        <v>174</v>
      </c>
      <c r="V72" s="12">
        <f>ноя.21!E67</f>
        <v>174</v>
      </c>
      <c r="W72" s="12">
        <f>дек.21!E67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СВОД_20!F73</f>
        <v>-3742</v>
      </c>
      <c r="F73" s="113">
        <f t="shared" si="4"/>
        <v>-3742</v>
      </c>
      <c r="G73" s="114">
        <f>янв.21!F68+фев.21!F68+мар.21!F68+апр.21!F68+май.21!F68+июн.21!F68+июл.21!F68+авг.21!F68+сен.21!F68+окт.21!F68+ноя.21!F68+дек.21!F68</f>
        <v>2088</v>
      </c>
      <c r="H73" s="83">
        <f t="shared" ref="H73:H130" si="5">I73+J73+K73</f>
        <v>522</v>
      </c>
      <c r="I73" s="12">
        <f>янв.21!E68</f>
        <v>174</v>
      </c>
      <c r="J73" s="12">
        <f>фев.21!E68</f>
        <v>174</v>
      </c>
      <c r="K73" s="12">
        <f>мар.21!E68</f>
        <v>174</v>
      </c>
      <c r="L73" s="82">
        <f t="shared" ref="L73:L130" si="6">M73+N73+O73</f>
        <v>522</v>
      </c>
      <c r="M73" s="12">
        <f>апр.21!E68</f>
        <v>174</v>
      </c>
      <c r="N73" s="12">
        <f>май.21!E68</f>
        <v>174</v>
      </c>
      <c r="O73" s="12">
        <f>июн.21!E68</f>
        <v>174</v>
      </c>
      <c r="P73" s="82">
        <f t="shared" ref="P73:P130" si="7">Q73+R73+S73</f>
        <v>522</v>
      </c>
      <c r="Q73" s="12">
        <f>июл.21!E68</f>
        <v>174</v>
      </c>
      <c r="R73" s="12">
        <f>авг.21!E68</f>
        <v>174</v>
      </c>
      <c r="S73" s="12">
        <f>сен.21!E68</f>
        <v>174</v>
      </c>
      <c r="T73" s="82">
        <f t="shared" ref="T73:T130" si="8">U73+V73+W73</f>
        <v>522</v>
      </c>
      <c r="U73" s="12">
        <f>окт.21!E68</f>
        <v>174</v>
      </c>
      <c r="V73" s="12">
        <f>ноя.21!E68</f>
        <v>174</v>
      </c>
      <c r="W73" s="12">
        <f>дек.21!E68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СВОД_20!F74</f>
        <v>0</v>
      </c>
      <c r="F74" s="113">
        <f t="shared" ref="F74:F131" si="9">G74+E74-H74-L74-P74-T74</f>
        <v>0</v>
      </c>
      <c r="G74" s="114">
        <f>янв.21!F69+фев.21!F69+мар.21!F69+апр.21!F69+май.21!F69+июн.21!F69+июл.21!F69+авг.21!F69+сен.21!F69+окт.21!F69+ноя.21!F69+дек.21!F69</f>
        <v>2088</v>
      </c>
      <c r="H74" s="83">
        <f t="shared" si="5"/>
        <v>522</v>
      </c>
      <c r="I74" s="12">
        <f>янв.21!E69</f>
        <v>174</v>
      </c>
      <c r="J74" s="12">
        <f>фев.21!E69</f>
        <v>174</v>
      </c>
      <c r="K74" s="12">
        <f>мар.21!E69</f>
        <v>174</v>
      </c>
      <c r="L74" s="82">
        <f t="shared" si="6"/>
        <v>522</v>
      </c>
      <c r="M74" s="12">
        <f>апр.21!E69</f>
        <v>174</v>
      </c>
      <c r="N74" s="12">
        <f>май.21!E69</f>
        <v>174</v>
      </c>
      <c r="O74" s="12">
        <f>июн.21!E69</f>
        <v>174</v>
      </c>
      <c r="P74" s="82">
        <f t="shared" si="7"/>
        <v>522</v>
      </c>
      <c r="Q74" s="12">
        <f>июл.21!E69</f>
        <v>174</v>
      </c>
      <c r="R74" s="12">
        <f>авг.21!E69</f>
        <v>174</v>
      </c>
      <c r="S74" s="12">
        <f>сен.21!E69</f>
        <v>174</v>
      </c>
      <c r="T74" s="82">
        <f t="shared" si="8"/>
        <v>522</v>
      </c>
      <c r="U74" s="12">
        <f>окт.21!E69</f>
        <v>174</v>
      </c>
      <c r="V74" s="12">
        <f>ноя.21!E69</f>
        <v>174</v>
      </c>
      <c r="W74" s="12">
        <f>дек.21!E69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СВОД_20!F75</f>
        <v>-8614</v>
      </c>
      <c r="F75" s="113">
        <f t="shared" si="9"/>
        <v>-10702</v>
      </c>
      <c r="G75" s="114">
        <f>янв.21!F70+фев.21!F70+мар.21!F70+апр.21!F70+май.21!F70+июн.21!F70+июл.21!F70+авг.21!F70+сен.21!F70+окт.21!F70+ноя.21!F70+дек.21!F70</f>
        <v>0</v>
      </c>
      <c r="H75" s="83">
        <f t="shared" si="5"/>
        <v>522</v>
      </c>
      <c r="I75" s="12">
        <f>янв.21!E70</f>
        <v>174</v>
      </c>
      <c r="J75" s="12">
        <f>фев.21!E70</f>
        <v>174</v>
      </c>
      <c r="K75" s="12">
        <f>мар.21!E70</f>
        <v>174</v>
      </c>
      <c r="L75" s="82">
        <f t="shared" si="6"/>
        <v>522</v>
      </c>
      <c r="M75" s="12">
        <f>апр.21!E70</f>
        <v>174</v>
      </c>
      <c r="N75" s="12">
        <f>май.21!E70</f>
        <v>174</v>
      </c>
      <c r="O75" s="12">
        <f>июн.21!E70</f>
        <v>174</v>
      </c>
      <c r="P75" s="82">
        <f t="shared" si="7"/>
        <v>522</v>
      </c>
      <c r="Q75" s="12">
        <f>июл.21!E70</f>
        <v>174</v>
      </c>
      <c r="R75" s="12">
        <f>авг.21!E70</f>
        <v>174</v>
      </c>
      <c r="S75" s="12">
        <f>сен.21!E70</f>
        <v>174</v>
      </c>
      <c r="T75" s="82">
        <f t="shared" si="8"/>
        <v>522</v>
      </c>
      <c r="U75" s="12">
        <f>окт.21!E70</f>
        <v>174</v>
      </c>
      <c r="V75" s="12">
        <f>ноя.21!E70</f>
        <v>174</v>
      </c>
      <c r="W75" s="12">
        <f>дек.21!E70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СВОД_20!F76</f>
        <v>886</v>
      </c>
      <c r="F76" s="113">
        <f t="shared" si="9"/>
        <v>0</v>
      </c>
      <c r="G76" s="114">
        <f>янв.21!F71+фев.21!F71+мар.21!F71+апр.21!F71+май.21!F71+июн.21!F71+июл.21!F71+авг.21!F71+сен.21!F71+окт.21!F71+ноя.21!F71+дек.21!F71</f>
        <v>1202</v>
      </c>
      <c r="H76" s="83">
        <f t="shared" si="5"/>
        <v>522</v>
      </c>
      <c r="I76" s="12">
        <f>янв.21!E71</f>
        <v>174</v>
      </c>
      <c r="J76" s="12">
        <f>фев.21!E71</f>
        <v>174</v>
      </c>
      <c r="K76" s="12">
        <f>мар.21!E71</f>
        <v>174</v>
      </c>
      <c r="L76" s="82">
        <f t="shared" si="6"/>
        <v>522</v>
      </c>
      <c r="M76" s="12">
        <f>апр.21!E71</f>
        <v>174</v>
      </c>
      <c r="N76" s="12">
        <f>май.21!E71</f>
        <v>174</v>
      </c>
      <c r="O76" s="12">
        <f>июн.21!E71</f>
        <v>174</v>
      </c>
      <c r="P76" s="82">
        <f t="shared" si="7"/>
        <v>522</v>
      </c>
      <c r="Q76" s="12">
        <f>июл.21!E71</f>
        <v>174</v>
      </c>
      <c r="R76" s="12">
        <f>авг.21!E71</f>
        <v>174</v>
      </c>
      <c r="S76" s="12">
        <f>сен.21!E71</f>
        <v>174</v>
      </c>
      <c r="T76" s="82">
        <f t="shared" si="8"/>
        <v>522</v>
      </c>
      <c r="U76" s="12">
        <f>окт.21!E71</f>
        <v>174</v>
      </c>
      <c r="V76" s="12">
        <f>ноя.21!E71</f>
        <v>174</v>
      </c>
      <c r="W76" s="12">
        <f>дек.21!E71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СВОД_20!F77</f>
        <v>-13028</v>
      </c>
      <c r="F77" s="113">
        <f t="shared" si="9"/>
        <v>-17204</v>
      </c>
      <c r="G77" s="114">
        <f>янв.21!F72+фев.21!F72+мар.21!F72+апр.21!F72+май.21!F72+июн.21!F72+июл.21!F72+авг.21!F72+сен.21!F72+окт.21!F72+ноя.21!F72+дек.21!F72</f>
        <v>0</v>
      </c>
      <c r="H77" s="83">
        <f t="shared" si="5"/>
        <v>1044</v>
      </c>
      <c r="I77" s="12">
        <f>янв.21!E72</f>
        <v>348</v>
      </c>
      <c r="J77" s="12">
        <f>фев.21!E72</f>
        <v>348</v>
      </c>
      <c r="K77" s="12">
        <f>мар.21!E72</f>
        <v>348</v>
      </c>
      <c r="L77" s="82">
        <f t="shared" si="6"/>
        <v>1044</v>
      </c>
      <c r="M77" s="12">
        <f>апр.21!E72</f>
        <v>348</v>
      </c>
      <c r="N77" s="12">
        <f>май.21!E72</f>
        <v>348</v>
      </c>
      <c r="O77" s="12">
        <f>июн.21!E72</f>
        <v>348</v>
      </c>
      <c r="P77" s="82">
        <f t="shared" si="7"/>
        <v>1044</v>
      </c>
      <c r="Q77" s="12">
        <f>июл.21!E72</f>
        <v>348</v>
      </c>
      <c r="R77" s="12">
        <f>авг.21!E72</f>
        <v>348</v>
      </c>
      <c r="S77" s="12">
        <f>сен.21!E72</f>
        <v>348</v>
      </c>
      <c r="T77" s="82">
        <f t="shared" si="8"/>
        <v>1044</v>
      </c>
      <c r="U77" s="12">
        <f>окт.21!E72</f>
        <v>348</v>
      </c>
      <c r="V77" s="12">
        <f>ноя.21!E72</f>
        <v>348</v>
      </c>
      <c r="W77" s="12">
        <f>дек.21!E72</f>
        <v>348</v>
      </c>
    </row>
    <row r="78" spans="1:23" x14ac:dyDescent="0.25">
      <c r="A78" s="3">
        <v>70</v>
      </c>
      <c r="B78" s="107" t="s">
        <v>87</v>
      </c>
      <c r="C78" s="131">
        <v>102</v>
      </c>
      <c r="D78" s="131"/>
      <c r="E78" s="112">
        <f>СВОД_20!F78</f>
        <v>-114</v>
      </c>
      <c r="F78" s="113">
        <f t="shared" si="9"/>
        <v>-302</v>
      </c>
      <c r="G78" s="114">
        <f>янв.21!F73+фев.21!F73+мар.21!F73+апр.21!F73+май.21!F73+июн.21!F73+июл.21!F73+авг.21!F73+сен.21!F73+окт.21!F73+ноя.21!F73+дек.21!F73</f>
        <v>1900</v>
      </c>
      <c r="H78" s="83">
        <f t="shared" si="5"/>
        <v>522</v>
      </c>
      <c r="I78" s="12">
        <f>янв.21!E73</f>
        <v>174</v>
      </c>
      <c r="J78" s="12">
        <f>фев.21!E73</f>
        <v>174</v>
      </c>
      <c r="K78" s="12">
        <f>мар.21!E73</f>
        <v>174</v>
      </c>
      <c r="L78" s="82">
        <f t="shared" si="6"/>
        <v>522</v>
      </c>
      <c r="M78" s="12">
        <f>апр.21!E73</f>
        <v>174</v>
      </c>
      <c r="N78" s="12">
        <f>май.21!E73</f>
        <v>174</v>
      </c>
      <c r="O78" s="12">
        <f>июн.21!E73</f>
        <v>174</v>
      </c>
      <c r="P78" s="82">
        <f t="shared" si="7"/>
        <v>522</v>
      </c>
      <c r="Q78" s="12">
        <f>июл.21!E73</f>
        <v>174</v>
      </c>
      <c r="R78" s="12">
        <f>авг.21!E73</f>
        <v>174</v>
      </c>
      <c r="S78" s="12">
        <f>сен.21!E73</f>
        <v>174</v>
      </c>
      <c r="T78" s="82">
        <f t="shared" si="8"/>
        <v>522</v>
      </c>
      <c r="U78" s="12">
        <f>окт.21!E73</f>
        <v>174</v>
      </c>
      <c r="V78" s="12">
        <f>ноя.21!E73</f>
        <v>174</v>
      </c>
      <c r="W78" s="12">
        <f>дек.21!E73</f>
        <v>174</v>
      </c>
    </row>
    <row r="79" spans="1:23" x14ac:dyDescent="0.25">
      <c r="A79" s="3">
        <v>71</v>
      </c>
      <c r="B79" s="107" t="s">
        <v>88</v>
      </c>
      <c r="C79" s="131">
        <v>103</v>
      </c>
      <c r="D79" s="131"/>
      <c r="E79" s="112">
        <f>СВОД_20!F79</f>
        <v>1404</v>
      </c>
      <c r="F79" s="113">
        <f t="shared" si="9"/>
        <v>1230</v>
      </c>
      <c r="G79" s="114">
        <f>янв.21!F74+фев.21!F74+мар.21!F74+апр.21!F74+май.21!F74+июн.21!F74+июл.21!F74+авг.21!F74+сен.21!F74+окт.21!F74+ноя.21!F74+дек.21!F74</f>
        <v>1914</v>
      </c>
      <c r="H79" s="83">
        <f t="shared" si="5"/>
        <v>522</v>
      </c>
      <c r="I79" s="12">
        <f>янв.21!E74</f>
        <v>174</v>
      </c>
      <c r="J79" s="12">
        <f>фев.21!E74</f>
        <v>174</v>
      </c>
      <c r="K79" s="12">
        <f>мар.21!E74</f>
        <v>174</v>
      </c>
      <c r="L79" s="82">
        <f t="shared" si="6"/>
        <v>522</v>
      </c>
      <c r="M79" s="12">
        <f>апр.21!E74</f>
        <v>174</v>
      </c>
      <c r="N79" s="12">
        <f>май.21!E74</f>
        <v>174</v>
      </c>
      <c r="O79" s="12">
        <f>июн.21!E74</f>
        <v>174</v>
      </c>
      <c r="P79" s="82">
        <f t="shared" si="7"/>
        <v>522</v>
      </c>
      <c r="Q79" s="12">
        <f>июл.21!E74</f>
        <v>174</v>
      </c>
      <c r="R79" s="12">
        <f>авг.21!E74</f>
        <v>174</v>
      </c>
      <c r="S79" s="12">
        <f>сен.21!E74</f>
        <v>174</v>
      </c>
      <c r="T79" s="82">
        <f t="shared" si="8"/>
        <v>522</v>
      </c>
      <c r="U79" s="12">
        <f>окт.21!E74</f>
        <v>174</v>
      </c>
      <c r="V79" s="12">
        <f>ноя.21!E74</f>
        <v>174</v>
      </c>
      <c r="W79" s="12">
        <f>дек.21!E74</f>
        <v>174</v>
      </c>
    </row>
    <row r="80" spans="1:23" x14ac:dyDescent="0.25">
      <c r="A80" s="3">
        <v>72</v>
      </c>
      <c r="B80" s="107" t="s">
        <v>89</v>
      </c>
      <c r="C80" s="131">
        <v>104</v>
      </c>
      <c r="D80" s="131"/>
      <c r="E80" s="112">
        <f>СВОД_20!F80</f>
        <v>590</v>
      </c>
      <c r="F80" s="113">
        <f t="shared" si="9"/>
        <v>0</v>
      </c>
      <c r="G80" s="114">
        <f>янв.21!F75+фев.21!F75+мар.21!F75+апр.21!F75+май.21!F75+июн.21!F75+июл.21!F75+авг.21!F75+сен.21!F75+окт.21!F75+ноя.21!F75+дек.21!F75</f>
        <v>1498</v>
      </c>
      <c r="H80" s="83">
        <f t="shared" si="5"/>
        <v>522</v>
      </c>
      <c r="I80" s="12">
        <f>янв.21!E75</f>
        <v>174</v>
      </c>
      <c r="J80" s="12">
        <f>фев.21!E75</f>
        <v>174</v>
      </c>
      <c r="K80" s="12">
        <f>мар.21!E75</f>
        <v>174</v>
      </c>
      <c r="L80" s="82">
        <f t="shared" si="6"/>
        <v>522</v>
      </c>
      <c r="M80" s="12">
        <f>апр.21!E75</f>
        <v>174</v>
      </c>
      <c r="N80" s="12">
        <f>май.21!E75</f>
        <v>174</v>
      </c>
      <c r="O80" s="12">
        <f>июн.21!E75</f>
        <v>174</v>
      </c>
      <c r="P80" s="82">
        <f t="shared" si="7"/>
        <v>522</v>
      </c>
      <c r="Q80" s="12">
        <f>июл.21!E75</f>
        <v>174</v>
      </c>
      <c r="R80" s="12">
        <f>авг.21!E75</f>
        <v>174</v>
      </c>
      <c r="S80" s="12">
        <f>сен.21!E75</f>
        <v>174</v>
      </c>
      <c r="T80" s="82">
        <f t="shared" si="8"/>
        <v>522</v>
      </c>
      <c r="U80" s="12">
        <f>окт.21!E75</f>
        <v>174</v>
      </c>
      <c r="V80" s="12">
        <f>ноя.21!E75</f>
        <v>174</v>
      </c>
      <c r="W80" s="12">
        <f>дек.21!E75</f>
        <v>174</v>
      </c>
    </row>
    <row r="81" spans="1:23" x14ac:dyDescent="0.25">
      <c r="A81" s="3">
        <v>73</v>
      </c>
      <c r="B81" s="107" t="s">
        <v>770</v>
      </c>
      <c r="C81" s="131">
        <v>108</v>
      </c>
      <c r="D81" s="131"/>
      <c r="E81" s="112">
        <f>СВОД_20!F81</f>
        <v>-936</v>
      </c>
      <c r="F81" s="113">
        <f t="shared" si="9"/>
        <v>-1980</v>
      </c>
      <c r="G81" s="114">
        <f>янв.21!F76+фев.21!F76+мар.21!F76+апр.21!F76+май.21!F76+июн.21!F76+июл.21!F76+авг.21!F76+сен.21!F76+окт.21!F76+ноя.21!F76+дек.21!F76</f>
        <v>1044</v>
      </c>
      <c r="H81" s="83">
        <f t="shared" si="5"/>
        <v>522</v>
      </c>
      <c r="I81" s="12">
        <f>янв.21!E76</f>
        <v>174</v>
      </c>
      <c r="J81" s="12">
        <f>фев.21!E76</f>
        <v>174</v>
      </c>
      <c r="K81" s="12">
        <f>мар.21!E76</f>
        <v>174</v>
      </c>
      <c r="L81" s="82">
        <f t="shared" si="6"/>
        <v>522</v>
      </c>
      <c r="M81" s="12">
        <f>апр.21!E76</f>
        <v>174</v>
      </c>
      <c r="N81" s="12">
        <f>май.21!E76</f>
        <v>174</v>
      </c>
      <c r="O81" s="12">
        <f>июн.21!E76</f>
        <v>174</v>
      </c>
      <c r="P81" s="82">
        <f t="shared" si="7"/>
        <v>522</v>
      </c>
      <c r="Q81" s="12">
        <f>июл.21!E76</f>
        <v>174</v>
      </c>
      <c r="R81" s="12">
        <f>авг.21!E76</f>
        <v>174</v>
      </c>
      <c r="S81" s="12">
        <f>сен.21!E76</f>
        <v>174</v>
      </c>
      <c r="T81" s="82">
        <f t="shared" si="8"/>
        <v>522</v>
      </c>
      <c r="U81" s="12">
        <f>окт.21!E76</f>
        <v>174</v>
      </c>
      <c r="V81" s="12">
        <f>ноя.21!E76</f>
        <v>174</v>
      </c>
      <c r="W81" s="12">
        <f>дек.21!E76</f>
        <v>174</v>
      </c>
    </row>
    <row r="82" spans="1:23" x14ac:dyDescent="0.25">
      <c r="A82" s="3">
        <v>74</v>
      </c>
      <c r="B82" s="107" t="s">
        <v>91</v>
      </c>
      <c r="C82" s="131">
        <v>109</v>
      </c>
      <c r="D82" s="131"/>
      <c r="E82" s="112">
        <f>СВОД_20!F82</f>
        <v>348</v>
      </c>
      <c r="F82" s="113">
        <f t="shared" si="9"/>
        <v>0</v>
      </c>
      <c r="G82" s="114">
        <f>янв.21!F77+фев.21!F77+мар.21!F77+апр.21!F77+май.21!F77+июн.21!F77+июл.21!F77+авг.21!F77+сен.21!F77+окт.21!F77+ноя.21!F77+дек.21!F77</f>
        <v>1740</v>
      </c>
      <c r="H82" s="83">
        <f t="shared" si="5"/>
        <v>522</v>
      </c>
      <c r="I82" s="12">
        <f>янв.21!E77</f>
        <v>174</v>
      </c>
      <c r="J82" s="12">
        <f>фев.21!E77</f>
        <v>174</v>
      </c>
      <c r="K82" s="12">
        <f>мар.21!E77</f>
        <v>174</v>
      </c>
      <c r="L82" s="82">
        <f t="shared" si="6"/>
        <v>522</v>
      </c>
      <c r="M82" s="12">
        <f>апр.21!E77</f>
        <v>174</v>
      </c>
      <c r="N82" s="12">
        <f>май.21!E77</f>
        <v>174</v>
      </c>
      <c r="O82" s="12">
        <f>июн.21!E77</f>
        <v>174</v>
      </c>
      <c r="P82" s="82">
        <f t="shared" si="7"/>
        <v>522</v>
      </c>
      <c r="Q82" s="12">
        <f>июл.21!E77</f>
        <v>174</v>
      </c>
      <c r="R82" s="12">
        <f>авг.21!E77</f>
        <v>174</v>
      </c>
      <c r="S82" s="12">
        <f>сен.21!E77</f>
        <v>174</v>
      </c>
      <c r="T82" s="82">
        <f t="shared" si="8"/>
        <v>522</v>
      </c>
      <c r="U82" s="12">
        <f>окт.21!E77</f>
        <v>174</v>
      </c>
      <c r="V82" s="12">
        <f>ноя.21!E77</f>
        <v>174</v>
      </c>
      <c r="W82" s="12">
        <f>дек.21!E77</f>
        <v>174</v>
      </c>
    </row>
    <row r="83" spans="1:23" x14ac:dyDescent="0.25">
      <c r="A83" s="3">
        <v>75</v>
      </c>
      <c r="B83" s="107" t="s">
        <v>92</v>
      </c>
      <c r="C83" s="131">
        <v>109</v>
      </c>
      <c r="D83" s="131" t="s">
        <v>19</v>
      </c>
      <c r="E83" s="112">
        <f>СВОД_20!F83</f>
        <v>526</v>
      </c>
      <c r="F83" s="113">
        <f t="shared" si="9"/>
        <v>538</v>
      </c>
      <c r="G83" s="114">
        <f>янв.21!F78+фев.21!F78+мар.21!F78+апр.21!F78+май.21!F78+июн.21!F78+июл.21!F78+авг.21!F78+сен.21!F78+окт.21!F78+ноя.21!F78+дек.21!F78</f>
        <v>2100</v>
      </c>
      <c r="H83" s="83">
        <f t="shared" si="5"/>
        <v>522</v>
      </c>
      <c r="I83" s="12">
        <f>янв.21!E78</f>
        <v>174</v>
      </c>
      <c r="J83" s="12">
        <f>фев.21!E78</f>
        <v>174</v>
      </c>
      <c r="K83" s="12">
        <f>мар.21!E78</f>
        <v>174</v>
      </c>
      <c r="L83" s="82">
        <f t="shared" si="6"/>
        <v>522</v>
      </c>
      <c r="M83" s="12">
        <f>апр.21!E78</f>
        <v>174</v>
      </c>
      <c r="N83" s="12">
        <f>май.21!E78</f>
        <v>174</v>
      </c>
      <c r="O83" s="12">
        <f>июн.21!E78</f>
        <v>174</v>
      </c>
      <c r="P83" s="82">
        <f t="shared" si="7"/>
        <v>522</v>
      </c>
      <c r="Q83" s="12">
        <f>июл.21!E78</f>
        <v>174</v>
      </c>
      <c r="R83" s="12">
        <f>авг.21!E78</f>
        <v>174</v>
      </c>
      <c r="S83" s="12">
        <f>сен.21!E78</f>
        <v>174</v>
      </c>
      <c r="T83" s="82">
        <f t="shared" si="8"/>
        <v>522</v>
      </c>
      <c r="U83" s="12">
        <f>окт.21!E78</f>
        <v>174</v>
      </c>
      <c r="V83" s="12">
        <f>ноя.21!E78</f>
        <v>174</v>
      </c>
      <c r="W83" s="12">
        <f>дек.21!E78</f>
        <v>174</v>
      </c>
    </row>
    <row r="84" spans="1:23" x14ac:dyDescent="0.25">
      <c r="A84" s="3">
        <v>76</v>
      </c>
      <c r="B84" s="107" t="s">
        <v>93</v>
      </c>
      <c r="C84" s="131">
        <v>110</v>
      </c>
      <c r="D84" s="131"/>
      <c r="E84" s="112">
        <f>СВОД_20!F84</f>
        <v>-2596</v>
      </c>
      <c r="F84" s="113">
        <f t="shared" si="9"/>
        <v>-684</v>
      </c>
      <c r="G84" s="114">
        <f>янв.21!F79+фев.21!F79+мар.21!F79+апр.21!F79+май.21!F79+июн.21!F79+июл.21!F79+авг.21!F79+сен.21!F79+окт.21!F79+ноя.21!F79+дек.21!F79</f>
        <v>4000</v>
      </c>
      <c r="H84" s="83">
        <f t="shared" si="5"/>
        <v>522</v>
      </c>
      <c r="I84" s="12">
        <f>янв.21!E79</f>
        <v>174</v>
      </c>
      <c r="J84" s="12">
        <f>фев.21!E79</f>
        <v>174</v>
      </c>
      <c r="K84" s="12">
        <f>мар.21!E79</f>
        <v>174</v>
      </c>
      <c r="L84" s="82">
        <f t="shared" si="6"/>
        <v>522</v>
      </c>
      <c r="M84" s="12">
        <f>апр.21!E79</f>
        <v>174</v>
      </c>
      <c r="N84" s="12">
        <f>май.21!E79</f>
        <v>174</v>
      </c>
      <c r="O84" s="12">
        <f>июн.21!E79</f>
        <v>174</v>
      </c>
      <c r="P84" s="82">
        <f t="shared" si="7"/>
        <v>522</v>
      </c>
      <c r="Q84" s="12">
        <f>июл.21!E79</f>
        <v>174</v>
      </c>
      <c r="R84" s="12">
        <f>авг.21!E79</f>
        <v>174</v>
      </c>
      <c r="S84" s="12">
        <f>сен.21!E79</f>
        <v>174</v>
      </c>
      <c r="T84" s="82">
        <f t="shared" si="8"/>
        <v>522</v>
      </c>
      <c r="U84" s="12">
        <f>окт.21!E79</f>
        <v>174</v>
      </c>
      <c r="V84" s="12">
        <f>ноя.21!E79</f>
        <v>174</v>
      </c>
      <c r="W84" s="12">
        <f>дек.21!E79</f>
        <v>174</v>
      </c>
    </row>
    <row r="85" spans="1:23" x14ac:dyDescent="0.25">
      <c r="A85" s="3">
        <v>77</v>
      </c>
      <c r="B85" s="107" t="s">
        <v>94</v>
      </c>
      <c r="C85" s="131">
        <v>111</v>
      </c>
      <c r="D85" s="131"/>
      <c r="E85" s="112">
        <f>СВОД_20!F85</f>
        <v>-174</v>
      </c>
      <c r="F85" s="113">
        <f t="shared" si="9"/>
        <v>-174</v>
      </c>
      <c r="G85" s="114">
        <f>янв.21!F80+фев.21!F80+мар.21!F80+апр.21!F80+май.21!F80+июн.21!F80+июл.21!F80+авг.21!F80+сен.21!F80+окт.21!F80+ноя.21!F80+дек.21!F80</f>
        <v>2088</v>
      </c>
      <c r="H85" s="83">
        <f t="shared" si="5"/>
        <v>522</v>
      </c>
      <c r="I85" s="12">
        <f>янв.21!E80</f>
        <v>174</v>
      </c>
      <c r="J85" s="12">
        <f>фев.21!E80</f>
        <v>174</v>
      </c>
      <c r="K85" s="12">
        <f>мар.21!E80</f>
        <v>174</v>
      </c>
      <c r="L85" s="82">
        <f t="shared" si="6"/>
        <v>522</v>
      </c>
      <c r="M85" s="12">
        <f>апр.21!E80</f>
        <v>174</v>
      </c>
      <c r="N85" s="12">
        <f>май.21!E80</f>
        <v>174</v>
      </c>
      <c r="O85" s="12">
        <f>июн.21!E80</f>
        <v>174</v>
      </c>
      <c r="P85" s="82">
        <f t="shared" si="7"/>
        <v>522</v>
      </c>
      <c r="Q85" s="12">
        <f>июл.21!E80</f>
        <v>174</v>
      </c>
      <c r="R85" s="12">
        <f>авг.21!E80</f>
        <v>174</v>
      </c>
      <c r="S85" s="12">
        <f>сен.21!E80</f>
        <v>174</v>
      </c>
      <c r="T85" s="82">
        <f t="shared" si="8"/>
        <v>522</v>
      </c>
      <c r="U85" s="12">
        <f>окт.21!E80</f>
        <v>174</v>
      </c>
      <c r="V85" s="12">
        <f>ноя.21!E80</f>
        <v>174</v>
      </c>
      <c r="W85" s="12">
        <f>дек.21!E80</f>
        <v>174</v>
      </c>
    </row>
    <row r="86" spans="1:23" x14ac:dyDescent="0.25">
      <c r="A86" s="3">
        <v>78</v>
      </c>
      <c r="B86" s="107" t="s">
        <v>95</v>
      </c>
      <c r="C86" s="131">
        <v>112</v>
      </c>
      <c r="D86" s="131"/>
      <c r="E86" s="112">
        <f>СВОД_20!F86</f>
        <v>-2088</v>
      </c>
      <c r="F86" s="113">
        <f t="shared" si="9"/>
        <v>-2262</v>
      </c>
      <c r="G86" s="114">
        <f>янв.21!F81+фев.21!F81+мар.21!F81+апр.21!F81+май.21!F81+июн.21!F81+июл.21!F81+авг.21!F81+сен.21!F81+окт.21!F81+ноя.21!F81+дек.21!F81</f>
        <v>1914</v>
      </c>
      <c r="H86" s="83">
        <f t="shared" si="5"/>
        <v>522</v>
      </c>
      <c r="I86" s="12">
        <f>янв.21!E81</f>
        <v>174</v>
      </c>
      <c r="J86" s="12">
        <f>фев.21!E81</f>
        <v>174</v>
      </c>
      <c r="K86" s="12">
        <f>мар.21!E81</f>
        <v>174</v>
      </c>
      <c r="L86" s="82">
        <f t="shared" si="6"/>
        <v>522</v>
      </c>
      <c r="M86" s="12">
        <f>апр.21!E81</f>
        <v>174</v>
      </c>
      <c r="N86" s="12">
        <f>май.21!E81</f>
        <v>174</v>
      </c>
      <c r="O86" s="12">
        <f>июн.21!E81</f>
        <v>174</v>
      </c>
      <c r="P86" s="82">
        <f t="shared" si="7"/>
        <v>522</v>
      </c>
      <c r="Q86" s="12">
        <f>июл.21!E81</f>
        <v>174</v>
      </c>
      <c r="R86" s="12">
        <f>авг.21!E81</f>
        <v>174</v>
      </c>
      <c r="S86" s="12">
        <f>сен.21!E81</f>
        <v>174</v>
      </c>
      <c r="T86" s="82">
        <f t="shared" si="8"/>
        <v>522</v>
      </c>
      <c r="U86" s="12">
        <f>окт.21!E81</f>
        <v>174</v>
      </c>
      <c r="V86" s="12">
        <f>ноя.21!E81</f>
        <v>174</v>
      </c>
      <c r="W86" s="12">
        <f>дек.21!E81</f>
        <v>174</v>
      </c>
    </row>
    <row r="87" spans="1:23" x14ac:dyDescent="0.25">
      <c r="A87" s="3">
        <v>79</v>
      </c>
      <c r="B87" s="107" t="s">
        <v>96</v>
      </c>
      <c r="C87" s="131">
        <v>113</v>
      </c>
      <c r="D87" s="131"/>
      <c r="E87" s="112">
        <f>СВОД_20!F87</f>
        <v>-6934</v>
      </c>
      <c r="F87" s="113">
        <f t="shared" si="9"/>
        <v>-9022</v>
      </c>
      <c r="G87" s="114">
        <f>янв.21!F82+фев.21!F82+мар.21!F82+апр.21!F82+май.21!F82+июн.21!F82+июл.21!F82+авг.21!F82+сен.21!F82+окт.21!F82+ноя.21!F82+дек.21!F82</f>
        <v>0</v>
      </c>
      <c r="H87" s="83">
        <f t="shared" si="5"/>
        <v>522</v>
      </c>
      <c r="I87" s="12">
        <f>янв.21!E82</f>
        <v>174</v>
      </c>
      <c r="J87" s="12">
        <f>фев.21!E82</f>
        <v>174</v>
      </c>
      <c r="K87" s="12">
        <f>мар.21!E82</f>
        <v>174</v>
      </c>
      <c r="L87" s="82">
        <f t="shared" si="6"/>
        <v>522</v>
      </c>
      <c r="M87" s="12">
        <f>апр.21!E82</f>
        <v>174</v>
      </c>
      <c r="N87" s="12">
        <f>май.21!E82</f>
        <v>174</v>
      </c>
      <c r="O87" s="12">
        <f>июн.21!E82</f>
        <v>174</v>
      </c>
      <c r="P87" s="82">
        <f t="shared" si="7"/>
        <v>522</v>
      </c>
      <c r="Q87" s="12">
        <f>июл.21!E82</f>
        <v>174</v>
      </c>
      <c r="R87" s="12">
        <f>авг.21!E82</f>
        <v>174</v>
      </c>
      <c r="S87" s="12">
        <f>сен.21!E82</f>
        <v>174</v>
      </c>
      <c r="T87" s="82">
        <f t="shared" si="8"/>
        <v>522</v>
      </c>
      <c r="U87" s="12">
        <f>окт.21!E82</f>
        <v>174</v>
      </c>
      <c r="V87" s="12">
        <f>ноя.21!E82</f>
        <v>174</v>
      </c>
      <c r="W87" s="12">
        <f>дек.21!E82</f>
        <v>174</v>
      </c>
    </row>
    <row r="88" spans="1:23" x14ac:dyDescent="0.25">
      <c r="A88" s="3">
        <v>80</v>
      </c>
      <c r="B88" s="107" t="s">
        <v>97</v>
      </c>
      <c r="C88" s="131">
        <v>114</v>
      </c>
      <c r="D88" s="131"/>
      <c r="E88" s="112">
        <f>СВОД_20!F88</f>
        <v>-8614</v>
      </c>
      <c r="F88" s="113">
        <f t="shared" si="9"/>
        <v>-10702</v>
      </c>
      <c r="G88" s="114">
        <f>янв.21!F83+фев.21!F83+мар.21!F83+апр.21!F83+май.21!F83+июн.21!F83+июл.21!F83+авг.21!F83+сен.21!F83+окт.21!F83+ноя.21!F83+дек.21!F83</f>
        <v>0</v>
      </c>
      <c r="H88" s="83">
        <f t="shared" si="5"/>
        <v>522</v>
      </c>
      <c r="I88" s="12">
        <f>янв.21!E83</f>
        <v>174</v>
      </c>
      <c r="J88" s="12">
        <f>фев.21!E83</f>
        <v>174</v>
      </c>
      <c r="K88" s="12">
        <f>мар.21!E83</f>
        <v>174</v>
      </c>
      <c r="L88" s="82">
        <f t="shared" si="6"/>
        <v>522</v>
      </c>
      <c r="M88" s="12">
        <f>апр.21!E83</f>
        <v>174</v>
      </c>
      <c r="N88" s="12">
        <f>май.21!E83</f>
        <v>174</v>
      </c>
      <c r="O88" s="12">
        <f>июн.21!E83</f>
        <v>174</v>
      </c>
      <c r="P88" s="82">
        <f t="shared" si="7"/>
        <v>522</v>
      </c>
      <c r="Q88" s="12">
        <f>июл.21!E83</f>
        <v>174</v>
      </c>
      <c r="R88" s="12">
        <f>авг.21!E83</f>
        <v>174</v>
      </c>
      <c r="S88" s="12">
        <f>сен.21!E83</f>
        <v>174</v>
      </c>
      <c r="T88" s="82">
        <f t="shared" si="8"/>
        <v>522</v>
      </c>
      <c r="U88" s="12">
        <f>окт.21!E83</f>
        <v>174</v>
      </c>
      <c r="V88" s="12">
        <f>ноя.21!E83</f>
        <v>174</v>
      </c>
      <c r="W88" s="12">
        <f>дек.21!E83</f>
        <v>174</v>
      </c>
    </row>
    <row r="89" spans="1:23" x14ac:dyDescent="0.25">
      <c r="A89" s="3">
        <v>81</v>
      </c>
      <c r="B89" s="107" t="s">
        <v>98</v>
      </c>
      <c r="C89" s="131">
        <v>115</v>
      </c>
      <c r="D89" s="131"/>
      <c r="E89" s="112">
        <f>СВОД_20!F89</f>
        <v>-8614</v>
      </c>
      <c r="F89" s="113">
        <f t="shared" si="9"/>
        <v>-10702</v>
      </c>
      <c r="G89" s="114">
        <f>янв.21!F84+фев.21!F84+мар.21!F84+апр.21!F84+май.21!F84+июн.21!F84+июл.21!F84+авг.21!F84+сен.21!F84+окт.21!F84+ноя.21!F84+дек.21!F84</f>
        <v>0</v>
      </c>
      <c r="H89" s="83">
        <f t="shared" si="5"/>
        <v>522</v>
      </c>
      <c r="I89" s="12">
        <f>янв.21!E84</f>
        <v>174</v>
      </c>
      <c r="J89" s="12">
        <f>фев.21!E84</f>
        <v>174</v>
      </c>
      <c r="K89" s="12">
        <f>мар.21!E84</f>
        <v>174</v>
      </c>
      <c r="L89" s="82">
        <f t="shared" si="6"/>
        <v>522</v>
      </c>
      <c r="M89" s="12">
        <f>апр.21!E84</f>
        <v>174</v>
      </c>
      <c r="N89" s="12">
        <f>май.21!E84</f>
        <v>174</v>
      </c>
      <c r="O89" s="12">
        <f>июн.21!E84</f>
        <v>174</v>
      </c>
      <c r="P89" s="82">
        <f t="shared" si="7"/>
        <v>522</v>
      </c>
      <c r="Q89" s="12">
        <f>июл.21!E84</f>
        <v>174</v>
      </c>
      <c r="R89" s="12">
        <f>авг.21!E84</f>
        <v>174</v>
      </c>
      <c r="S89" s="12">
        <f>сен.21!E84</f>
        <v>174</v>
      </c>
      <c r="T89" s="82">
        <f t="shared" si="8"/>
        <v>522</v>
      </c>
      <c r="U89" s="12">
        <f>окт.21!E84</f>
        <v>174</v>
      </c>
      <c r="V89" s="12">
        <f>ноя.21!E84</f>
        <v>174</v>
      </c>
      <c r="W89" s="12">
        <f>дек.21!E84</f>
        <v>174</v>
      </c>
    </row>
    <row r="90" spans="1:23" x14ac:dyDescent="0.25">
      <c r="A90" s="3">
        <v>82</v>
      </c>
      <c r="B90" s="107" t="s">
        <v>99</v>
      </c>
      <c r="C90" s="131">
        <v>116</v>
      </c>
      <c r="D90" s="131"/>
      <c r="E90" s="112">
        <f>СВОД_20!F90</f>
        <v>-8614</v>
      </c>
      <c r="F90" s="113">
        <f t="shared" si="9"/>
        <v>-10702</v>
      </c>
      <c r="G90" s="114">
        <f>янв.21!F85+фев.21!F85+мар.21!F85+апр.21!F85+май.21!F85+июн.21!F85+июл.21!F85+авг.21!F85+сен.21!F85+окт.21!F85+ноя.21!F85+дек.21!F85</f>
        <v>0</v>
      </c>
      <c r="H90" s="83">
        <f t="shared" si="5"/>
        <v>522</v>
      </c>
      <c r="I90" s="12">
        <f>янв.21!E85</f>
        <v>174</v>
      </c>
      <c r="J90" s="12">
        <f>фев.21!E85</f>
        <v>174</v>
      </c>
      <c r="K90" s="12">
        <f>мар.21!E85</f>
        <v>174</v>
      </c>
      <c r="L90" s="82">
        <f t="shared" si="6"/>
        <v>522</v>
      </c>
      <c r="M90" s="12">
        <f>апр.21!E85</f>
        <v>174</v>
      </c>
      <c r="N90" s="12">
        <f>май.21!E85</f>
        <v>174</v>
      </c>
      <c r="O90" s="12">
        <f>июн.21!E85</f>
        <v>174</v>
      </c>
      <c r="P90" s="82">
        <f t="shared" si="7"/>
        <v>522</v>
      </c>
      <c r="Q90" s="12">
        <f>июл.21!E85</f>
        <v>174</v>
      </c>
      <c r="R90" s="12">
        <f>авг.21!E85</f>
        <v>174</v>
      </c>
      <c r="S90" s="12">
        <f>сен.21!E85</f>
        <v>174</v>
      </c>
      <c r="T90" s="82">
        <f t="shared" si="8"/>
        <v>522</v>
      </c>
      <c r="U90" s="12">
        <f>окт.21!E85</f>
        <v>174</v>
      </c>
      <c r="V90" s="12">
        <f>ноя.21!E85</f>
        <v>174</v>
      </c>
      <c r="W90" s="12">
        <f>дек.21!E85</f>
        <v>174</v>
      </c>
    </row>
    <row r="91" spans="1:23" x14ac:dyDescent="0.25">
      <c r="A91" s="3">
        <v>83</v>
      </c>
      <c r="B91" s="107" t="s">
        <v>100</v>
      </c>
      <c r="C91" s="131">
        <v>118</v>
      </c>
      <c r="D91" s="131"/>
      <c r="E91" s="112">
        <f>СВОД_20!F91</f>
        <v>2088</v>
      </c>
      <c r="F91" s="113">
        <f t="shared" si="9"/>
        <v>2088</v>
      </c>
      <c r="G91" s="114">
        <f>янв.21!F86+фев.21!F86+мар.21!F86+апр.21!F86+май.21!F86+июн.21!F86+июл.21!F86+авг.21!F86+сен.21!F86+окт.21!F86+ноя.21!F86+дек.21!F86</f>
        <v>2088</v>
      </c>
      <c r="H91" s="83">
        <f t="shared" si="5"/>
        <v>522</v>
      </c>
      <c r="I91" s="12">
        <f>янв.21!E86</f>
        <v>174</v>
      </c>
      <c r="J91" s="12">
        <f>фев.21!E86</f>
        <v>174</v>
      </c>
      <c r="K91" s="12">
        <f>мар.21!E86</f>
        <v>174</v>
      </c>
      <c r="L91" s="82">
        <f t="shared" si="6"/>
        <v>522</v>
      </c>
      <c r="M91" s="12">
        <f>апр.21!E86</f>
        <v>174</v>
      </c>
      <c r="N91" s="12">
        <f>май.21!E86</f>
        <v>174</v>
      </c>
      <c r="O91" s="12">
        <f>июн.21!E86</f>
        <v>174</v>
      </c>
      <c r="P91" s="82">
        <f t="shared" si="7"/>
        <v>522</v>
      </c>
      <c r="Q91" s="12">
        <f>июл.21!E86</f>
        <v>174</v>
      </c>
      <c r="R91" s="12">
        <f>авг.21!E86</f>
        <v>174</v>
      </c>
      <c r="S91" s="12">
        <f>сен.21!E86</f>
        <v>174</v>
      </c>
      <c r="T91" s="82">
        <f t="shared" si="8"/>
        <v>522</v>
      </c>
      <c r="U91" s="12">
        <f>окт.21!E86</f>
        <v>174</v>
      </c>
      <c r="V91" s="12">
        <f>ноя.21!E86</f>
        <v>174</v>
      </c>
      <c r="W91" s="12">
        <f>дек.21!E86</f>
        <v>174</v>
      </c>
    </row>
    <row r="92" spans="1:23" x14ac:dyDescent="0.25">
      <c r="A92" s="3">
        <v>84</v>
      </c>
      <c r="B92" s="107" t="s">
        <v>101</v>
      </c>
      <c r="C92" s="131">
        <v>119</v>
      </c>
      <c r="D92" s="131" t="s">
        <v>19</v>
      </c>
      <c r="E92" s="112">
        <f>СВОД_20!F92</f>
        <v>-5814</v>
      </c>
      <c r="F92" s="113">
        <f t="shared" si="9"/>
        <v>-7902</v>
      </c>
      <c r="G92" s="114">
        <f>янв.21!F87+фев.21!F87+мар.21!F87+апр.21!F87+май.21!F87+июн.21!F87+июл.21!F87+авг.21!F87+сен.21!F87+окт.21!F87+ноя.21!F87+дек.21!F87</f>
        <v>0</v>
      </c>
      <c r="H92" s="83">
        <f t="shared" si="5"/>
        <v>522</v>
      </c>
      <c r="I92" s="12">
        <f>янв.21!E87</f>
        <v>174</v>
      </c>
      <c r="J92" s="12">
        <f>фев.21!E87</f>
        <v>174</v>
      </c>
      <c r="K92" s="12">
        <f>мар.21!E87</f>
        <v>174</v>
      </c>
      <c r="L92" s="82">
        <f t="shared" si="6"/>
        <v>522</v>
      </c>
      <c r="M92" s="12">
        <f>апр.21!E87</f>
        <v>174</v>
      </c>
      <c r="N92" s="12">
        <f>май.21!E87</f>
        <v>174</v>
      </c>
      <c r="O92" s="12">
        <f>июн.21!E87</f>
        <v>174</v>
      </c>
      <c r="P92" s="82">
        <f t="shared" si="7"/>
        <v>522</v>
      </c>
      <c r="Q92" s="12">
        <f>июл.21!E87</f>
        <v>174</v>
      </c>
      <c r="R92" s="12">
        <f>авг.21!E87</f>
        <v>174</v>
      </c>
      <c r="S92" s="12">
        <f>сен.21!E87</f>
        <v>174</v>
      </c>
      <c r="T92" s="82">
        <f t="shared" si="8"/>
        <v>522</v>
      </c>
      <c r="U92" s="12">
        <f>окт.21!E87</f>
        <v>174</v>
      </c>
      <c r="V92" s="12">
        <f>ноя.21!E87</f>
        <v>174</v>
      </c>
      <c r="W92" s="12">
        <f>дек.21!E87</f>
        <v>174</v>
      </c>
    </row>
    <row r="93" spans="1:23" x14ac:dyDescent="0.25">
      <c r="A93" s="3">
        <v>85</v>
      </c>
      <c r="B93" s="107" t="s">
        <v>102</v>
      </c>
      <c r="C93" s="131">
        <v>120</v>
      </c>
      <c r="D93" s="131"/>
      <c r="E93" s="112">
        <f>СВОД_20!F93</f>
        <v>55</v>
      </c>
      <c r="F93" s="113">
        <f t="shared" si="9"/>
        <v>0</v>
      </c>
      <c r="G93" s="114">
        <f>янв.21!F88+фев.21!F88+мар.21!F88+апр.21!F88+май.21!F88+июн.21!F88+июл.21!F88+авг.21!F88+сен.21!F88+окт.21!F88+ноя.21!F88+дек.21!F88</f>
        <v>2033</v>
      </c>
      <c r="H93" s="83">
        <f t="shared" si="5"/>
        <v>522</v>
      </c>
      <c r="I93" s="12">
        <f>янв.21!E88</f>
        <v>174</v>
      </c>
      <c r="J93" s="12">
        <f>фев.21!E88</f>
        <v>174</v>
      </c>
      <c r="K93" s="12">
        <f>мар.21!E88</f>
        <v>174</v>
      </c>
      <c r="L93" s="82">
        <f t="shared" si="6"/>
        <v>522</v>
      </c>
      <c r="M93" s="12">
        <f>апр.21!E88</f>
        <v>174</v>
      </c>
      <c r="N93" s="12">
        <f>май.21!E88</f>
        <v>174</v>
      </c>
      <c r="O93" s="12">
        <f>июн.21!E88</f>
        <v>174</v>
      </c>
      <c r="P93" s="82">
        <f t="shared" si="7"/>
        <v>522</v>
      </c>
      <c r="Q93" s="12">
        <f>июл.21!E88</f>
        <v>174</v>
      </c>
      <c r="R93" s="12">
        <f>авг.21!E88</f>
        <v>174</v>
      </c>
      <c r="S93" s="12">
        <f>сен.21!E88</f>
        <v>174</v>
      </c>
      <c r="T93" s="82">
        <f t="shared" si="8"/>
        <v>522</v>
      </c>
      <c r="U93" s="12">
        <f>окт.21!E88</f>
        <v>174</v>
      </c>
      <c r="V93" s="12">
        <f>ноя.21!E88</f>
        <v>174</v>
      </c>
      <c r="W93" s="12">
        <f>дек.21!E88</f>
        <v>174</v>
      </c>
    </row>
    <row r="94" spans="1:23" x14ac:dyDescent="0.25">
      <c r="A94" s="3">
        <v>86</v>
      </c>
      <c r="B94" s="107" t="s">
        <v>103</v>
      </c>
      <c r="C94" s="131">
        <v>122</v>
      </c>
      <c r="D94" s="131"/>
      <c r="E94" s="112">
        <f>СВОД_20!F94</f>
        <v>-1044</v>
      </c>
      <c r="F94" s="113">
        <f t="shared" si="9"/>
        <v>868</v>
      </c>
      <c r="G94" s="114">
        <f>янв.21!F89+фев.21!F89+мар.21!F89+апр.21!F89+май.21!F89+июн.21!F89+июл.21!F89+авг.21!F89+сен.21!F89+окт.21!F89+ноя.21!F89+дек.21!F89</f>
        <v>4000</v>
      </c>
      <c r="H94" s="83">
        <f t="shared" si="5"/>
        <v>522</v>
      </c>
      <c r="I94" s="12">
        <f>янв.21!E89</f>
        <v>174</v>
      </c>
      <c r="J94" s="12">
        <f>фев.21!E89</f>
        <v>174</v>
      </c>
      <c r="K94" s="12">
        <f>мар.21!E89</f>
        <v>174</v>
      </c>
      <c r="L94" s="82">
        <f t="shared" si="6"/>
        <v>522</v>
      </c>
      <c r="M94" s="12">
        <f>апр.21!E89</f>
        <v>174</v>
      </c>
      <c r="N94" s="12">
        <f>май.21!E89</f>
        <v>174</v>
      </c>
      <c r="O94" s="12">
        <f>июн.21!E89</f>
        <v>174</v>
      </c>
      <c r="P94" s="82">
        <f t="shared" si="7"/>
        <v>522</v>
      </c>
      <c r="Q94" s="12">
        <f>июл.21!E89</f>
        <v>174</v>
      </c>
      <c r="R94" s="12">
        <f>авг.21!E89</f>
        <v>174</v>
      </c>
      <c r="S94" s="12">
        <f>сен.21!E89</f>
        <v>174</v>
      </c>
      <c r="T94" s="82">
        <f t="shared" si="8"/>
        <v>522</v>
      </c>
      <c r="U94" s="12">
        <f>окт.21!E89</f>
        <v>174</v>
      </c>
      <c r="V94" s="12">
        <f>ноя.21!E89</f>
        <v>174</v>
      </c>
      <c r="W94" s="12">
        <f>дек.21!E89</f>
        <v>174</v>
      </c>
    </row>
    <row r="95" spans="1:23" x14ac:dyDescent="0.25">
      <c r="A95" s="3">
        <v>87</v>
      </c>
      <c r="B95" s="107" t="s">
        <v>104</v>
      </c>
      <c r="C95" s="131">
        <v>123</v>
      </c>
      <c r="D95" s="131"/>
      <c r="E95" s="112">
        <f>СВОД_20!F95</f>
        <v>86</v>
      </c>
      <c r="F95" s="113">
        <f t="shared" si="9"/>
        <v>-2</v>
      </c>
      <c r="G95" s="114">
        <f>янв.21!F90+фев.21!F90+мар.21!F90+апр.21!F90+май.21!F90+июн.21!F90+июл.21!F90+авг.21!F90+сен.21!F90+окт.21!F90+ноя.21!F90+дек.21!F90</f>
        <v>2000</v>
      </c>
      <c r="H95" s="83">
        <f t="shared" si="5"/>
        <v>522</v>
      </c>
      <c r="I95" s="12">
        <f>янв.21!E90</f>
        <v>174</v>
      </c>
      <c r="J95" s="12">
        <f>фев.21!E90</f>
        <v>174</v>
      </c>
      <c r="K95" s="12">
        <f>мар.21!E90</f>
        <v>174</v>
      </c>
      <c r="L95" s="82">
        <f t="shared" si="6"/>
        <v>522</v>
      </c>
      <c r="M95" s="12">
        <f>апр.21!E90</f>
        <v>174</v>
      </c>
      <c r="N95" s="12">
        <f>май.21!E90</f>
        <v>174</v>
      </c>
      <c r="O95" s="12">
        <f>июн.21!E90</f>
        <v>174</v>
      </c>
      <c r="P95" s="82">
        <f t="shared" si="7"/>
        <v>522</v>
      </c>
      <c r="Q95" s="12">
        <f>июл.21!E90</f>
        <v>174</v>
      </c>
      <c r="R95" s="12">
        <f>авг.21!E90</f>
        <v>174</v>
      </c>
      <c r="S95" s="12">
        <f>сен.21!E90</f>
        <v>174</v>
      </c>
      <c r="T95" s="82">
        <f t="shared" si="8"/>
        <v>522</v>
      </c>
      <c r="U95" s="12">
        <f>окт.21!E90</f>
        <v>174</v>
      </c>
      <c r="V95" s="12">
        <f>ноя.21!E90</f>
        <v>174</v>
      </c>
      <c r="W95" s="12">
        <f>дек.21!E90</f>
        <v>174</v>
      </c>
    </row>
    <row r="96" spans="1:23" x14ac:dyDescent="0.25">
      <c r="A96" s="3">
        <v>88</v>
      </c>
      <c r="B96" s="107" t="s">
        <v>105</v>
      </c>
      <c r="C96" s="131">
        <v>124</v>
      </c>
      <c r="D96" s="131"/>
      <c r="E96" s="112">
        <f>СВОД_20!F96</f>
        <v>-2784</v>
      </c>
      <c r="F96" s="113">
        <f t="shared" si="9"/>
        <v>-4872</v>
      </c>
      <c r="G96" s="114">
        <f>янв.21!F91+фев.21!F91+мар.21!F91+апр.21!F91+май.21!F91+июн.21!F91+июл.21!F91+авг.21!F91+сен.21!F91+окт.21!F91+ноя.21!F91+дек.21!F91</f>
        <v>0</v>
      </c>
      <c r="H96" s="83">
        <f t="shared" si="5"/>
        <v>522</v>
      </c>
      <c r="I96" s="12">
        <f>янв.21!E91</f>
        <v>174</v>
      </c>
      <c r="J96" s="12">
        <f>фев.21!E91</f>
        <v>174</v>
      </c>
      <c r="K96" s="12">
        <f>мар.21!E91</f>
        <v>174</v>
      </c>
      <c r="L96" s="82">
        <f t="shared" si="6"/>
        <v>522</v>
      </c>
      <c r="M96" s="12">
        <f>апр.21!E91</f>
        <v>174</v>
      </c>
      <c r="N96" s="12">
        <f>май.21!E91</f>
        <v>174</v>
      </c>
      <c r="O96" s="12">
        <f>июн.21!E91</f>
        <v>174</v>
      </c>
      <c r="P96" s="82">
        <f t="shared" si="7"/>
        <v>522</v>
      </c>
      <c r="Q96" s="12">
        <f>июл.21!E91</f>
        <v>174</v>
      </c>
      <c r="R96" s="12">
        <f>авг.21!E91</f>
        <v>174</v>
      </c>
      <c r="S96" s="12">
        <f>сен.21!E91</f>
        <v>174</v>
      </c>
      <c r="T96" s="82">
        <f t="shared" si="8"/>
        <v>522</v>
      </c>
      <c r="U96" s="12">
        <f>окт.21!E91</f>
        <v>174</v>
      </c>
      <c r="V96" s="12">
        <f>ноя.21!E91</f>
        <v>174</v>
      </c>
      <c r="W96" s="12">
        <f>дек.21!E91</f>
        <v>174</v>
      </c>
    </row>
    <row r="97" spans="1:23" x14ac:dyDescent="0.25">
      <c r="A97" s="3">
        <v>89</v>
      </c>
      <c r="B97" s="107" t="s">
        <v>106</v>
      </c>
      <c r="C97" s="131">
        <v>125</v>
      </c>
      <c r="D97" s="131"/>
      <c r="E97" s="112">
        <f>СВОД_20!F97</f>
        <v>-66</v>
      </c>
      <c r="F97" s="113">
        <f t="shared" si="9"/>
        <v>306</v>
      </c>
      <c r="G97" s="114">
        <f>янв.21!F92+фев.21!F92+мар.21!F92+апр.21!F92+май.21!F92+июн.21!F92+июл.21!F92+авг.21!F92+сен.21!F92+окт.21!F92+ноя.21!F92+дек.21!F92</f>
        <v>2460</v>
      </c>
      <c r="H97" s="83">
        <f t="shared" si="5"/>
        <v>522</v>
      </c>
      <c r="I97" s="12">
        <f>янв.21!E92</f>
        <v>174</v>
      </c>
      <c r="J97" s="12">
        <f>фев.21!E92</f>
        <v>174</v>
      </c>
      <c r="K97" s="12">
        <f>мар.21!E92</f>
        <v>174</v>
      </c>
      <c r="L97" s="82">
        <f t="shared" si="6"/>
        <v>522</v>
      </c>
      <c r="M97" s="12">
        <f>апр.21!E92</f>
        <v>174</v>
      </c>
      <c r="N97" s="12">
        <f>май.21!E92</f>
        <v>174</v>
      </c>
      <c r="O97" s="12">
        <f>июн.21!E92</f>
        <v>174</v>
      </c>
      <c r="P97" s="82">
        <f t="shared" si="7"/>
        <v>522</v>
      </c>
      <c r="Q97" s="12">
        <f>июл.21!E92</f>
        <v>174</v>
      </c>
      <c r="R97" s="12">
        <f>авг.21!E92</f>
        <v>174</v>
      </c>
      <c r="S97" s="12">
        <f>сен.21!E92</f>
        <v>174</v>
      </c>
      <c r="T97" s="82">
        <f t="shared" si="8"/>
        <v>522</v>
      </c>
      <c r="U97" s="12">
        <f>окт.21!E92</f>
        <v>174</v>
      </c>
      <c r="V97" s="12">
        <f>ноя.21!E92</f>
        <v>174</v>
      </c>
      <c r="W97" s="12">
        <f>дек.21!E92</f>
        <v>174</v>
      </c>
    </row>
    <row r="98" spans="1:23" x14ac:dyDescent="0.25">
      <c r="A98" s="3">
        <v>90</v>
      </c>
      <c r="B98" s="107" t="s">
        <v>107</v>
      </c>
      <c r="C98" s="131">
        <v>126</v>
      </c>
      <c r="D98" s="131"/>
      <c r="E98" s="112">
        <f>СВОД_20!F98</f>
        <v>56</v>
      </c>
      <c r="F98" s="113">
        <f t="shared" si="9"/>
        <v>-2032</v>
      </c>
      <c r="G98" s="114">
        <f>янв.21!F93+фев.21!F93+мар.21!F93+апр.21!F93+май.21!F93+июн.21!F93+июл.21!F93+авг.21!F93+сен.21!F93+окт.21!F93+ноя.21!F93+дек.21!F93</f>
        <v>0</v>
      </c>
      <c r="H98" s="83">
        <f t="shared" si="5"/>
        <v>522</v>
      </c>
      <c r="I98" s="12">
        <f>янв.21!E93</f>
        <v>174</v>
      </c>
      <c r="J98" s="12">
        <f>фев.21!E93</f>
        <v>174</v>
      </c>
      <c r="K98" s="12">
        <f>мар.21!E93</f>
        <v>174</v>
      </c>
      <c r="L98" s="82">
        <f t="shared" si="6"/>
        <v>522</v>
      </c>
      <c r="M98" s="12">
        <f>апр.21!E93</f>
        <v>174</v>
      </c>
      <c r="N98" s="12">
        <f>май.21!E93</f>
        <v>174</v>
      </c>
      <c r="O98" s="12">
        <f>июн.21!E93</f>
        <v>174</v>
      </c>
      <c r="P98" s="82">
        <f t="shared" si="7"/>
        <v>522</v>
      </c>
      <c r="Q98" s="12">
        <f>июл.21!E93</f>
        <v>174</v>
      </c>
      <c r="R98" s="12">
        <f>авг.21!E93</f>
        <v>174</v>
      </c>
      <c r="S98" s="12">
        <f>сен.21!E93</f>
        <v>174</v>
      </c>
      <c r="T98" s="82">
        <f t="shared" si="8"/>
        <v>522</v>
      </c>
      <c r="U98" s="12">
        <f>окт.21!E93</f>
        <v>174</v>
      </c>
      <c r="V98" s="12">
        <f>ноя.21!E93</f>
        <v>174</v>
      </c>
      <c r="W98" s="12">
        <f>дек.21!E93</f>
        <v>174</v>
      </c>
    </row>
    <row r="99" spans="1:23" x14ac:dyDescent="0.25">
      <c r="A99" s="3">
        <v>91</v>
      </c>
      <c r="B99" s="107" t="s">
        <v>339</v>
      </c>
      <c r="C99" s="131">
        <v>127</v>
      </c>
      <c r="D99" s="131"/>
      <c r="E99" s="112">
        <f>СВОД_20!F99</f>
        <v>-4662</v>
      </c>
      <c r="F99" s="113">
        <f t="shared" si="9"/>
        <v>-5184</v>
      </c>
      <c r="G99" s="114">
        <f>янв.21!F94+фев.21!F94+мар.21!F94+апр.21!F94+май.21!F94+июн.21!F94+июл.21!F94+авг.21!F94+сен.21!F94+окт.21!F94+ноя.21!F94+дек.21!F94</f>
        <v>1566</v>
      </c>
      <c r="H99" s="83">
        <f t="shared" si="5"/>
        <v>522</v>
      </c>
      <c r="I99" s="12">
        <f>янв.21!E94</f>
        <v>174</v>
      </c>
      <c r="J99" s="12">
        <f>фев.21!E94</f>
        <v>174</v>
      </c>
      <c r="K99" s="12">
        <f>мар.21!E94</f>
        <v>174</v>
      </c>
      <c r="L99" s="82">
        <f t="shared" si="6"/>
        <v>522</v>
      </c>
      <c r="M99" s="12">
        <f>апр.21!E94</f>
        <v>174</v>
      </c>
      <c r="N99" s="12">
        <f>май.21!E94</f>
        <v>174</v>
      </c>
      <c r="O99" s="12">
        <f>июн.21!E94</f>
        <v>174</v>
      </c>
      <c r="P99" s="82">
        <f t="shared" si="7"/>
        <v>522</v>
      </c>
      <c r="Q99" s="12">
        <f>июл.21!E94</f>
        <v>174</v>
      </c>
      <c r="R99" s="12">
        <f>авг.21!E94</f>
        <v>174</v>
      </c>
      <c r="S99" s="12">
        <f>сен.21!E94</f>
        <v>174</v>
      </c>
      <c r="T99" s="82">
        <f t="shared" si="8"/>
        <v>522</v>
      </c>
      <c r="U99" s="12">
        <f>окт.21!E94</f>
        <v>174</v>
      </c>
      <c r="V99" s="12">
        <f>ноя.21!E94</f>
        <v>174</v>
      </c>
      <c r="W99" s="12">
        <f>дек.21!E94</f>
        <v>174</v>
      </c>
    </row>
    <row r="100" spans="1:23" x14ac:dyDescent="0.25">
      <c r="A100" s="3">
        <v>92</v>
      </c>
      <c r="B100" s="107" t="s">
        <v>109</v>
      </c>
      <c r="C100" s="131">
        <v>132</v>
      </c>
      <c r="D100" s="131"/>
      <c r="E100" s="112">
        <f>СВОД_20!F100</f>
        <v>-5674</v>
      </c>
      <c r="F100" s="113">
        <f t="shared" si="9"/>
        <v>-1218</v>
      </c>
      <c r="G100" s="114">
        <f>янв.21!F95+фев.21!F95+мар.21!F95+апр.21!F95+май.21!F95+июн.21!F95+июл.21!F95+авг.21!F95+сен.21!F95+окт.21!F95+ноя.21!F95+дек.21!F95</f>
        <v>6544</v>
      </c>
      <c r="H100" s="83">
        <f t="shared" si="5"/>
        <v>522</v>
      </c>
      <c r="I100" s="12">
        <f>янв.21!E95</f>
        <v>174</v>
      </c>
      <c r="J100" s="12">
        <f>фев.21!E95</f>
        <v>174</v>
      </c>
      <c r="K100" s="12">
        <f>мар.21!E95</f>
        <v>174</v>
      </c>
      <c r="L100" s="82">
        <f t="shared" si="6"/>
        <v>522</v>
      </c>
      <c r="M100" s="12">
        <f>апр.21!E95</f>
        <v>174</v>
      </c>
      <c r="N100" s="12">
        <f>май.21!E95</f>
        <v>174</v>
      </c>
      <c r="O100" s="12">
        <f>июн.21!E95</f>
        <v>174</v>
      </c>
      <c r="P100" s="82">
        <f t="shared" si="7"/>
        <v>522</v>
      </c>
      <c r="Q100" s="12">
        <f>июл.21!E95</f>
        <v>174</v>
      </c>
      <c r="R100" s="12">
        <f>авг.21!E95</f>
        <v>174</v>
      </c>
      <c r="S100" s="12">
        <f>сен.21!E95</f>
        <v>174</v>
      </c>
      <c r="T100" s="82">
        <f t="shared" si="8"/>
        <v>522</v>
      </c>
      <c r="U100" s="12">
        <f>окт.21!E95</f>
        <v>174</v>
      </c>
      <c r="V100" s="12">
        <f>ноя.21!E95</f>
        <v>174</v>
      </c>
      <c r="W100" s="12">
        <f>дек.21!E95</f>
        <v>174</v>
      </c>
    </row>
    <row r="101" spans="1:23" x14ac:dyDescent="0.25">
      <c r="A101" s="3">
        <v>93</v>
      </c>
      <c r="B101" s="107" t="s">
        <v>110</v>
      </c>
      <c r="C101" s="131">
        <v>133</v>
      </c>
      <c r="D101" s="131"/>
      <c r="E101" s="112">
        <f>СВОД_20!F101</f>
        <v>0</v>
      </c>
      <c r="F101" s="113">
        <f t="shared" si="9"/>
        <v>0</v>
      </c>
      <c r="G101" s="114">
        <f>янв.21!F96+фев.21!F96+мар.21!F96+апр.21!F96+май.21!F96+июн.21!F96+июл.21!F96+авг.21!F96+сен.21!F96+окт.21!F96+ноя.21!F96+дек.21!F96</f>
        <v>2088</v>
      </c>
      <c r="H101" s="83">
        <f t="shared" si="5"/>
        <v>522</v>
      </c>
      <c r="I101" s="12">
        <f>янв.21!E96</f>
        <v>174</v>
      </c>
      <c r="J101" s="12">
        <f>фев.21!E96</f>
        <v>174</v>
      </c>
      <c r="K101" s="12">
        <f>мар.21!E96</f>
        <v>174</v>
      </c>
      <c r="L101" s="82">
        <f t="shared" si="6"/>
        <v>522</v>
      </c>
      <c r="M101" s="12">
        <f>апр.21!E96</f>
        <v>174</v>
      </c>
      <c r="N101" s="12">
        <f>май.21!E96</f>
        <v>174</v>
      </c>
      <c r="O101" s="12">
        <f>июн.21!E96</f>
        <v>174</v>
      </c>
      <c r="P101" s="82">
        <f t="shared" si="7"/>
        <v>522</v>
      </c>
      <c r="Q101" s="12">
        <f>июл.21!E96</f>
        <v>174</v>
      </c>
      <c r="R101" s="12">
        <f>авг.21!E96</f>
        <v>174</v>
      </c>
      <c r="S101" s="12">
        <f>сен.21!E96</f>
        <v>174</v>
      </c>
      <c r="T101" s="82">
        <f t="shared" si="8"/>
        <v>522</v>
      </c>
      <c r="U101" s="12">
        <f>окт.21!E96</f>
        <v>174</v>
      </c>
      <c r="V101" s="12">
        <f>ноя.21!E96</f>
        <v>174</v>
      </c>
      <c r="W101" s="12">
        <f>дек.21!E96</f>
        <v>174</v>
      </c>
    </row>
    <row r="102" spans="1:23" x14ac:dyDescent="0.25">
      <c r="A102" s="3">
        <v>94</v>
      </c>
      <c r="B102" s="107" t="s">
        <v>111</v>
      </c>
      <c r="C102" s="131">
        <v>134</v>
      </c>
      <c r="D102" s="131"/>
      <c r="E102" s="112">
        <f>СВОД_20!F102</f>
        <v>-614</v>
      </c>
      <c r="F102" s="113">
        <f t="shared" si="9"/>
        <v>298</v>
      </c>
      <c r="G102" s="114">
        <f>янв.21!F97+фев.21!F97+мар.21!F97+апр.21!F97+май.21!F97+июн.21!F97+июл.21!F97+авг.21!F97+сен.21!F97+окт.21!F97+ноя.21!F97+дек.21!F97</f>
        <v>3000</v>
      </c>
      <c r="H102" s="83">
        <f t="shared" si="5"/>
        <v>522</v>
      </c>
      <c r="I102" s="12">
        <f>янв.21!E97</f>
        <v>174</v>
      </c>
      <c r="J102" s="12">
        <f>фев.21!E97</f>
        <v>174</v>
      </c>
      <c r="K102" s="12">
        <f>мар.21!E97</f>
        <v>174</v>
      </c>
      <c r="L102" s="82">
        <f t="shared" si="6"/>
        <v>522</v>
      </c>
      <c r="M102" s="12">
        <f>апр.21!E97</f>
        <v>174</v>
      </c>
      <c r="N102" s="12">
        <f>май.21!E97</f>
        <v>174</v>
      </c>
      <c r="O102" s="12">
        <f>июн.21!E97</f>
        <v>174</v>
      </c>
      <c r="P102" s="82">
        <f t="shared" si="7"/>
        <v>522</v>
      </c>
      <c r="Q102" s="12">
        <f>июл.21!E97</f>
        <v>174</v>
      </c>
      <c r="R102" s="12">
        <f>авг.21!E97</f>
        <v>174</v>
      </c>
      <c r="S102" s="12">
        <f>сен.21!E97</f>
        <v>174</v>
      </c>
      <c r="T102" s="82">
        <f t="shared" si="8"/>
        <v>522</v>
      </c>
      <c r="U102" s="12">
        <f>окт.21!E97</f>
        <v>174</v>
      </c>
      <c r="V102" s="12">
        <f>ноя.21!E97</f>
        <v>174</v>
      </c>
      <c r="W102" s="12">
        <f>дек.21!E97</f>
        <v>174</v>
      </c>
    </row>
    <row r="103" spans="1:23" x14ac:dyDescent="0.25">
      <c r="A103" s="3">
        <v>95</v>
      </c>
      <c r="B103" s="107" t="s">
        <v>112</v>
      </c>
      <c r="C103" s="131">
        <v>135</v>
      </c>
      <c r="D103" s="131"/>
      <c r="E103" s="112">
        <f>СВОД_20!F103</f>
        <v>-348</v>
      </c>
      <c r="F103" s="113">
        <f t="shared" si="9"/>
        <v>0</v>
      </c>
      <c r="G103" s="114">
        <f>янв.21!F98+фев.21!F98+мар.21!F98+апр.21!F98+май.21!F98+июн.21!F98+июл.21!F98+авг.21!F98+сен.21!F98+окт.21!F98+ноя.21!F98+дек.21!F98</f>
        <v>2436</v>
      </c>
      <c r="H103" s="83">
        <f t="shared" si="5"/>
        <v>522</v>
      </c>
      <c r="I103" s="12">
        <f>янв.21!E98</f>
        <v>174</v>
      </c>
      <c r="J103" s="12">
        <f>фев.21!E98</f>
        <v>174</v>
      </c>
      <c r="K103" s="12">
        <f>мар.21!E98</f>
        <v>174</v>
      </c>
      <c r="L103" s="82">
        <f t="shared" si="6"/>
        <v>522</v>
      </c>
      <c r="M103" s="12">
        <f>апр.21!E98</f>
        <v>174</v>
      </c>
      <c r="N103" s="12">
        <f>май.21!E98</f>
        <v>174</v>
      </c>
      <c r="O103" s="12">
        <f>июн.21!E98</f>
        <v>174</v>
      </c>
      <c r="P103" s="82">
        <f t="shared" si="7"/>
        <v>522</v>
      </c>
      <c r="Q103" s="12">
        <f>июл.21!E98</f>
        <v>174</v>
      </c>
      <c r="R103" s="12">
        <f>авг.21!E98</f>
        <v>174</v>
      </c>
      <c r="S103" s="12">
        <f>сен.21!E98</f>
        <v>174</v>
      </c>
      <c r="T103" s="82">
        <f t="shared" si="8"/>
        <v>522</v>
      </c>
      <c r="U103" s="12">
        <f>окт.21!E98</f>
        <v>174</v>
      </c>
      <c r="V103" s="12">
        <f>ноя.21!E98</f>
        <v>174</v>
      </c>
      <c r="W103" s="12">
        <f>дек.21!E98</f>
        <v>174</v>
      </c>
    </row>
    <row r="104" spans="1:23" x14ac:dyDescent="0.25">
      <c r="A104" s="3">
        <v>96</v>
      </c>
      <c r="B104" s="107" t="s">
        <v>113</v>
      </c>
      <c r="C104" s="131">
        <v>137</v>
      </c>
      <c r="D104" s="131"/>
      <c r="E104" s="112">
        <f>СВОД_20!F104</f>
        <v>-193.76000000000022</v>
      </c>
      <c r="F104" s="113">
        <f t="shared" si="9"/>
        <v>0</v>
      </c>
      <c r="G104" s="114">
        <f>янв.21!F99+фев.21!F99+мар.21!F99+апр.21!F99+май.21!F99+июн.21!F99+июл.21!F99+авг.21!F99+сен.21!F99+окт.21!F99+ноя.21!F99+дек.21!F99</f>
        <v>2281.7600000000002</v>
      </c>
      <c r="H104" s="83">
        <f t="shared" si="5"/>
        <v>522</v>
      </c>
      <c r="I104" s="12">
        <f>янв.21!E99</f>
        <v>174</v>
      </c>
      <c r="J104" s="12">
        <f>фев.21!E99</f>
        <v>174</v>
      </c>
      <c r="K104" s="12">
        <f>мар.21!E99</f>
        <v>174</v>
      </c>
      <c r="L104" s="82">
        <f t="shared" si="6"/>
        <v>522</v>
      </c>
      <c r="M104" s="12">
        <f>апр.21!E99</f>
        <v>174</v>
      </c>
      <c r="N104" s="12">
        <f>май.21!E99</f>
        <v>174</v>
      </c>
      <c r="O104" s="12">
        <f>июн.21!E99</f>
        <v>174</v>
      </c>
      <c r="P104" s="82">
        <f t="shared" si="7"/>
        <v>522</v>
      </c>
      <c r="Q104" s="12">
        <f>июл.21!E99</f>
        <v>174</v>
      </c>
      <c r="R104" s="12">
        <f>авг.21!E99</f>
        <v>174</v>
      </c>
      <c r="S104" s="12">
        <f>сен.21!E99</f>
        <v>174</v>
      </c>
      <c r="T104" s="82">
        <f t="shared" si="8"/>
        <v>522</v>
      </c>
      <c r="U104" s="12">
        <f>окт.21!E99</f>
        <v>174</v>
      </c>
      <c r="V104" s="12">
        <f>ноя.21!E99</f>
        <v>174</v>
      </c>
      <c r="W104" s="12">
        <f>дек.21!E99</f>
        <v>174</v>
      </c>
    </row>
    <row r="105" spans="1:23" x14ac:dyDescent="0.25">
      <c r="A105" s="3">
        <v>97</v>
      </c>
      <c r="B105" s="107" t="s">
        <v>114</v>
      </c>
      <c r="C105" s="131">
        <v>139</v>
      </c>
      <c r="D105" s="131"/>
      <c r="E105" s="112">
        <f>СВОД_20!F105</f>
        <v>0</v>
      </c>
      <c r="F105" s="113">
        <f t="shared" si="9"/>
        <v>174</v>
      </c>
      <c r="G105" s="114">
        <f>янв.21!F100+фев.21!F100+мар.21!F100+апр.21!F100+май.21!F100+июн.21!F100+июл.21!F100+авг.21!F100+сен.21!F100+окт.21!F100+ноя.21!F100+дек.21!F100</f>
        <v>2262</v>
      </c>
      <c r="H105" s="83">
        <f t="shared" si="5"/>
        <v>522</v>
      </c>
      <c r="I105" s="12">
        <f>янв.21!E100</f>
        <v>174</v>
      </c>
      <c r="J105" s="12">
        <f>фев.21!E100</f>
        <v>174</v>
      </c>
      <c r="K105" s="12">
        <f>мар.21!E100</f>
        <v>174</v>
      </c>
      <c r="L105" s="82">
        <f t="shared" si="6"/>
        <v>522</v>
      </c>
      <c r="M105" s="12">
        <f>апр.21!E100</f>
        <v>174</v>
      </c>
      <c r="N105" s="12">
        <f>май.21!E100</f>
        <v>174</v>
      </c>
      <c r="O105" s="12">
        <f>июн.21!E100</f>
        <v>174</v>
      </c>
      <c r="P105" s="82">
        <f t="shared" si="7"/>
        <v>522</v>
      </c>
      <c r="Q105" s="12">
        <f>июл.21!E100</f>
        <v>174</v>
      </c>
      <c r="R105" s="12">
        <f>авг.21!E100</f>
        <v>174</v>
      </c>
      <c r="S105" s="12">
        <f>сен.21!E100</f>
        <v>174</v>
      </c>
      <c r="T105" s="82">
        <f t="shared" si="8"/>
        <v>522</v>
      </c>
      <c r="U105" s="12">
        <f>окт.21!E100</f>
        <v>174</v>
      </c>
      <c r="V105" s="12">
        <f>ноя.21!E100</f>
        <v>174</v>
      </c>
      <c r="W105" s="12">
        <f>дек.21!E100</f>
        <v>174</v>
      </c>
    </row>
    <row r="106" spans="1:23" x14ac:dyDescent="0.25">
      <c r="A106" s="3">
        <v>98</v>
      </c>
      <c r="B106" s="107" t="s">
        <v>115</v>
      </c>
      <c r="C106" s="131">
        <v>140</v>
      </c>
      <c r="D106" s="131"/>
      <c r="E106" s="112">
        <f>СВОД_20!F106</f>
        <v>0</v>
      </c>
      <c r="F106" s="113">
        <f t="shared" si="9"/>
        <v>0</v>
      </c>
      <c r="G106" s="114">
        <f>янв.21!F101+фев.21!F101+мар.21!F101+апр.21!F101+май.21!F101+июн.21!F101+июл.21!F101+авг.21!F101+сен.21!F101+окт.21!F101+ноя.21!F101+дек.21!F101</f>
        <v>2088</v>
      </c>
      <c r="H106" s="83">
        <f t="shared" si="5"/>
        <v>522</v>
      </c>
      <c r="I106" s="12">
        <f>янв.21!E101</f>
        <v>174</v>
      </c>
      <c r="J106" s="12">
        <f>фев.21!E101</f>
        <v>174</v>
      </c>
      <c r="K106" s="12">
        <f>мар.21!E101</f>
        <v>174</v>
      </c>
      <c r="L106" s="82">
        <f t="shared" si="6"/>
        <v>522</v>
      </c>
      <c r="M106" s="12">
        <f>апр.21!E101</f>
        <v>174</v>
      </c>
      <c r="N106" s="12">
        <f>май.21!E101</f>
        <v>174</v>
      </c>
      <c r="O106" s="12">
        <f>июн.21!E101</f>
        <v>174</v>
      </c>
      <c r="P106" s="82">
        <f t="shared" si="7"/>
        <v>522</v>
      </c>
      <c r="Q106" s="12">
        <f>июл.21!E101</f>
        <v>174</v>
      </c>
      <c r="R106" s="12">
        <f>авг.21!E101</f>
        <v>174</v>
      </c>
      <c r="S106" s="12">
        <f>сен.21!E101</f>
        <v>174</v>
      </c>
      <c r="T106" s="82">
        <f t="shared" si="8"/>
        <v>522</v>
      </c>
      <c r="U106" s="12">
        <f>окт.21!E101</f>
        <v>174</v>
      </c>
      <c r="V106" s="12">
        <f>ноя.21!E101</f>
        <v>174</v>
      </c>
      <c r="W106" s="12">
        <f>дек.21!E101</f>
        <v>174</v>
      </c>
    </row>
    <row r="107" spans="1:23" x14ac:dyDescent="0.25">
      <c r="A107" s="3">
        <v>99</v>
      </c>
      <c r="B107" s="107" t="s">
        <v>116</v>
      </c>
      <c r="C107" s="131">
        <v>140</v>
      </c>
      <c r="D107" s="131" t="s">
        <v>19</v>
      </c>
      <c r="E107" s="112">
        <f>СВОД_20!F107</f>
        <v>1868</v>
      </c>
      <c r="F107" s="113">
        <f t="shared" si="9"/>
        <v>-220</v>
      </c>
      <c r="G107" s="114">
        <f>янв.21!F102+фев.21!F102+мар.21!F102+апр.21!F102+май.21!F102+июн.21!F102+июл.21!F102+авг.21!F102+сен.21!F102+окт.21!F102+ноя.21!F102+дек.21!F102</f>
        <v>0</v>
      </c>
      <c r="H107" s="83">
        <f t="shared" si="5"/>
        <v>522</v>
      </c>
      <c r="I107" s="12">
        <f>янв.21!E102</f>
        <v>174</v>
      </c>
      <c r="J107" s="12">
        <f>фев.21!E102</f>
        <v>174</v>
      </c>
      <c r="K107" s="12">
        <f>мар.21!E102</f>
        <v>174</v>
      </c>
      <c r="L107" s="82">
        <f t="shared" si="6"/>
        <v>522</v>
      </c>
      <c r="M107" s="12">
        <f>апр.21!E102</f>
        <v>174</v>
      </c>
      <c r="N107" s="12">
        <f>май.21!E102</f>
        <v>174</v>
      </c>
      <c r="O107" s="12">
        <f>июн.21!E102</f>
        <v>174</v>
      </c>
      <c r="P107" s="82">
        <f t="shared" si="7"/>
        <v>522</v>
      </c>
      <c r="Q107" s="12">
        <f>июл.21!E102</f>
        <v>174</v>
      </c>
      <c r="R107" s="12">
        <f>авг.21!E102</f>
        <v>174</v>
      </c>
      <c r="S107" s="12">
        <f>сен.21!E102</f>
        <v>174</v>
      </c>
      <c r="T107" s="82">
        <f t="shared" si="8"/>
        <v>522</v>
      </c>
      <c r="U107" s="12">
        <f>окт.21!E102</f>
        <v>174</v>
      </c>
      <c r="V107" s="12">
        <f>ноя.21!E102</f>
        <v>174</v>
      </c>
      <c r="W107" s="12">
        <f>дек.21!E102</f>
        <v>174</v>
      </c>
    </row>
    <row r="108" spans="1:23" x14ac:dyDescent="0.25">
      <c r="A108" s="3">
        <v>100</v>
      </c>
      <c r="B108" s="107" t="s">
        <v>117</v>
      </c>
      <c r="C108" s="131">
        <v>143</v>
      </c>
      <c r="D108" s="131"/>
      <c r="E108" s="112">
        <f>СВОД_20!F108</f>
        <v>586</v>
      </c>
      <c r="F108" s="113">
        <f t="shared" si="9"/>
        <v>398</v>
      </c>
      <c r="G108" s="114">
        <f>янв.21!F103+фев.21!F103+мар.21!F103+апр.21!F103+май.21!F103+июн.21!F103+июл.21!F103+авг.21!F103+сен.21!F103+окт.21!F103+ноя.21!F103+дек.21!F103</f>
        <v>1900</v>
      </c>
      <c r="H108" s="83">
        <f t="shared" si="5"/>
        <v>522</v>
      </c>
      <c r="I108" s="12">
        <f>янв.21!E103</f>
        <v>174</v>
      </c>
      <c r="J108" s="12">
        <f>фев.21!E103</f>
        <v>174</v>
      </c>
      <c r="K108" s="12">
        <f>мар.21!E103</f>
        <v>174</v>
      </c>
      <c r="L108" s="82">
        <f t="shared" si="6"/>
        <v>522</v>
      </c>
      <c r="M108" s="12">
        <f>апр.21!E103</f>
        <v>174</v>
      </c>
      <c r="N108" s="12">
        <f>май.21!E103</f>
        <v>174</v>
      </c>
      <c r="O108" s="12">
        <f>июн.21!E103</f>
        <v>174</v>
      </c>
      <c r="P108" s="82">
        <f t="shared" si="7"/>
        <v>522</v>
      </c>
      <c r="Q108" s="12">
        <f>июл.21!E103</f>
        <v>174</v>
      </c>
      <c r="R108" s="12">
        <f>авг.21!E103</f>
        <v>174</v>
      </c>
      <c r="S108" s="12">
        <f>сен.21!E103</f>
        <v>174</v>
      </c>
      <c r="T108" s="82">
        <f t="shared" si="8"/>
        <v>522</v>
      </c>
      <c r="U108" s="12">
        <f>окт.21!E103</f>
        <v>174</v>
      </c>
      <c r="V108" s="12">
        <f>ноя.21!E103</f>
        <v>174</v>
      </c>
      <c r="W108" s="12">
        <f>дек.21!E103</f>
        <v>174</v>
      </c>
    </row>
    <row r="109" spans="1:23" x14ac:dyDescent="0.25">
      <c r="A109" s="3">
        <v>101</v>
      </c>
      <c r="B109" s="107" t="s">
        <v>118</v>
      </c>
      <c r="C109" s="131">
        <v>144</v>
      </c>
      <c r="D109" s="131"/>
      <c r="E109" s="112">
        <f>СВОД_20!F109</f>
        <v>0</v>
      </c>
      <c r="F109" s="113">
        <f t="shared" si="9"/>
        <v>0</v>
      </c>
      <c r="G109" s="114">
        <f>янв.21!F104+фев.21!F104+мар.21!F104+апр.21!F104+май.21!F104+июн.21!F104+июл.21!F104+авг.21!F104+сен.21!F104+окт.21!F104+ноя.21!F104+дек.21!F104</f>
        <v>2088</v>
      </c>
      <c r="H109" s="83">
        <f t="shared" si="5"/>
        <v>522</v>
      </c>
      <c r="I109" s="12">
        <f>янв.21!E104</f>
        <v>174</v>
      </c>
      <c r="J109" s="12">
        <f>фев.21!E104</f>
        <v>174</v>
      </c>
      <c r="K109" s="12">
        <f>мар.21!E104</f>
        <v>174</v>
      </c>
      <c r="L109" s="82">
        <f t="shared" si="6"/>
        <v>522</v>
      </c>
      <c r="M109" s="12">
        <f>апр.21!E104</f>
        <v>174</v>
      </c>
      <c r="N109" s="12">
        <f>май.21!E104</f>
        <v>174</v>
      </c>
      <c r="O109" s="12">
        <f>июн.21!E104</f>
        <v>174</v>
      </c>
      <c r="P109" s="82">
        <f t="shared" si="7"/>
        <v>522</v>
      </c>
      <c r="Q109" s="12">
        <f>июл.21!E104</f>
        <v>174</v>
      </c>
      <c r="R109" s="12">
        <f>авг.21!E104</f>
        <v>174</v>
      </c>
      <c r="S109" s="12">
        <f>сен.21!E104</f>
        <v>174</v>
      </c>
      <c r="T109" s="82">
        <f t="shared" si="8"/>
        <v>522</v>
      </c>
      <c r="U109" s="12">
        <f>окт.21!E104</f>
        <v>174</v>
      </c>
      <c r="V109" s="12">
        <f>ноя.21!E104</f>
        <v>174</v>
      </c>
      <c r="W109" s="12">
        <f>дек.21!E104</f>
        <v>174</v>
      </c>
    </row>
    <row r="110" spans="1:23" x14ac:dyDescent="0.25">
      <c r="A110" s="3">
        <v>102</v>
      </c>
      <c r="B110" s="107" t="s">
        <v>119</v>
      </c>
      <c r="C110" s="131">
        <v>145</v>
      </c>
      <c r="D110" s="131"/>
      <c r="E110" s="112">
        <f>СВОД_20!F110</f>
        <v>-1044</v>
      </c>
      <c r="F110" s="113">
        <f t="shared" si="9"/>
        <v>-3132</v>
      </c>
      <c r="G110" s="114">
        <f>янв.21!F105+фев.21!F105+мар.21!F105+апр.21!F105+май.21!F105+июн.21!F105+июл.21!F105+авг.21!F105+сен.21!F105+окт.21!F105+ноя.21!F105+дек.21!F105</f>
        <v>0</v>
      </c>
      <c r="H110" s="83">
        <f t="shared" si="5"/>
        <v>522</v>
      </c>
      <c r="I110" s="12">
        <f>янв.21!E105</f>
        <v>174</v>
      </c>
      <c r="J110" s="12">
        <f>фев.21!E105</f>
        <v>174</v>
      </c>
      <c r="K110" s="12">
        <f>мар.21!E105</f>
        <v>174</v>
      </c>
      <c r="L110" s="82">
        <f t="shared" si="6"/>
        <v>522</v>
      </c>
      <c r="M110" s="12">
        <f>апр.21!E105</f>
        <v>174</v>
      </c>
      <c r="N110" s="12">
        <f>май.21!E105</f>
        <v>174</v>
      </c>
      <c r="O110" s="12">
        <f>июн.21!E105</f>
        <v>174</v>
      </c>
      <c r="P110" s="82">
        <f t="shared" si="7"/>
        <v>522</v>
      </c>
      <c r="Q110" s="12">
        <f>июл.21!E105</f>
        <v>174</v>
      </c>
      <c r="R110" s="12">
        <f>авг.21!E105</f>
        <v>174</v>
      </c>
      <c r="S110" s="12">
        <f>сен.21!E105</f>
        <v>174</v>
      </c>
      <c r="T110" s="82">
        <f t="shared" si="8"/>
        <v>522</v>
      </c>
      <c r="U110" s="12">
        <f>окт.21!E105</f>
        <v>174</v>
      </c>
      <c r="V110" s="12">
        <f>ноя.21!E105</f>
        <v>174</v>
      </c>
      <c r="W110" s="12">
        <f>дек.21!E105</f>
        <v>174</v>
      </c>
    </row>
    <row r="111" spans="1:23" x14ac:dyDescent="0.25">
      <c r="A111" s="3">
        <v>103</v>
      </c>
      <c r="B111" s="107" t="s">
        <v>120</v>
      </c>
      <c r="C111" s="131">
        <v>146</v>
      </c>
      <c r="D111" s="131"/>
      <c r="E111" s="112">
        <f>СВОД_20!F111</f>
        <v>518</v>
      </c>
      <c r="F111" s="113">
        <f t="shared" si="9"/>
        <v>-1570</v>
      </c>
      <c r="G111" s="114">
        <f>янв.21!F106+фев.21!F106+мар.21!F106+апр.21!F106+май.21!F106+июн.21!F106+июл.21!F106+авг.21!F106+сен.21!F106+окт.21!F106+ноя.21!F106+дек.21!F106</f>
        <v>0</v>
      </c>
      <c r="H111" s="83">
        <f t="shared" si="5"/>
        <v>522</v>
      </c>
      <c r="I111" s="12">
        <f>янв.21!E106</f>
        <v>174</v>
      </c>
      <c r="J111" s="12">
        <f>фев.21!E106</f>
        <v>174</v>
      </c>
      <c r="K111" s="12">
        <f>мар.21!E106</f>
        <v>174</v>
      </c>
      <c r="L111" s="82">
        <f t="shared" si="6"/>
        <v>522</v>
      </c>
      <c r="M111" s="12">
        <f>апр.21!E106</f>
        <v>174</v>
      </c>
      <c r="N111" s="12">
        <f>май.21!E106</f>
        <v>174</v>
      </c>
      <c r="O111" s="12">
        <f>июн.21!E106</f>
        <v>174</v>
      </c>
      <c r="P111" s="82">
        <f t="shared" si="7"/>
        <v>522</v>
      </c>
      <c r="Q111" s="12">
        <f>июл.21!E106</f>
        <v>174</v>
      </c>
      <c r="R111" s="12">
        <f>авг.21!E106</f>
        <v>174</v>
      </c>
      <c r="S111" s="12">
        <f>сен.21!E106</f>
        <v>174</v>
      </c>
      <c r="T111" s="82">
        <f t="shared" si="8"/>
        <v>522</v>
      </c>
      <c r="U111" s="12">
        <f>окт.21!E106</f>
        <v>174</v>
      </c>
      <c r="V111" s="12">
        <f>ноя.21!E106</f>
        <v>174</v>
      </c>
      <c r="W111" s="12">
        <f>дек.21!E106</f>
        <v>174</v>
      </c>
    </row>
    <row r="112" spans="1:23" x14ac:dyDescent="0.25">
      <c r="A112" s="3">
        <v>104</v>
      </c>
      <c r="B112" s="107" t="s">
        <v>121</v>
      </c>
      <c r="C112" s="131">
        <v>147</v>
      </c>
      <c r="D112" s="131"/>
      <c r="E112" s="112">
        <f>СВОД_20!F112</f>
        <v>-8614</v>
      </c>
      <c r="F112" s="113">
        <f t="shared" si="9"/>
        <v>-10702</v>
      </c>
      <c r="G112" s="114">
        <f>янв.21!F107+фев.21!F107+мар.21!F107+апр.21!F107+май.21!F107+июн.21!F107+июл.21!F107+авг.21!F107+сен.21!F107+окт.21!F107+ноя.21!F107+дек.21!F107</f>
        <v>0</v>
      </c>
      <c r="H112" s="83">
        <f t="shared" si="5"/>
        <v>522</v>
      </c>
      <c r="I112" s="12">
        <f>янв.21!E107</f>
        <v>174</v>
      </c>
      <c r="J112" s="12">
        <f>фев.21!E107</f>
        <v>174</v>
      </c>
      <c r="K112" s="12">
        <f>мар.21!E107</f>
        <v>174</v>
      </c>
      <c r="L112" s="82">
        <f t="shared" si="6"/>
        <v>522</v>
      </c>
      <c r="M112" s="12">
        <f>апр.21!E107</f>
        <v>174</v>
      </c>
      <c r="N112" s="12">
        <f>май.21!E107</f>
        <v>174</v>
      </c>
      <c r="O112" s="12">
        <f>июн.21!E107</f>
        <v>174</v>
      </c>
      <c r="P112" s="82">
        <f t="shared" si="7"/>
        <v>522</v>
      </c>
      <c r="Q112" s="12">
        <f>июл.21!E107</f>
        <v>174</v>
      </c>
      <c r="R112" s="12">
        <f>авг.21!E107</f>
        <v>174</v>
      </c>
      <c r="S112" s="12">
        <f>сен.21!E107</f>
        <v>174</v>
      </c>
      <c r="T112" s="82">
        <f t="shared" si="8"/>
        <v>522</v>
      </c>
      <c r="U112" s="12">
        <f>окт.21!E107</f>
        <v>174</v>
      </c>
      <c r="V112" s="12">
        <f>ноя.21!E107</f>
        <v>174</v>
      </c>
      <c r="W112" s="12">
        <f>дек.21!E107</f>
        <v>174</v>
      </c>
    </row>
    <row r="113" spans="1:23" x14ac:dyDescent="0.25">
      <c r="A113" s="3">
        <v>105</v>
      </c>
      <c r="B113" s="107" t="s">
        <v>122</v>
      </c>
      <c r="C113" s="131">
        <v>148</v>
      </c>
      <c r="D113" s="131"/>
      <c r="E113" s="112">
        <f>СВОД_20!F113</f>
        <v>-1474</v>
      </c>
      <c r="F113" s="113">
        <f t="shared" si="9"/>
        <v>-562</v>
      </c>
      <c r="G113" s="114">
        <f>янв.21!F108+фев.21!F108+мар.21!F108+апр.21!F108+май.21!F108+июн.21!F108+июл.21!F108+авг.21!F108+сен.21!F108+окт.21!F108+ноя.21!F108+дек.21!F108</f>
        <v>3000</v>
      </c>
      <c r="H113" s="83">
        <f t="shared" si="5"/>
        <v>522</v>
      </c>
      <c r="I113" s="12">
        <f>янв.21!E108</f>
        <v>174</v>
      </c>
      <c r="J113" s="12">
        <f>фев.21!E108</f>
        <v>174</v>
      </c>
      <c r="K113" s="12">
        <f>мар.21!E108</f>
        <v>174</v>
      </c>
      <c r="L113" s="82">
        <f t="shared" si="6"/>
        <v>522</v>
      </c>
      <c r="M113" s="12">
        <f>апр.21!E108</f>
        <v>174</v>
      </c>
      <c r="N113" s="12">
        <f>май.21!E108</f>
        <v>174</v>
      </c>
      <c r="O113" s="12">
        <f>июн.21!E108</f>
        <v>174</v>
      </c>
      <c r="P113" s="82">
        <f t="shared" si="7"/>
        <v>522</v>
      </c>
      <c r="Q113" s="12">
        <f>июл.21!E108</f>
        <v>174</v>
      </c>
      <c r="R113" s="12">
        <f>авг.21!E108</f>
        <v>174</v>
      </c>
      <c r="S113" s="12">
        <f>сен.21!E108</f>
        <v>174</v>
      </c>
      <c r="T113" s="82">
        <f t="shared" si="8"/>
        <v>522</v>
      </c>
      <c r="U113" s="12">
        <f>окт.21!E108</f>
        <v>174</v>
      </c>
      <c r="V113" s="12">
        <f>ноя.21!E108</f>
        <v>174</v>
      </c>
      <c r="W113" s="12">
        <f>дек.21!E108</f>
        <v>174</v>
      </c>
    </row>
    <row r="114" spans="1:23" x14ac:dyDescent="0.25">
      <c r="A114" s="3">
        <v>106</v>
      </c>
      <c r="B114" s="107" t="s">
        <v>123</v>
      </c>
      <c r="C114" s="131">
        <v>149</v>
      </c>
      <c r="D114" s="131"/>
      <c r="E114" s="112">
        <f>СВОД_20!F114</f>
        <v>-1566</v>
      </c>
      <c r="F114" s="113">
        <f t="shared" si="9"/>
        <v>-870</v>
      </c>
      <c r="G114" s="114">
        <f>янв.21!F109+фев.21!F109+мар.21!F109+апр.21!F109+май.21!F109+июн.21!F109+июл.21!F109+авг.21!F109+сен.21!F109+окт.21!F109+ноя.21!F109+дек.21!F109</f>
        <v>2784</v>
      </c>
      <c r="H114" s="83">
        <f t="shared" si="5"/>
        <v>522</v>
      </c>
      <c r="I114" s="12">
        <f>янв.21!E109</f>
        <v>174</v>
      </c>
      <c r="J114" s="12">
        <f>фев.21!E109</f>
        <v>174</v>
      </c>
      <c r="K114" s="12">
        <f>мар.21!E109</f>
        <v>174</v>
      </c>
      <c r="L114" s="82">
        <f t="shared" si="6"/>
        <v>522</v>
      </c>
      <c r="M114" s="12">
        <f>апр.21!E109</f>
        <v>174</v>
      </c>
      <c r="N114" s="12">
        <f>май.21!E109</f>
        <v>174</v>
      </c>
      <c r="O114" s="12">
        <f>июн.21!E109</f>
        <v>174</v>
      </c>
      <c r="P114" s="82">
        <f t="shared" si="7"/>
        <v>522</v>
      </c>
      <c r="Q114" s="12">
        <f>июл.21!E109</f>
        <v>174</v>
      </c>
      <c r="R114" s="12">
        <f>авг.21!E109</f>
        <v>174</v>
      </c>
      <c r="S114" s="12">
        <f>сен.21!E109</f>
        <v>174</v>
      </c>
      <c r="T114" s="82">
        <f t="shared" si="8"/>
        <v>522</v>
      </c>
      <c r="U114" s="12">
        <f>окт.21!E109</f>
        <v>174</v>
      </c>
      <c r="V114" s="12">
        <f>ноя.21!E109</f>
        <v>174</v>
      </c>
      <c r="W114" s="12">
        <f>дек.21!E109</f>
        <v>174</v>
      </c>
    </row>
    <row r="115" spans="1:23" x14ac:dyDescent="0.25">
      <c r="A115" s="3">
        <v>107</v>
      </c>
      <c r="B115" s="107" t="s">
        <v>124</v>
      </c>
      <c r="C115" s="131">
        <v>152</v>
      </c>
      <c r="D115" s="131"/>
      <c r="E115" s="112">
        <f>СВОД_20!F115</f>
        <v>-8614</v>
      </c>
      <c r="F115" s="113">
        <f t="shared" si="9"/>
        <v>0</v>
      </c>
      <c r="G115" s="114">
        <f>янв.21!F110+фев.21!F110+мар.21!F110+апр.21!F110+май.21!F110+июн.21!F110+июл.21!F110+авг.21!F110+сен.21!F110+окт.21!F110+ноя.21!F110+дек.21!F110</f>
        <v>10702</v>
      </c>
      <c r="H115" s="83">
        <f t="shared" si="5"/>
        <v>522</v>
      </c>
      <c r="I115" s="12">
        <f>янв.21!E110</f>
        <v>174</v>
      </c>
      <c r="J115" s="12">
        <f>фев.21!E110</f>
        <v>174</v>
      </c>
      <c r="K115" s="12">
        <f>мар.21!E110</f>
        <v>174</v>
      </c>
      <c r="L115" s="82">
        <f t="shared" si="6"/>
        <v>522</v>
      </c>
      <c r="M115" s="12">
        <f>апр.21!E110</f>
        <v>174</v>
      </c>
      <c r="N115" s="12">
        <f>май.21!E110</f>
        <v>174</v>
      </c>
      <c r="O115" s="12">
        <f>июн.21!E110</f>
        <v>174</v>
      </c>
      <c r="P115" s="82">
        <f t="shared" si="7"/>
        <v>522</v>
      </c>
      <c r="Q115" s="12">
        <f>июл.21!E110</f>
        <v>174</v>
      </c>
      <c r="R115" s="12">
        <f>авг.21!E110</f>
        <v>174</v>
      </c>
      <c r="S115" s="12">
        <f>сен.21!E110</f>
        <v>174</v>
      </c>
      <c r="T115" s="82">
        <f t="shared" si="8"/>
        <v>522</v>
      </c>
      <c r="U115" s="12">
        <f>окт.21!E110</f>
        <v>174</v>
      </c>
      <c r="V115" s="12">
        <f>ноя.21!E110</f>
        <v>174</v>
      </c>
      <c r="W115" s="12">
        <f>дек.21!E110</f>
        <v>174</v>
      </c>
    </row>
    <row r="116" spans="1:23" x14ac:dyDescent="0.25">
      <c r="A116" s="3">
        <v>108</v>
      </c>
      <c r="B116" s="107" t="s">
        <v>125</v>
      </c>
      <c r="C116" s="131">
        <v>153</v>
      </c>
      <c r="D116" s="131"/>
      <c r="E116" s="112">
        <f>СВОД_20!F116</f>
        <v>-174</v>
      </c>
      <c r="F116" s="113">
        <f t="shared" si="9"/>
        <v>-348</v>
      </c>
      <c r="G116" s="114">
        <f>янв.21!F111+фев.21!F111+мар.21!F111+апр.21!F111+май.21!F111+июн.21!F111+июл.21!F111+авг.21!F111+сен.21!F111+окт.21!F111+ноя.21!F111+дек.21!F111</f>
        <v>1914</v>
      </c>
      <c r="H116" s="83">
        <f t="shared" si="5"/>
        <v>522</v>
      </c>
      <c r="I116" s="12">
        <f>янв.21!E111</f>
        <v>174</v>
      </c>
      <c r="J116" s="12">
        <f>фев.21!E111</f>
        <v>174</v>
      </c>
      <c r="K116" s="12">
        <f>мар.21!E111</f>
        <v>174</v>
      </c>
      <c r="L116" s="82">
        <f t="shared" si="6"/>
        <v>522</v>
      </c>
      <c r="M116" s="12">
        <f>апр.21!E111</f>
        <v>174</v>
      </c>
      <c r="N116" s="12">
        <f>май.21!E111</f>
        <v>174</v>
      </c>
      <c r="O116" s="12">
        <f>июн.21!E111</f>
        <v>174</v>
      </c>
      <c r="P116" s="82">
        <f t="shared" si="7"/>
        <v>522</v>
      </c>
      <c r="Q116" s="12">
        <f>июл.21!E111</f>
        <v>174</v>
      </c>
      <c r="R116" s="12">
        <f>авг.21!E111</f>
        <v>174</v>
      </c>
      <c r="S116" s="12">
        <f>сен.21!E111</f>
        <v>174</v>
      </c>
      <c r="T116" s="82">
        <f t="shared" si="8"/>
        <v>522</v>
      </c>
      <c r="U116" s="12">
        <f>окт.21!E111</f>
        <v>174</v>
      </c>
      <c r="V116" s="12">
        <f>ноя.21!E111</f>
        <v>174</v>
      </c>
      <c r="W116" s="12">
        <f>дек.21!E111</f>
        <v>174</v>
      </c>
    </row>
    <row r="117" spans="1:23" x14ac:dyDescent="0.25">
      <c r="A117" s="3">
        <v>109</v>
      </c>
      <c r="B117" s="107" t="s">
        <v>126</v>
      </c>
      <c r="C117" s="131">
        <v>153</v>
      </c>
      <c r="D117" s="131" t="s">
        <v>19</v>
      </c>
      <c r="E117" s="112">
        <f>СВОД_20!F117</f>
        <v>-4302</v>
      </c>
      <c r="F117" s="113">
        <f t="shared" si="9"/>
        <v>0</v>
      </c>
      <c r="G117" s="114">
        <f>янв.21!F112+фев.21!F112+мар.21!F112+апр.21!F112+май.21!F112+июн.21!F112+июл.21!F112+авг.21!F112+сен.21!F112+окт.21!F112+ноя.21!F112+дек.21!F112</f>
        <v>6390</v>
      </c>
      <c r="H117" s="83">
        <f t="shared" si="5"/>
        <v>522</v>
      </c>
      <c r="I117" s="12">
        <f>янв.21!E112</f>
        <v>174</v>
      </c>
      <c r="J117" s="12">
        <f>фев.21!E112</f>
        <v>174</v>
      </c>
      <c r="K117" s="12">
        <f>мар.21!E112</f>
        <v>174</v>
      </c>
      <c r="L117" s="82">
        <f t="shared" si="6"/>
        <v>522</v>
      </c>
      <c r="M117" s="12">
        <f>апр.21!E112</f>
        <v>174</v>
      </c>
      <c r="N117" s="12">
        <f>май.21!E112</f>
        <v>174</v>
      </c>
      <c r="O117" s="12">
        <f>июн.21!E112</f>
        <v>174</v>
      </c>
      <c r="P117" s="82">
        <f t="shared" si="7"/>
        <v>522</v>
      </c>
      <c r="Q117" s="12">
        <f>июл.21!E112</f>
        <v>174</v>
      </c>
      <c r="R117" s="12">
        <f>авг.21!E112</f>
        <v>174</v>
      </c>
      <c r="S117" s="12">
        <f>сен.21!E112</f>
        <v>174</v>
      </c>
      <c r="T117" s="82">
        <f t="shared" si="8"/>
        <v>522</v>
      </c>
      <c r="U117" s="12">
        <f>окт.21!E112</f>
        <v>174</v>
      </c>
      <c r="V117" s="12">
        <f>ноя.21!E112</f>
        <v>174</v>
      </c>
      <c r="W117" s="12">
        <f>дек.21!E112</f>
        <v>174</v>
      </c>
    </row>
    <row r="118" spans="1:23" x14ac:dyDescent="0.25">
      <c r="A118" s="3">
        <v>110</v>
      </c>
      <c r="B118" s="107" t="s">
        <v>127</v>
      </c>
      <c r="C118" s="131">
        <v>154</v>
      </c>
      <c r="D118" s="131"/>
      <c r="E118" s="112">
        <f>СВОД_20!F118</f>
        <v>-3894</v>
      </c>
      <c r="F118" s="113">
        <f t="shared" si="9"/>
        <v>-696</v>
      </c>
      <c r="G118" s="114">
        <f>янв.21!F113+фев.21!F113+мар.21!F113+апр.21!F113+май.21!F113+июн.21!F113+июл.21!F113+авг.21!F113+сен.21!F113+окт.21!F113+ноя.21!F113+дек.21!F113</f>
        <v>5286</v>
      </c>
      <c r="H118" s="83">
        <f t="shared" si="5"/>
        <v>522</v>
      </c>
      <c r="I118" s="12">
        <f>янв.21!E113</f>
        <v>174</v>
      </c>
      <c r="J118" s="12">
        <f>фев.21!E113</f>
        <v>174</v>
      </c>
      <c r="K118" s="12">
        <f>мар.21!E113</f>
        <v>174</v>
      </c>
      <c r="L118" s="82">
        <f t="shared" si="6"/>
        <v>522</v>
      </c>
      <c r="M118" s="12">
        <f>апр.21!E113</f>
        <v>174</v>
      </c>
      <c r="N118" s="12">
        <f>май.21!E113</f>
        <v>174</v>
      </c>
      <c r="O118" s="12">
        <f>июн.21!E113</f>
        <v>174</v>
      </c>
      <c r="P118" s="82">
        <f t="shared" si="7"/>
        <v>522</v>
      </c>
      <c r="Q118" s="12">
        <f>июл.21!E113</f>
        <v>174</v>
      </c>
      <c r="R118" s="12">
        <f>авг.21!E113</f>
        <v>174</v>
      </c>
      <c r="S118" s="12">
        <f>сен.21!E113</f>
        <v>174</v>
      </c>
      <c r="T118" s="82">
        <f t="shared" si="8"/>
        <v>522</v>
      </c>
      <c r="U118" s="12">
        <f>окт.21!E113</f>
        <v>174</v>
      </c>
      <c r="V118" s="12">
        <f>ноя.21!E113</f>
        <v>174</v>
      </c>
      <c r="W118" s="12">
        <f>дек.21!E113</f>
        <v>174</v>
      </c>
    </row>
    <row r="119" spans="1:23" x14ac:dyDescent="0.25">
      <c r="A119" s="3">
        <v>111</v>
      </c>
      <c r="B119" s="107" t="s">
        <v>128</v>
      </c>
      <c r="C119" s="131">
        <v>155</v>
      </c>
      <c r="D119" s="131"/>
      <c r="E119" s="112">
        <f>СВОД_20!F119</f>
        <v>-1654</v>
      </c>
      <c r="F119" s="113">
        <f t="shared" si="9"/>
        <v>-3742</v>
      </c>
      <c r="G119" s="114">
        <f>янв.21!F114+фев.21!F114+мар.21!F114+апр.21!F114+май.21!F114+июн.21!F114+июл.21!F114+авг.21!F114+сен.21!F114+окт.21!F114+ноя.21!F114+дек.21!F114</f>
        <v>0</v>
      </c>
      <c r="H119" s="83">
        <f t="shared" si="5"/>
        <v>522</v>
      </c>
      <c r="I119" s="12">
        <f>янв.21!E114</f>
        <v>174</v>
      </c>
      <c r="J119" s="12">
        <f>фев.21!E114</f>
        <v>174</v>
      </c>
      <c r="K119" s="12">
        <f>мар.21!E114</f>
        <v>174</v>
      </c>
      <c r="L119" s="82">
        <f t="shared" si="6"/>
        <v>522</v>
      </c>
      <c r="M119" s="12">
        <f>апр.21!E114</f>
        <v>174</v>
      </c>
      <c r="N119" s="12">
        <f>май.21!E114</f>
        <v>174</v>
      </c>
      <c r="O119" s="12">
        <f>июн.21!E114</f>
        <v>174</v>
      </c>
      <c r="P119" s="82">
        <f t="shared" si="7"/>
        <v>522</v>
      </c>
      <c r="Q119" s="12">
        <f>июл.21!E114</f>
        <v>174</v>
      </c>
      <c r="R119" s="12">
        <f>авг.21!E114</f>
        <v>174</v>
      </c>
      <c r="S119" s="12">
        <f>сен.21!E114</f>
        <v>174</v>
      </c>
      <c r="T119" s="82">
        <f t="shared" si="8"/>
        <v>522</v>
      </c>
      <c r="U119" s="12">
        <f>окт.21!E114</f>
        <v>174</v>
      </c>
      <c r="V119" s="12">
        <f>ноя.21!E114</f>
        <v>174</v>
      </c>
      <c r="W119" s="12">
        <f>дек.21!E114</f>
        <v>174</v>
      </c>
    </row>
    <row r="120" spans="1:23" x14ac:dyDescent="0.25">
      <c r="A120" s="3">
        <v>112</v>
      </c>
      <c r="B120" s="107" t="s">
        <v>129</v>
      </c>
      <c r="C120" s="131">
        <v>156</v>
      </c>
      <c r="D120" s="131"/>
      <c r="E120" s="112">
        <f>СВОД_20!F120</f>
        <v>-6454</v>
      </c>
      <c r="F120" s="113">
        <f t="shared" si="9"/>
        <v>-6562</v>
      </c>
      <c r="G120" s="114">
        <f>янв.21!F115+фев.21!F115+мар.21!F115+апр.21!F115+май.21!F115+июн.21!F115+июл.21!F115+авг.21!F115+сен.21!F115+окт.21!F115+ноя.21!F115+дек.21!F115</f>
        <v>1980</v>
      </c>
      <c r="H120" s="83">
        <f t="shared" si="5"/>
        <v>522</v>
      </c>
      <c r="I120" s="12">
        <f>янв.21!E115</f>
        <v>174</v>
      </c>
      <c r="J120" s="12">
        <f>фев.21!E115</f>
        <v>174</v>
      </c>
      <c r="K120" s="12">
        <f>мар.21!E115</f>
        <v>174</v>
      </c>
      <c r="L120" s="82">
        <f t="shared" si="6"/>
        <v>522</v>
      </c>
      <c r="M120" s="12">
        <f>апр.21!E115</f>
        <v>174</v>
      </c>
      <c r="N120" s="12">
        <f>май.21!E115</f>
        <v>174</v>
      </c>
      <c r="O120" s="12">
        <f>июн.21!E115</f>
        <v>174</v>
      </c>
      <c r="P120" s="82">
        <f t="shared" si="7"/>
        <v>522</v>
      </c>
      <c r="Q120" s="12">
        <f>июл.21!E115</f>
        <v>174</v>
      </c>
      <c r="R120" s="12">
        <f>авг.21!E115</f>
        <v>174</v>
      </c>
      <c r="S120" s="12">
        <f>сен.21!E115</f>
        <v>174</v>
      </c>
      <c r="T120" s="82">
        <f t="shared" si="8"/>
        <v>522</v>
      </c>
      <c r="U120" s="12">
        <f>окт.21!E115</f>
        <v>174</v>
      </c>
      <c r="V120" s="12">
        <f>ноя.21!E115</f>
        <v>174</v>
      </c>
      <c r="W120" s="12">
        <f>дек.21!E115</f>
        <v>174</v>
      </c>
    </row>
    <row r="121" spans="1:23" x14ac:dyDescent="0.25">
      <c r="A121" s="3">
        <v>113</v>
      </c>
      <c r="B121" s="107" t="s">
        <v>130</v>
      </c>
      <c r="C121" s="131">
        <v>158</v>
      </c>
      <c r="D121" s="131"/>
      <c r="E121" s="112">
        <f>СВОД_20!F121</f>
        <v>522</v>
      </c>
      <c r="F121" s="113">
        <f t="shared" si="9"/>
        <v>0</v>
      </c>
      <c r="G121" s="114">
        <f>янв.21!F116+фев.21!F116+мар.21!F116+апр.21!F116+май.21!F116+июн.21!F116+июл.21!F116+авг.21!F116+сен.21!F116+окт.21!F116+ноя.21!F116+дек.21!F116</f>
        <v>1566</v>
      </c>
      <c r="H121" s="83">
        <f t="shared" si="5"/>
        <v>522</v>
      </c>
      <c r="I121" s="12">
        <f>янв.21!E116</f>
        <v>174</v>
      </c>
      <c r="J121" s="12">
        <f>фев.21!E116</f>
        <v>174</v>
      </c>
      <c r="K121" s="12">
        <f>мар.21!E116</f>
        <v>174</v>
      </c>
      <c r="L121" s="82">
        <f t="shared" si="6"/>
        <v>522</v>
      </c>
      <c r="M121" s="12">
        <f>апр.21!E116</f>
        <v>174</v>
      </c>
      <c r="N121" s="12">
        <f>май.21!E116</f>
        <v>174</v>
      </c>
      <c r="O121" s="12">
        <f>июн.21!E116</f>
        <v>174</v>
      </c>
      <c r="P121" s="82">
        <f t="shared" si="7"/>
        <v>522</v>
      </c>
      <c r="Q121" s="12">
        <f>июл.21!E116</f>
        <v>174</v>
      </c>
      <c r="R121" s="12">
        <f>авг.21!E116</f>
        <v>174</v>
      </c>
      <c r="S121" s="12">
        <f>сен.21!E116</f>
        <v>174</v>
      </c>
      <c r="T121" s="82">
        <f t="shared" si="8"/>
        <v>522</v>
      </c>
      <c r="U121" s="12">
        <f>окт.21!E116</f>
        <v>174</v>
      </c>
      <c r="V121" s="12">
        <f>ноя.21!E116</f>
        <v>174</v>
      </c>
      <c r="W121" s="12">
        <f>дек.21!E116</f>
        <v>174</v>
      </c>
    </row>
    <row r="122" spans="1:23" x14ac:dyDescent="0.25">
      <c r="A122" s="3">
        <v>114</v>
      </c>
      <c r="B122" s="107" t="s">
        <v>131</v>
      </c>
      <c r="C122" s="131">
        <v>162</v>
      </c>
      <c r="D122" s="131"/>
      <c r="E122" s="112">
        <f>СВОД_20!F122</f>
        <v>-8614</v>
      </c>
      <c r="F122" s="113">
        <f t="shared" si="9"/>
        <v>-10702</v>
      </c>
      <c r="G122" s="114">
        <f>янв.21!F117+фев.21!F117+мар.21!F117+апр.21!F117+май.21!F117+июн.21!F117+июл.21!F117+авг.21!F117+сен.21!F117+окт.21!F117+ноя.21!F117+дек.21!F117</f>
        <v>0</v>
      </c>
      <c r="H122" s="83">
        <f t="shared" si="5"/>
        <v>522</v>
      </c>
      <c r="I122" s="12">
        <f>янв.21!E117</f>
        <v>174</v>
      </c>
      <c r="J122" s="12">
        <f>фев.21!E117</f>
        <v>174</v>
      </c>
      <c r="K122" s="12">
        <f>мар.21!E117</f>
        <v>174</v>
      </c>
      <c r="L122" s="82">
        <f t="shared" si="6"/>
        <v>522</v>
      </c>
      <c r="M122" s="12">
        <f>апр.21!E117</f>
        <v>174</v>
      </c>
      <c r="N122" s="12">
        <f>май.21!E117</f>
        <v>174</v>
      </c>
      <c r="O122" s="12">
        <f>июн.21!E117</f>
        <v>174</v>
      </c>
      <c r="P122" s="82">
        <f t="shared" si="7"/>
        <v>522</v>
      </c>
      <c r="Q122" s="12">
        <f>июл.21!E117</f>
        <v>174</v>
      </c>
      <c r="R122" s="12">
        <f>авг.21!E117</f>
        <v>174</v>
      </c>
      <c r="S122" s="12">
        <f>сен.21!E117</f>
        <v>174</v>
      </c>
      <c r="T122" s="82">
        <f t="shared" si="8"/>
        <v>522</v>
      </c>
      <c r="U122" s="12">
        <f>окт.21!E117</f>
        <v>174</v>
      </c>
      <c r="V122" s="12">
        <f>ноя.21!E117</f>
        <v>174</v>
      </c>
      <c r="W122" s="12">
        <f>дек.21!E117</f>
        <v>174</v>
      </c>
    </row>
    <row r="123" spans="1:23" x14ac:dyDescent="0.25">
      <c r="A123" s="3">
        <v>115</v>
      </c>
      <c r="B123" s="107" t="s">
        <v>132</v>
      </c>
      <c r="C123" s="131">
        <v>165</v>
      </c>
      <c r="D123" s="131"/>
      <c r="E123" s="112">
        <f>СВОД_20!F123</f>
        <v>106</v>
      </c>
      <c r="F123" s="113">
        <f t="shared" si="9"/>
        <v>106</v>
      </c>
      <c r="G123" s="114">
        <f>янв.21!F118+фев.21!F118+мар.21!F118+апр.21!F118+май.21!F118+июн.21!F118+июл.21!F118+авг.21!F118+сен.21!F118+окт.21!F118+ноя.21!F118+дек.21!F118</f>
        <v>2088</v>
      </c>
      <c r="H123" s="83">
        <f t="shared" si="5"/>
        <v>522</v>
      </c>
      <c r="I123" s="12">
        <f>янв.21!E118</f>
        <v>174</v>
      </c>
      <c r="J123" s="12">
        <f>фев.21!E118</f>
        <v>174</v>
      </c>
      <c r="K123" s="12">
        <f>мар.21!E118</f>
        <v>174</v>
      </c>
      <c r="L123" s="82">
        <f t="shared" si="6"/>
        <v>522</v>
      </c>
      <c r="M123" s="12">
        <f>апр.21!E118</f>
        <v>174</v>
      </c>
      <c r="N123" s="12">
        <f>май.21!E118</f>
        <v>174</v>
      </c>
      <c r="O123" s="12">
        <f>июн.21!E118</f>
        <v>174</v>
      </c>
      <c r="P123" s="82">
        <f t="shared" si="7"/>
        <v>522</v>
      </c>
      <c r="Q123" s="12">
        <f>июл.21!E118</f>
        <v>174</v>
      </c>
      <c r="R123" s="12">
        <f>авг.21!E118</f>
        <v>174</v>
      </c>
      <c r="S123" s="12">
        <f>сен.21!E118</f>
        <v>174</v>
      </c>
      <c r="T123" s="82">
        <f t="shared" si="8"/>
        <v>522</v>
      </c>
      <c r="U123" s="12">
        <f>окт.21!E118</f>
        <v>174</v>
      </c>
      <c r="V123" s="12">
        <f>ноя.21!E118</f>
        <v>174</v>
      </c>
      <c r="W123" s="12">
        <f>дек.21!E118</f>
        <v>174</v>
      </c>
    </row>
    <row r="124" spans="1:23" x14ac:dyDescent="0.25">
      <c r="A124" s="3">
        <v>116</v>
      </c>
      <c r="B124" s="107" t="s">
        <v>133</v>
      </c>
      <c r="C124" s="131">
        <v>166</v>
      </c>
      <c r="D124" s="131"/>
      <c r="E124" s="112">
        <f>СВОД_20!F124</f>
        <v>-414</v>
      </c>
      <c r="F124" s="113">
        <f t="shared" si="9"/>
        <v>-1002</v>
      </c>
      <c r="G124" s="114">
        <f>янв.21!F119+фев.21!F119+мар.21!F119+апр.21!F119+май.21!F119+июн.21!F119+июл.21!F119+авг.21!F119+сен.21!F119+окт.21!F119+ноя.21!F119+дек.21!F119</f>
        <v>1500</v>
      </c>
      <c r="H124" s="83">
        <f t="shared" si="5"/>
        <v>522</v>
      </c>
      <c r="I124" s="12">
        <f>янв.21!E119</f>
        <v>174</v>
      </c>
      <c r="J124" s="12">
        <f>фев.21!E119</f>
        <v>174</v>
      </c>
      <c r="K124" s="12">
        <f>мар.21!E119</f>
        <v>174</v>
      </c>
      <c r="L124" s="82">
        <f t="shared" si="6"/>
        <v>522</v>
      </c>
      <c r="M124" s="12">
        <f>апр.21!E119</f>
        <v>174</v>
      </c>
      <c r="N124" s="12">
        <f>май.21!E119</f>
        <v>174</v>
      </c>
      <c r="O124" s="12">
        <f>июн.21!E119</f>
        <v>174</v>
      </c>
      <c r="P124" s="82">
        <f t="shared" si="7"/>
        <v>522</v>
      </c>
      <c r="Q124" s="12">
        <f>июл.21!E119</f>
        <v>174</v>
      </c>
      <c r="R124" s="12">
        <f>авг.21!E119</f>
        <v>174</v>
      </c>
      <c r="S124" s="12">
        <f>сен.21!E119</f>
        <v>174</v>
      </c>
      <c r="T124" s="82">
        <f t="shared" si="8"/>
        <v>522</v>
      </c>
      <c r="U124" s="12">
        <f>окт.21!E119</f>
        <v>174</v>
      </c>
      <c r="V124" s="12">
        <f>ноя.21!E119</f>
        <v>174</v>
      </c>
      <c r="W124" s="12">
        <f>дек.21!E119</f>
        <v>174</v>
      </c>
    </row>
    <row r="125" spans="1:23" x14ac:dyDescent="0.25">
      <c r="A125" s="3">
        <v>117</v>
      </c>
      <c r="B125" s="107" t="s">
        <v>134</v>
      </c>
      <c r="C125" s="131">
        <v>167</v>
      </c>
      <c r="D125" s="131"/>
      <c r="E125" s="112">
        <f>СВОД_20!F125</f>
        <v>474</v>
      </c>
      <c r="F125" s="113">
        <f t="shared" si="9"/>
        <v>0</v>
      </c>
      <c r="G125" s="114">
        <f>янв.21!F120+фев.21!F120+мар.21!F120+апр.21!F120+май.21!F120+июн.21!F120+июл.21!F120+авг.21!F120+сен.21!F120+окт.21!F120+ноя.21!F120+дек.21!F120</f>
        <v>1614</v>
      </c>
      <c r="H125" s="83">
        <f t="shared" si="5"/>
        <v>522</v>
      </c>
      <c r="I125" s="12">
        <f>янв.21!E120</f>
        <v>174</v>
      </c>
      <c r="J125" s="12">
        <f>фев.21!E120</f>
        <v>174</v>
      </c>
      <c r="K125" s="12">
        <f>мар.21!E120</f>
        <v>174</v>
      </c>
      <c r="L125" s="82">
        <f t="shared" si="6"/>
        <v>522</v>
      </c>
      <c r="M125" s="12">
        <f>апр.21!E120</f>
        <v>174</v>
      </c>
      <c r="N125" s="12">
        <f>май.21!E120</f>
        <v>174</v>
      </c>
      <c r="O125" s="12">
        <f>июн.21!E120</f>
        <v>174</v>
      </c>
      <c r="P125" s="82">
        <f t="shared" si="7"/>
        <v>522</v>
      </c>
      <c r="Q125" s="12">
        <f>июл.21!E120</f>
        <v>174</v>
      </c>
      <c r="R125" s="12">
        <f>авг.21!E120</f>
        <v>174</v>
      </c>
      <c r="S125" s="12">
        <f>сен.21!E120</f>
        <v>174</v>
      </c>
      <c r="T125" s="82">
        <f t="shared" si="8"/>
        <v>522</v>
      </c>
      <c r="U125" s="12">
        <f>окт.21!E120</f>
        <v>174</v>
      </c>
      <c r="V125" s="12">
        <f>ноя.21!E120</f>
        <v>174</v>
      </c>
      <c r="W125" s="12">
        <f>дек.21!E120</f>
        <v>174</v>
      </c>
    </row>
    <row r="126" spans="1:23" x14ac:dyDescent="0.25">
      <c r="A126" s="3">
        <v>118</v>
      </c>
      <c r="B126" s="107" t="s">
        <v>135</v>
      </c>
      <c r="C126" s="131">
        <v>172</v>
      </c>
      <c r="D126" s="131"/>
      <c r="E126" s="112">
        <f>СВОД_20!F126</f>
        <v>120.11999999999989</v>
      </c>
      <c r="F126" s="113">
        <f t="shared" si="9"/>
        <v>120.11999999999989</v>
      </c>
      <c r="G126" s="114">
        <f>янв.21!F121+фев.21!F121+мар.21!F121+апр.21!F121+май.21!F121+июн.21!F121+июл.21!F121+авг.21!F121+сен.21!F121+окт.21!F121+ноя.21!F121+дек.21!F121</f>
        <v>2088</v>
      </c>
      <c r="H126" s="83">
        <f t="shared" si="5"/>
        <v>522</v>
      </c>
      <c r="I126" s="12">
        <f>янв.21!E121</f>
        <v>174</v>
      </c>
      <c r="J126" s="12">
        <f>фев.21!E121</f>
        <v>174</v>
      </c>
      <c r="K126" s="12">
        <f>мар.21!E121</f>
        <v>174</v>
      </c>
      <c r="L126" s="82">
        <f t="shared" si="6"/>
        <v>522</v>
      </c>
      <c r="M126" s="12">
        <f>апр.21!E121</f>
        <v>174</v>
      </c>
      <c r="N126" s="12">
        <f>май.21!E121</f>
        <v>174</v>
      </c>
      <c r="O126" s="12">
        <f>июн.21!E121</f>
        <v>174</v>
      </c>
      <c r="P126" s="82">
        <f t="shared" si="7"/>
        <v>522</v>
      </c>
      <c r="Q126" s="12">
        <f>июл.21!E121</f>
        <v>174</v>
      </c>
      <c r="R126" s="12">
        <f>авг.21!E121</f>
        <v>174</v>
      </c>
      <c r="S126" s="12">
        <f>сен.21!E121</f>
        <v>174</v>
      </c>
      <c r="T126" s="82">
        <f t="shared" si="8"/>
        <v>522</v>
      </c>
      <c r="U126" s="12">
        <f>окт.21!E121</f>
        <v>174</v>
      </c>
      <c r="V126" s="12">
        <f>ноя.21!E121</f>
        <v>174</v>
      </c>
      <c r="W126" s="12">
        <f>дек.21!E121</f>
        <v>174</v>
      </c>
    </row>
    <row r="127" spans="1:23" x14ac:dyDescent="0.25">
      <c r="A127" s="3">
        <v>119</v>
      </c>
      <c r="B127" s="107" t="s">
        <v>136</v>
      </c>
      <c r="C127" s="131">
        <v>173</v>
      </c>
      <c r="D127" s="131"/>
      <c r="E127" s="112">
        <f>СВОД_20!F127</f>
        <v>-556</v>
      </c>
      <c r="F127" s="113">
        <f t="shared" si="9"/>
        <v>-556</v>
      </c>
      <c r="G127" s="114">
        <f>янв.21!F122+фев.21!F122+мар.21!F122+апр.21!F122+май.21!F122+июн.21!F122+июл.21!F122+авг.21!F122+сен.21!F122+окт.21!F122+ноя.21!F122+дек.21!F122</f>
        <v>2088</v>
      </c>
      <c r="H127" s="83">
        <f t="shared" si="5"/>
        <v>522</v>
      </c>
      <c r="I127" s="12">
        <f>янв.21!E122</f>
        <v>174</v>
      </c>
      <c r="J127" s="12">
        <f>фев.21!E122</f>
        <v>174</v>
      </c>
      <c r="K127" s="12">
        <f>мар.21!E122</f>
        <v>174</v>
      </c>
      <c r="L127" s="82">
        <f t="shared" si="6"/>
        <v>522</v>
      </c>
      <c r="M127" s="12">
        <f>апр.21!E122</f>
        <v>174</v>
      </c>
      <c r="N127" s="12">
        <f>май.21!E122</f>
        <v>174</v>
      </c>
      <c r="O127" s="12">
        <f>июн.21!E122</f>
        <v>174</v>
      </c>
      <c r="P127" s="82">
        <f t="shared" si="7"/>
        <v>522</v>
      </c>
      <c r="Q127" s="12">
        <f>июл.21!E122</f>
        <v>174</v>
      </c>
      <c r="R127" s="12">
        <f>авг.21!E122</f>
        <v>174</v>
      </c>
      <c r="S127" s="12">
        <f>сен.21!E122</f>
        <v>174</v>
      </c>
      <c r="T127" s="82">
        <f t="shared" si="8"/>
        <v>522</v>
      </c>
      <c r="U127" s="12">
        <f>окт.21!E122</f>
        <v>174</v>
      </c>
      <c r="V127" s="12">
        <f>ноя.21!E122</f>
        <v>174</v>
      </c>
      <c r="W127" s="12">
        <f>дек.21!E122</f>
        <v>174</v>
      </c>
    </row>
    <row r="128" spans="1:23" x14ac:dyDescent="0.25">
      <c r="A128" s="3">
        <v>120</v>
      </c>
      <c r="B128" s="107" t="s">
        <v>137</v>
      </c>
      <c r="C128" s="131">
        <v>175</v>
      </c>
      <c r="D128" s="131"/>
      <c r="E128" s="112">
        <f>СВОД_20!F128</f>
        <v>496</v>
      </c>
      <c r="F128" s="113">
        <f t="shared" si="9"/>
        <v>688</v>
      </c>
      <c r="G128" s="114">
        <f>янв.21!F123+фев.21!F123+мар.21!F123+апр.21!F123+май.21!F123+июн.21!F123+июл.21!F123+авг.21!F123+сен.21!F123+окт.21!F123+ноя.21!F123+дек.21!F123</f>
        <v>2280</v>
      </c>
      <c r="H128" s="83">
        <f t="shared" si="5"/>
        <v>522</v>
      </c>
      <c r="I128" s="12">
        <f>янв.21!E123</f>
        <v>174</v>
      </c>
      <c r="J128" s="12">
        <f>фев.21!E123</f>
        <v>174</v>
      </c>
      <c r="K128" s="12">
        <f>мар.21!E123</f>
        <v>174</v>
      </c>
      <c r="L128" s="82">
        <f t="shared" si="6"/>
        <v>522</v>
      </c>
      <c r="M128" s="12">
        <f>апр.21!E123</f>
        <v>174</v>
      </c>
      <c r="N128" s="12">
        <f>май.21!E123</f>
        <v>174</v>
      </c>
      <c r="O128" s="12">
        <f>июн.21!E123</f>
        <v>174</v>
      </c>
      <c r="P128" s="82">
        <f t="shared" si="7"/>
        <v>522</v>
      </c>
      <c r="Q128" s="12">
        <f>июл.21!E123</f>
        <v>174</v>
      </c>
      <c r="R128" s="12">
        <f>авг.21!E123</f>
        <v>174</v>
      </c>
      <c r="S128" s="12">
        <f>сен.21!E123</f>
        <v>174</v>
      </c>
      <c r="T128" s="82">
        <f t="shared" si="8"/>
        <v>522</v>
      </c>
      <c r="U128" s="12">
        <f>окт.21!E123</f>
        <v>174</v>
      </c>
      <c r="V128" s="12">
        <f>ноя.21!E123</f>
        <v>174</v>
      </c>
      <c r="W128" s="12">
        <f>дек.21!E123</f>
        <v>174</v>
      </c>
    </row>
    <row r="129" spans="1:23" x14ac:dyDescent="0.25">
      <c r="A129" s="3">
        <v>121</v>
      </c>
      <c r="B129" s="107" t="s">
        <v>138</v>
      </c>
      <c r="C129" s="131">
        <v>177</v>
      </c>
      <c r="D129" s="131"/>
      <c r="E129" s="112">
        <f>СВОД_20!F129</f>
        <v>0</v>
      </c>
      <c r="F129" s="113">
        <f t="shared" si="9"/>
        <v>0</v>
      </c>
      <c r="G129" s="114">
        <f>янв.21!F124+фев.21!F124+мар.21!F124+апр.21!F124+май.21!F124+июн.21!F124+июл.21!F124+авг.21!F124+сен.21!F124+окт.21!F124+ноя.21!F124+дек.21!F124</f>
        <v>2088</v>
      </c>
      <c r="H129" s="83">
        <f t="shared" si="5"/>
        <v>522</v>
      </c>
      <c r="I129" s="12">
        <f>янв.21!E124</f>
        <v>174</v>
      </c>
      <c r="J129" s="12">
        <f>фев.21!E124</f>
        <v>174</v>
      </c>
      <c r="K129" s="12">
        <f>мар.21!E124</f>
        <v>174</v>
      </c>
      <c r="L129" s="82">
        <f t="shared" si="6"/>
        <v>522</v>
      </c>
      <c r="M129" s="12">
        <f>апр.21!E124</f>
        <v>174</v>
      </c>
      <c r="N129" s="12">
        <f>май.21!E124</f>
        <v>174</v>
      </c>
      <c r="O129" s="12">
        <f>июн.21!E124</f>
        <v>174</v>
      </c>
      <c r="P129" s="82">
        <f t="shared" si="7"/>
        <v>522</v>
      </c>
      <c r="Q129" s="12">
        <f>июл.21!E124</f>
        <v>174</v>
      </c>
      <c r="R129" s="12">
        <f>авг.21!E124</f>
        <v>174</v>
      </c>
      <c r="S129" s="12">
        <f>сен.21!E124</f>
        <v>174</v>
      </c>
      <c r="T129" s="82">
        <f t="shared" si="8"/>
        <v>522</v>
      </c>
      <c r="U129" s="12">
        <f>окт.21!E124</f>
        <v>174</v>
      </c>
      <c r="V129" s="12">
        <f>ноя.21!E124</f>
        <v>174</v>
      </c>
      <c r="W129" s="12">
        <f>дек.21!E124</f>
        <v>174</v>
      </c>
    </row>
    <row r="130" spans="1:23" x14ac:dyDescent="0.25">
      <c r="A130" s="3">
        <v>122</v>
      </c>
      <c r="B130" s="107" t="s">
        <v>139</v>
      </c>
      <c r="C130" s="131">
        <v>179</v>
      </c>
      <c r="D130" s="131"/>
      <c r="E130" s="112">
        <f>СВОД_20!F130</f>
        <v>-8614</v>
      </c>
      <c r="F130" s="113">
        <f t="shared" si="9"/>
        <v>-10702</v>
      </c>
      <c r="G130" s="115">
        <f>янв.21!F125+фев.21!F125+мар.21!F125+апр.21!F125+май.21!F125+июн.21!F125+июл.21!F125+авг.21!F125+сен.21!F125+окт.21!F125+ноя.21!F125+дек.21!F125</f>
        <v>0</v>
      </c>
      <c r="H130" s="83">
        <f t="shared" si="5"/>
        <v>522</v>
      </c>
      <c r="I130" s="12">
        <f>янв.21!E125</f>
        <v>174</v>
      </c>
      <c r="J130" s="12">
        <f>фев.21!E125</f>
        <v>174</v>
      </c>
      <c r="K130" s="12">
        <f>мар.21!E125</f>
        <v>174</v>
      </c>
      <c r="L130" s="82">
        <f t="shared" si="6"/>
        <v>522</v>
      </c>
      <c r="M130" s="12">
        <f>апр.21!E125</f>
        <v>174</v>
      </c>
      <c r="N130" s="12">
        <f>май.21!E125</f>
        <v>174</v>
      </c>
      <c r="O130" s="12">
        <f>июн.21!E125</f>
        <v>174</v>
      </c>
      <c r="P130" s="82">
        <f t="shared" si="7"/>
        <v>522</v>
      </c>
      <c r="Q130" s="12">
        <f>июл.21!E125</f>
        <v>174</v>
      </c>
      <c r="R130" s="12">
        <f>авг.21!E125</f>
        <v>174</v>
      </c>
      <c r="S130" s="12">
        <f>сен.21!E125</f>
        <v>174</v>
      </c>
      <c r="T130" s="82">
        <f t="shared" si="8"/>
        <v>522</v>
      </c>
      <c r="U130" s="12">
        <f>окт.21!E125</f>
        <v>174</v>
      </c>
      <c r="V130" s="12">
        <f>ноя.21!E125</f>
        <v>174</v>
      </c>
      <c r="W130" s="12">
        <f>дек.21!E125</f>
        <v>174</v>
      </c>
    </row>
    <row r="131" spans="1:23" x14ac:dyDescent="0.25">
      <c r="B131" s="16">
        <v>0</v>
      </c>
      <c r="E131" s="116"/>
      <c r="F131" s="113">
        <f t="shared" si="9"/>
        <v>0</v>
      </c>
      <c r="G131" s="116"/>
    </row>
  </sheetData>
  <mergeCells count="1">
    <mergeCell ref="B1:W1"/>
  </mergeCells>
  <conditionalFormatting sqref="E2:E65536 F9:F131">
    <cfRule type="cellIs" dxfId="89" priority="2" operator="lessThan">
      <formula>0</formula>
    </cfRule>
  </conditionalFormatting>
  <hyperlinks>
    <hyperlink ref="I8" location="янв.21!A1" display="янв.21!A1" xr:uid="{00000000-0004-0000-3400-000000000000}"/>
    <hyperlink ref="J8" location="фев.21!A1" display="фев.21!A1" xr:uid="{00000000-0004-0000-3400-000001000000}"/>
    <hyperlink ref="K8" location="мар.21!A1" display="мар.21!A1" xr:uid="{00000000-0004-0000-3400-000002000000}"/>
    <hyperlink ref="M8" location="апр.21!A1" display="апр.21!A1" xr:uid="{00000000-0004-0000-3400-000003000000}"/>
    <hyperlink ref="N8" location="май.21!A1" display="май.21!A1" xr:uid="{00000000-0004-0000-3400-000004000000}"/>
    <hyperlink ref="O8" location="июн.21!A1" display="июн.21!A1" xr:uid="{00000000-0004-0000-3400-000005000000}"/>
    <hyperlink ref="Q8" location="июл.21!A1" display="июл.21!A1" xr:uid="{00000000-0004-0000-3400-000006000000}"/>
    <hyperlink ref="R8" location="авг.21!A1" display="авг.21!A1" xr:uid="{00000000-0004-0000-3400-000007000000}"/>
    <hyperlink ref="S8" location="сен.21!A1" display="сен.21!A1" xr:uid="{00000000-0004-0000-3400-000008000000}"/>
    <hyperlink ref="U8" location="окт.21!A1" display="окт.21!A1" xr:uid="{00000000-0004-0000-3400-000009000000}"/>
    <hyperlink ref="V8" location="ноя.21!A1" display="ноя.21!A1" xr:uid="{00000000-0004-0000-3400-00000A000000}"/>
    <hyperlink ref="W8" location="дек.21!A1" display="дек.21!A1" xr:uid="{00000000-0004-0000-3400-00000B000000}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/>
  <dimension ref="A1:I126"/>
  <sheetViews>
    <sheetView topLeftCell="A88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0.28515625" bestFit="1" customWidth="1"/>
  </cols>
  <sheetData>
    <row r="1" spans="1:9" x14ac:dyDescent="0.25">
      <c r="A1" s="50" t="s">
        <v>2</v>
      </c>
      <c r="B1" s="131" t="s">
        <v>3</v>
      </c>
      <c r="C1" s="146">
        <v>44197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дек.20!I4+янв.21!F4-янв.21!E4</f>
        <v>-2262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дек.20!I5+янв.21!F5-янв.21!E5</f>
        <v>3896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дек.20!I6+янв.21!F6-янв.21!E6</f>
        <v>-2262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дек.20!I7+янв.21!F7-янв.21!E7</f>
        <v>-2262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дек.20!I8+янв.21!F8-янв.21!E8</f>
        <v>-62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дек.20!I9+янв.21!F9-янв.21!E9</f>
        <v>2974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дек.20!I10+янв.21!F10-янв.21!E10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1067</v>
      </c>
      <c r="H11" s="28">
        <v>44224</v>
      </c>
      <c r="I11" s="56">
        <f>дек.20!I11+янв.21!F11-янв.21!E11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дек.20!I12+янв.21!F12-янв.21!E12</f>
        <v>-2262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дек.20!I13+янв.21!F13-янв.21!E13</f>
        <v>1362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1068</v>
      </c>
      <c r="H14" s="28">
        <v>44214</v>
      </c>
      <c r="I14" s="56">
        <f>дек.20!I14+янв.21!F14-янв.21!E14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дек.20!I15+янв.21!F15-янв.21!E15</f>
        <v>1238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дек.20!I16+янв.21!F16-янв.21!E16</f>
        <v>3038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дек.20!I17+янв.21!F17-янв.21!E17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дек.20!I18+янв.21!F18-янв.21!E18</f>
        <v>-2262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дек.20!I19+янв.21!F19-янв.21!E19</f>
        <v>-2262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1069</v>
      </c>
      <c r="H20" s="28">
        <v>43842</v>
      </c>
      <c r="I20" s="56">
        <f>дек.20!I20+янв.21!F20-янв.21!E20</f>
        <v>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дек.20!I21+янв.21!F21-янв.21!E21</f>
        <v>238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1392</v>
      </c>
      <c r="G22" s="132" t="s">
        <v>1070</v>
      </c>
      <c r="H22" s="28">
        <v>44208</v>
      </c>
      <c r="I22" s="56">
        <f>дек.20!I22+янв.21!F22-янв.21!E22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дек.20!I23+янв.21!F23-янв.21!E23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дек.20!I24+янв.21!F24-янв.21!E24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дек.20!I25+янв.21!F25-янв.21!E25</f>
        <v>738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дек.20!I26+янв.21!F26-янв.21!E26</f>
        <v>-174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дек.20!I27+янв.21!F27-янв.21!E27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дек.20!I28+янв.21!F28-янв.21!E28</f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дек.20!I29+янв.21!F29-янв.21!E29</f>
        <v>-2262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дек.20!I30+янв.21!F30-янв.21!E30</f>
        <v>238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дек.20!I31+янв.21!F31-янв.21!E31</f>
        <v>2718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дек.20!I32+янв.21!F32-янв.21!E32</f>
        <v>6526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дек.20!I33+янв.21!F33-янв.21!E33</f>
        <v>-2262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дек.20!I34+янв.21!F34-янв.21!E34</f>
        <v>-1862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518</v>
      </c>
      <c r="G35" s="132" t="s">
        <v>1071</v>
      </c>
      <c r="H35" s="28">
        <v>44208</v>
      </c>
      <c r="I35" s="56">
        <f>дек.20!I35+янв.21!F35-янв.21!E35</f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5421</v>
      </c>
      <c r="H36" s="28">
        <v>44225</v>
      </c>
      <c r="I36" s="56">
        <f>дек.20!I36+янв.21!F36-янв.21!E36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дек.20!I37+янв.21!F37-янв.21!E37</f>
        <v>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дек.20!I38+янв.21!F38-янв.21!E38</f>
        <v>-2262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дек.20!I39+янв.21!F39-янв.21!E39</f>
        <v>-1566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дек.20!I40+янв.21!F40-янв.21!E40</f>
        <v>-2262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дек.20!I41+янв.21!F41-янв.21!E41</f>
        <v>-2262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дек.20!I42+янв.21!F42-янв.21!E42</f>
        <v>-2262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дек.20!I43+янв.21!F43-янв.21!E43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дек.20!I44+янв.21!F44-янв.21!E44</f>
        <v>504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дек.20!I45+янв.21!F45-янв.21!E45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дек.20!I47+янв.21!F46-янв.21!E46</f>
        <v>7222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дек.20!I48+янв.21!F47-янв.21!E47</f>
        <v>5738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дек.20!I49+янв.21!F48-янв.21!E48</f>
        <v>5686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1072</v>
      </c>
      <c r="H49" s="28">
        <v>44207</v>
      </c>
      <c r="I49" s="56">
        <f>дек.20!I50+янв.21!F49-янв.21!E49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дек.20!I51+янв.21!F50-янв.21!E50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дек.20!I52+янв.21!F51-янв.21!E51</f>
        <v>-312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дек.20!I53+янв.21!F52-янв.21!E52</f>
        <v>-2262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1073</v>
      </c>
      <c r="H53" s="28">
        <v>44214</v>
      </c>
      <c r="I53" s="56">
        <f>дек.20!I54+янв.21!F53-янв.21!E53</f>
        <v>538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1074</v>
      </c>
      <c r="H54" s="28">
        <v>44207</v>
      </c>
      <c r="I54" s="56">
        <f>дек.20!I55+янв.21!F54-янв.21!E54</f>
        <v>-48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дек.20!I56+янв.21!F55-янв.21!E55</f>
        <v>-2262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дек.20!I57+янв.21!F56-янв.21!E56</f>
        <v>-162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дек.20!I58+янв.21!F57-янв.21!E57</f>
        <v>-2262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дек.20!I59+янв.21!F58-янв.21!E58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дек.20!I60+янв.21!F59-янв.21!E59</f>
        <v>-2262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дек.20!I61+янв.21!F60-янв.21!E60</f>
        <v>6738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дек.20!I62+янв.21!F61-янв.21!E61</f>
        <v>2532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1075</v>
      </c>
      <c r="H62" s="28">
        <v>44223</v>
      </c>
      <c r="I62" s="56">
        <f>дек.20!I63+янв.21!F62-янв.21!E62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>
        <v>2088</v>
      </c>
      <c r="G63" s="132" t="s">
        <v>1076</v>
      </c>
      <c r="H63" s="28">
        <v>44223</v>
      </c>
      <c r="I63" s="56">
        <f>дек.20!I64+янв.21!F63-янв.21!E63</f>
        <v>1914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1077</v>
      </c>
      <c r="H64" s="28">
        <v>44210</v>
      </c>
      <c r="I64" s="56">
        <f>дек.20!I65+янв.21!F64-янв.21!E64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дек.20!I66+янв.21!F65-янв.21!E65</f>
        <v>-348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дек.20!I126+янв.21!F66-янв.21!E66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>
        <v>5788</v>
      </c>
      <c r="G67" s="132" t="s">
        <v>1078</v>
      </c>
      <c r="H67" s="28">
        <v>44225</v>
      </c>
      <c r="I67" s="56">
        <f>дек.20!I67+янв.21!F67-янв.21!E67</f>
        <v>3526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дек.20!I68+янв.21!F68-янв.21!E68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1079</v>
      </c>
      <c r="H69" s="28">
        <v>44208</v>
      </c>
      <c r="I69" s="56">
        <f>дек.20!I69+янв.21!F69-янв.21!E69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дек.20!I70+янв.21!F70-янв.21!E70</f>
        <v>-2262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дек.20!I71+янв.21!F71-янв.21!E71</f>
        <v>2738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дек.20!I72+янв.21!F72-янв.21!E72</f>
        <v>-4524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400</v>
      </c>
      <c r="G73" s="132" t="s">
        <v>1075</v>
      </c>
      <c r="H73" s="28">
        <v>44223</v>
      </c>
      <c r="I73" s="56">
        <f>дек.20!I73+янв.21!F73-янв.21!E73</f>
        <v>138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дек.20!I74+янв.21!F74-янв.21!E74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дек.20!I75+янв.21!F75-янв.21!E75</f>
        <v>6942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дек.20!I76+янв.21!F76-янв.21!E76</f>
        <v>-696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дек.20!I77+янв.21!F77-янв.21!E77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дек.20!I78+янв.21!F78-янв.21!E78</f>
        <v>738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дек.20!I79+янв.21!F79-янв.21!E79</f>
        <v>-2262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дек.20!I80+янв.21!F80-янв.21!E80</f>
        <v>2118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дек.20!I81+янв.21!F81-янв.21!E81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дек.20!I82+янв.21!F82-янв.21!E82</f>
        <v>-2262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дек.20!I83+янв.21!F83-янв.21!E83</f>
        <v>-2262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дек.20!I84+янв.21!F84-янв.21!E84</f>
        <v>-2262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дек.20!I85+янв.21!F85-янв.21!E85</f>
        <v>-2262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дек.20!I86+янв.21!F86-янв.21!E86</f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дек.20!I87+янв.21!F87-янв.21!E87</f>
        <v>-2262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дек.20!I88+янв.21!F88-янв.21!E88</f>
        <v>93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дек.20!I89+янв.21!F89-янв.21!E89</f>
        <v>-1218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дек.20!I90+янв.21!F90-янв.21!E90</f>
        <v>238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дек.20!I91+янв.21!F91-янв.21!E91</f>
        <v>-2262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дек.20!I92+янв.21!F92-янв.21!E92</f>
        <v>-580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дек.20!I93+янв.21!F93-янв.21!E93</f>
        <v>1908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1044</v>
      </c>
      <c r="G94" s="132" t="s">
        <v>1080</v>
      </c>
      <c r="H94" s="28">
        <v>44217</v>
      </c>
      <c r="I94" s="56">
        <f>дек.20!I94+янв.21!F94-янв.21!E94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дек.20!I95+янв.21!F95-янв.21!E95</f>
        <v>-2262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1081</v>
      </c>
      <c r="H96" s="28">
        <v>44207</v>
      </c>
      <c r="I96" s="56">
        <f>дек.20!I96+янв.21!F96-янв.21!E96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дек.20!I97+янв.21!F97-янв.21!E97</f>
        <v>238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дек.20!I98+янв.21!F98-янв.21!E98</f>
        <v>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дек.20!I99+янв.21!F99-янв.21!E99</f>
        <v>6158.24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1082</v>
      </c>
      <c r="H100" s="28">
        <v>44207</v>
      </c>
      <c r="I100" s="56">
        <f>дек.20!I100+янв.21!F100-янв.21!E100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2088</v>
      </c>
      <c r="G101" s="132" t="s">
        <v>1083</v>
      </c>
      <c r="H101" s="28">
        <v>44207</v>
      </c>
      <c r="I101" s="56">
        <f>дек.20!I101+янв.21!F101-янв.21!E101</f>
        <v>1890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дек.20!I102+янв.21!F102-янв.21!E102</f>
        <v>1738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 t="s">
        <v>1084</v>
      </c>
      <c r="H103" s="28">
        <v>44221</v>
      </c>
      <c r="I103" s="56">
        <f>дек.20!I103+янв.21!F103-янв.21!E103</f>
        <v>138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дек.20!I104+янв.21!F104-янв.21!E104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дек.20!I105+янв.21!F105-янв.21!E105</f>
        <v>5308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дек.20!I106+янв.21!F106-янв.21!E106</f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дек.20!I107+янв.21!F107-янв.21!E107</f>
        <v>-2262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дек.20!I108+янв.21!F108-янв.21!E108</f>
        <v>-2262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дек.20!I109+янв.21!F109-янв.21!E109</f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дек.20!I110+янв.21!F110-янв.21!E110</f>
        <v>-2262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1085</v>
      </c>
      <c r="H111" s="28">
        <v>44208</v>
      </c>
      <c r="I111" s="56">
        <f>дек.20!I111+янв.21!F111-янв.21!E111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дек.20!I112+янв.21!F112-янв.21!E112</f>
        <v>-2262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дек.20!I113+янв.21!F113-янв.21!E113</f>
        <v>-2262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дек.20!I114+янв.21!F114-янв.21!E114</f>
        <v>-2262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180</v>
      </c>
      <c r="G115" s="132" t="s">
        <v>1086</v>
      </c>
      <c r="H115" s="28">
        <v>44224</v>
      </c>
      <c r="I115" s="56">
        <f>дек.20!I115+янв.21!F115-янв.21!E115</f>
        <v>78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дек.20!I116+янв.21!F116-янв.21!E116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дек.20!I117+янв.21!F117-янв.21!E117</f>
        <v>-2262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1087</v>
      </c>
      <c r="H118" s="28">
        <v>44207</v>
      </c>
      <c r="I118" s="56">
        <f>дек.20!I118+янв.21!F118-янв.21!E118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дек.20!I119+янв.21!F119-янв.21!E119</f>
        <v>-262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дек.20!I120+янв.21!F120-янв.21!E120</f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дек.20!I121+янв.21!F121-янв.21!E121</f>
        <v>-174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дек.20!I122+янв.21!F122-янв.21!E122</f>
        <v>-696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1088</v>
      </c>
      <c r="H123" s="28">
        <v>44217</v>
      </c>
      <c r="I123" s="56">
        <f>дек.20!I123+янв.21!F123-янв.21!E123</f>
        <v>13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дек.20!I124+янв.21!F124-янв.21!E124</f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дек.20!I125+янв.21!F125-янв.21!E125</f>
        <v>-2262</v>
      </c>
    </row>
    <row r="126" spans="1:9" x14ac:dyDescent="0.25">
      <c r="F126" s="6"/>
    </row>
  </sheetData>
  <autoFilter ref="A3:I3" xr:uid="{00000000-0009-0000-0000-000035000000}"/>
  <mergeCells count="1">
    <mergeCell ref="C1:I2"/>
  </mergeCells>
  <conditionalFormatting sqref="I1:I125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/>
  <dimension ref="A1:I125"/>
  <sheetViews>
    <sheetView workbookViewId="0">
      <selection activeCell="F31" sqref="F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4" customWidth="1"/>
  </cols>
  <sheetData>
    <row r="1" spans="1:9" x14ac:dyDescent="0.25">
      <c r="A1" s="50" t="s">
        <v>2</v>
      </c>
      <c r="B1" s="131" t="s">
        <v>3</v>
      </c>
      <c r="C1" s="146">
        <v>44228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121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117" t="s">
        <v>18</v>
      </c>
      <c r="E4" s="131">
        <v>174</v>
      </c>
      <c r="F4" s="13"/>
      <c r="G4" s="132"/>
      <c r="H4" s="28"/>
      <c r="I4" s="56">
        <f>янв.21!I4+фев.21!F4-фев.21!E4</f>
        <v>-2436</v>
      </c>
    </row>
    <row r="5" spans="1:9" x14ac:dyDescent="0.25">
      <c r="A5" s="53">
        <v>2</v>
      </c>
      <c r="B5" s="3">
        <v>5</v>
      </c>
      <c r="C5" s="22"/>
      <c r="D5" s="118" t="s">
        <v>20</v>
      </c>
      <c r="E5" s="131">
        <v>174</v>
      </c>
      <c r="F5" s="13"/>
      <c r="G5" s="132"/>
      <c r="H5" s="131"/>
      <c r="I5" s="56">
        <f>янв.21!I5+фев.21!F5-фев.21!E5</f>
        <v>3722</v>
      </c>
    </row>
    <row r="6" spans="1:9" x14ac:dyDescent="0.25">
      <c r="A6" s="53">
        <v>3</v>
      </c>
      <c r="B6" s="3">
        <v>6</v>
      </c>
      <c r="C6" s="30"/>
      <c r="D6" s="117" t="s">
        <v>21</v>
      </c>
      <c r="E6" s="131">
        <v>174</v>
      </c>
      <c r="F6" s="13"/>
      <c r="G6" s="132"/>
      <c r="H6" s="28"/>
      <c r="I6" s="56">
        <f>янв.21!I6+фев.21!F6-фев.21!E6</f>
        <v>-2436</v>
      </c>
    </row>
    <row r="7" spans="1:9" x14ac:dyDescent="0.25">
      <c r="A7" s="53">
        <v>4</v>
      </c>
      <c r="B7" s="3">
        <v>7</v>
      </c>
      <c r="C7" s="30"/>
      <c r="D7" s="117" t="s">
        <v>22</v>
      </c>
      <c r="E7" s="131">
        <v>174</v>
      </c>
      <c r="F7" s="13"/>
      <c r="G7" s="132"/>
      <c r="H7" s="28"/>
      <c r="I7" s="56">
        <f>янв.21!I7+фев.21!F7-фев.21!E7</f>
        <v>-2436</v>
      </c>
    </row>
    <row r="8" spans="1:9" x14ac:dyDescent="0.25">
      <c r="A8" s="53">
        <v>5</v>
      </c>
      <c r="B8" s="3">
        <v>8</v>
      </c>
      <c r="C8" s="31"/>
      <c r="D8" s="119" t="s">
        <v>23</v>
      </c>
      <c r="E8" s="131">
        <v>174</v>
      </c>
      <c r="F8" s="13"/>
      <c r="G8" s="132"/>
      <c r="H8" s="28"/>
      <c r="I8" s="56">
        <f>янв.21!I8+фев.21!F8-фев.21!E8</f>
        <v>-236</v>
      </c>
    </row>
    <row r="9" spans="1:9" x14ac:dyDescent="0.25">
      <c r="A9" s="53">
        <v>6</v>
      </c>
      <c r="B9" s="3">
        <v>9</v>
      </c>
      <c r="C9" s="31"/>
      <c r="D9" s="119" t="s">
        <v>24</v>
      </c>
      <c r="E9" s="131">
        <v>174</v>
      </c>
      <c r="F9" s="13"/>
      <c r="G9" s="132"/>
      <c r="H9" s="131"/>
      <c r="I9" s="56">
        <f>янв.21!I9+фев.21!F9-фев.21!E9</f>
        <v>2800</v>
      </c>
    </row>
    <row r="10" spans="1:9" x14ac:dyDescent="0.25">
      <c r="A10" s="53">
        <v>7</v>
      </c>
      <c r="B10" s="3">
        <v>10</v>
      </c>
      <c r="C10" s="30"/>
      <c r="D10" s="117" t="s">
        <v>25</v>
      </c>
      <c r="E10" s="131">
        <v>174</v>
      </c>
      <c r="F10" s="13">
        <v>522</v>
      </c>
      <c r="G10" s="132" t="s">
        <v>1089</v>
      </c>
      <c r="H10" s="28">
        <v>44242</v>
      </c>
      <c r="I10" s="56">
        <f>янв.21!I10+фев.21!F10-фев.21!E10</f>
        <v>696</v>
      </c>
    </row>
    <row r="11" spans="1:9" x14ac:dyDescent="0.25">
      <c r="A11" s="53">
        <v>8</v>
      </c>
      <c r="B11" s="3">
        <v>13</v>
      </c>
      <c r="C11" s="30"/>
      <c r="D11" s="117" t="s">
        <v>26</v>
      </c>
      <c r="E11" s="131">
        <v>174</v>
      </c>
      <c r="F11" s="13">
        <v>174</v>
      </c>
      <c r="G11" s="132" t="s">
        <v>1090</v>
      </c>
      <c r="H11" s="28">
        <v>44242</v>
      </c>
      <c r="I11" s="56">
        <f>янв.21!I11+фев.21!F11-фев.21!E11</f>
        <v>400</v>
      </c>
    </row>
    <row r="12" spans="1:9" x14ac:dyDescent="0.25">
      <c r="A12" s="53">
        <v>9</v>
      </c>
      <c r="B12" s="3">
        <v>16</v>
      </c>
      <c r="C12" s="23"/>
      <c r="D12" s="120" t="s">
        <v>27</v>
      </c>
      <c r="E12" s="131">
        <v>174</v>
      </c>
      <c r="F12" s="13"/>
      <c r="G12" s="132"/>
      <c r="H12" s="131"/>
      <c r="I12" s="56">
        <f>янв.21!I12+фев.21!F12-фев.21!E12</f>
        <v>-2436</v>
      </c>
    </row>
    <row r="13" spans="1:9" x14ac:dyDescent="0.25">
      <c r="A13" s="53">
        <v>10</v>
      </c>
      <c r="B13" s="3">
        <v>17</v>
      </c>
      <c r="C13" s="30"/>
      <c r="D13" s="117" t="s">
        <v>28</v>
      </c>
      <c r="E13" s="131">
        <v>174</v>
      </c>
      <c r="F13" s="13"/>
      <c r="G13" s="132"/>
      <c r="H13" s="131"/>
      <c r="I13" s="56">
        <f>янв.21!I13+фев.21!F13-фев.21!E13</f>
        <v>1188</v>
      </c>
    </row>
    <row r="14" spans="1:9" x14ac:dyDescent="0.25">
      <c r="A14" s="53">
        <v>11</v>
      </c>
      <c r="B14" s="3">
        <v>20</v>
      </c>
      <c r="C14" s="30"/>
      <c r="D14" s="117" t="s">
        <v>29</v>
      </c>
      <c r="E14" s="131">
        <v>174</v>
      </c>
      <c r="F14" s="13">
        <v>174</v>
      </c>
      <c r="G14" s="132" t="s">
        <v>1091</v>
      </c>
      <c r="H14" s="28">
        <v>44243</v>
      </c>
      <c r="I14" s="56">
        <f>янв.21!I14+фев.21!F14-фев.21!E14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117" t="s">
        <v>30</v>
      </c>
      <c r="E15" s="131">
        <v>174</v>
      </c>
      <c r="F15" s="13"/>
      <c r="G15" s="132"/>
      <c r="H15" s="28"/>
      <c r="I15" s="56">
        <f>янв.21!I15+фев.21!F15-фев.21!E15</f>
        <v>1064</v>
      </c>
    </row>
    <row r="16" spans="1:9" x14ac:dyDescent="0.25">
      <c r="A16" s="53">
        <v>13</v>
      </c>
      <c r="B16" s="3">
        <v>23</v>
      </c>
      <c r="C16" s="30"/>
      <c r="D16" s="117" t="s">
        <v>31</v>
      </c>
      <c r="E16" s="131">
        <v>174</v>
      </c>
      <c r="F16" s="13"/>
      <c r="G16" s="132"/>
      <c r="H16" s="131"/>
      <c r="I16" s="56">
        <f>янв.21!I16+фев.21!F16-фев.21!E16</f>
        <v>2864</v>
      </c>
    </row>
    <row r="17" spans="1:9" x14ac:dyDescent="0.25">
      <c r="A17" s="53">
        <v>14</v>
      </c>
      <c r="B17" s="3">
        <v>24</v>
      </c>
      <c r="C17" s="30"/>
      <c r="D17" s="117" t="s">
        <v>32</v>
      </c>
      <c r="E17" s="131">
        <v>174</v>
      </c>
      <c r="F17" s="13">
        <v>522</v>
      </c>
      <c r="G17" s="132" t="s">
        <v>1092</v>
      </c>
      <c r="H17" s="28">
        <v>44247</v>
      </c>
      <c r="I17" s="56">
        <f>янв.21!I17+фев.21!F17-фев.21!E17</f>
        <v>174</v>
      </c>
    </row>
    <row r="18" spans="1:9" x14ac:dyDescent="0.25">
      <c r="A18" s="53">
        <v>15</v>
      </c>
      <c r="B18" s="3">
        <v>28</v>
      </c>
      <c r="C18" s="30"/>
      <c r="D18" s="117" t="s">
        <v>33</v>
      </c>
      <c r="E18" s="131">
        <v>174</v>
      </c>
      <c r="F18" s="13"/>
      <c r="G18" s="132"/>
      <c r="H18" s="131"/>
      <c r="I18" s="56">
        <f>янв.21!I18+фев.21!F18-фев.21!E18</f>
        <v>-2436</v>
      </c>
    </row>
    <row r="19" spans="1:9" x14ac:dyDescent="0.25">
      <c r="A19" s="53">
        <v>16</v>
      </c>
      <c r="B19" s="3">
        <v>29</v>
      </c>
      <c r="C19" s="30"/>
      <c r="D19" s="117" t="s">
        <v>34</v>
      </c>
      <c r="E19" s="131">
        <v>174</v>
      </c>
      <c r="F19" s="13"/>
      <c r="G19" s="132"/>
      <c r="H19" s="28"/>
      <c r="I19" s="56">
        <f>янв.21!I19+фев.21!F19-фев.21!E19</f>
        <v>-2436</v>
      </c>
    </row>
    <row r="20" spans="1:9" x14ac:dyDescent="0.25">
      <c r="A20" s="53">
        <v>17</v>
      </c>
      <c r="B20" s="3">
        <v>31</v>
      </c>
      <c r="C20" s="30"/>
      <c r="D20" s="117" t="s">
        <v>35</v>
      </c>
      <c r="E20" s="131">
        <v>174</v>
      </c>
      <c r="F20" s="54">
        <v>300</v>
      </c>
      <c r="G20" s="132" t="s">
        <v>1093</v>
      </c>
      <c r="H20" s="28">
        <v>44237</v>
      </c>
      <c r="I20" s="56">
        <f>янв.21!I20+фев.21!F20-фев.21!E20</f>
        <v>134</v>
      </c>
    </row>
    <row r="21" spans="1:9" x14ac:dyDescent="0.25">
      <c r="A21" s="53">
        <v>18</v>
      </c>
      <c r="B21" s="3">
        <v>32</v>
      </c>
      <c r="C21" s="30"/>
      <c r="D21" s="117" t="s">
        <v>36</v>
      </c>
      <c r="E21" s="131">
        <v>174</v>
      </c>
      <c r="F21" s="13"/>
      <c r="G21" s="132"/>
      <c r="H21" s="28"/>
      <c r="I21" s="56">
        <f>янв.21!I21+фев.21!F21-фев.21!E21</f>
        <v>64</v>
      </c>
    </row>
    <row r="22" spans="1:9" x14ac:dyDescent="0.25">
      <c r="A22" s="53">
        <v>19</v>
      </c>
      <c r="B22" s="3">
        <v>33</v>
      </c>
      <c r="C22" s="30"/>
      <c r="D22" s="117" t="s">
        <v>37</v>
      </c>
      <c r="E22" s="131">
        <v>174</v>
      </c>
      <c r="F22" s="13"/>
      <c r="G22" s="132"/>
      <c r="H22" s="131"/>
      <c r="I22" s="56">
        <f>янв.21!I22+фев.21!F22-фев.21!E22</f>
        <v>-174</v>
      </c>
    </row>
    <row r="23" spans="1:9" x14ac:dyDescent="0.25">
      <c r="A23" s="53">
        <v>20</v>
      </c>
      <c r="B23" s="3">
        <v>34</v>
      </c>
      <c r="C23" s="30"/>
      <c r="D23" s="117" t="s">
        <v>38</v>
      </c>
      <c r="E23" s="131">
        <v>174</v>
      </c>
      <c r="F23" s="13">
        <v>174</v>
      </c>
      <c r="G23" s="132" t="s">
        <v>1094</v>
      </c>
      <c r="H23" s="28">
        <v>44228</v>
      </c>
      <c r="I23" s="56">
        <f>янв.21!I23+фев.21!F23-фев.21!E23</f>
        <v>-348</v>
      </c>
    </row>
    <row r="24" spans="1:9" x14ac:dyDescent="0.25">
      <c r="A24" s="53">
        <v>21</v>
      </c>
      <c r="B24" s="3">
        <v>38</v>
      </c>
      <c r="C24" s="30"/>
      <c r="D24" s="117" t="s">
        <v>761</v>
      </c>
      <c r="E24" s="110">
        <v>0</v>
      </c>
      <c r="F24" s="13"/>
      <c r="G24" s="132"/>
      <c r="H24" s="28"/>
      <c r="I24" s="56">
        <f>янв.21!I24+фев.21!F24-фев.21!E24</f>
        <v>0</v>
      </c>
    </row>
    <row r="25" spans="1:9" x14ac:dyDescent="0.25">
      <c r="A25" s="53">
        <v>22</v>
      </c>
      <c r="B25" s="3">
        <v>41</v>
      </c>
      <c r="C25" s="30"/>
      <c r="D25" s="117" t="s">
        <v>40</v>
      </c>
      <c r="E25" s="131">
        <v>174</v>
      </c>
      <c r="F25" s="13"/>
      <c r="G25" s="132"/>
      <c r="H25" s="131"/>
      <c r="I25" s="56">
        <f>янв.21!I25+фев.21!F25-фев.21!E25</f>
        <v>564</v>
      </c>
    </row>
    <row r="26" spans="1:9" x14ac:dyDescent="0.25">
      <c r="A26" s="53">
        <v>23</v>
      </c>
      <c r="B26" s="3">
        <v>42</v>
      </c>
      <c r="C26" s="30"/>
      <c r="D26" s="117" t="s">
        <v>41</v>
      </c>
      <c r="E26" s="131">
        <v>174</v>
      </c>
      <c r="F26" s="13"/>
      <c r="G26" s="132"/>
      <c r="H26" s="131"/>
      <c r="I26" s="56">
        <f>янв.21!I26+фев.21!F26-фев.21!E26</f>
        <v>-348</v>
      </c>
    </row>
    <row r="27" spans="1:9" x14ac:dyDescent="0.25">
      <c r="A27" s="53">
        <v>24</v>
      </c>
      <c r="B27" s="3">
        <v>43</v>
      </c>
      <c r="C27" s="30"/>
      <c r="D27" s="117" t="s">
        <v>762</v>
      </c>
      <c r="E27" s="131">
        <v>174</v>
      </c>
      <c r="F27" s="13">
        <v>2088</v>
      </c>
      <c r="G27" s="132" t="s">
        <v>1095</v>
      </c>
      <c r="H27" s="28">
        <v>44243</v>
      </c>
      <c r="I27" s="56">
        <f>янв.21!I27+фев.21!F27-фев.21!E27</f>
        <v>8266</v>
      </c>
    </row>
    <row r="28" spans="1:9" x14ac:dyDescent="0.25">
      <c r="A28" s="53">
        <v>25</v>
      </c>
      <c r="B28" s="3">
        <v>46</v>
      </c>
      <c r="C28" s="30"/>
      <c r="D28" s="117" t="s">
        <v>43</v>
      </c>
      <c r="E28" s="131">
        <v>174</v>
      </c>
      <c r="F28" s="13"/>
      <c r="G28" s="132"/>
      <c r="H28" s="131"/>
      <c r="I28" s="56">
        <f>янв.21!I28+фев.21!F28-фев.21!E28</f>
        <v>-348</v>
      </c>
    </row>
    <row r="29" spans="1:9" x14ac:dyDescent="0.25">
      <c r="A29" s="53">
        <v>26</v>
      </c>
      <c r="B29" s="3">
        <v>47</v>
      </c>
      <c r="C29" s="30"/>
      <c r="D29" s="117" t="s">
        <v>44</v>
      </c>
      <c r="E29" s="131">
        <v>174</v>
      </c>
      <c r="F29" s="13"/>
      <c r="G29" s="132"/>
      <c r="H29" s="131"/>
      <c r="I29" s="56">
        <f>янв.21!I29+фев.21!F29-фев.21!E29</f>
        <v>-2436</v>
      </c>
    </row>
    <row r="30" spans="1:9" x14ac:dyDescent="0.25">
      <c r="A30" s="53">
        <v>27</v>
      </c>
      <c r="B30" s="3">
        <v>48</v>
      </c>
      <c r="C30" s="30"/>
      <c r="D30" s="117" t="s">
        <v>45</v>
      </c>
      <c r="E30" s="131">
        <v>174</v>
      </c>
      <c r="F30" s="13"/>
      <c r="G30" s="132"/>
      <c r="H30" s="131"/>
      <c r="I30" s="56">
        <f>янв.21!I30+фев.21!F30-фев.21!E30</f>
        <v>64</v>
      </c>
    </row>
    <row r="31" spans="1:9" x14ac:dyDescent="0.25">
      <c r="A31" s="53">
        <v>28</v>
      </c>
      <c r="B31" s="3">
        <v>49</v>
      </c>
      <c r="C31" s="30"/>
      <c r="D31" s="117" t="s">
        <v>46</v>
      </c>
      <c r="E31" s="131">
        <v>174</v>
      </c>
      <c r="F31" s="13"/>
      <c r="G31" s="132"/>
      <c r="H31" s="131"/>
      <c r="I31" s="56">
        <f>янв.21!I31+фев.21!F31-фев.21!E31</f>
        <v>2544</v>
      </c>
    </row>
    <row r="32" spans="1:9" x14ac:dyDescent="0.25">
      <c r="A32" s="53">
        <v>29</v>
      </c>
      <c r="B32" s="3">
        <v>50</v>
      </c>
      <c r="C32" s="30"/>
      <c r="D32" s="117" t="s">
        <v>47</v>
      </c>
      <c r="E32" s="131">
        <v>174</v>
      </c>
      <c r="F32" s="13"/>
      <c r="G32" s="132"/>
      <c r="H32" s="131"/>
      <c r="I32" s="56">
        <f>янв.21!I32+фев.21!F32-фев.21!E32</f>
        <v>6352</v>
      </c>
    </row>
    <row r="33" spans="1:9" x14ac:dyDescent="0.25">
      <c r="A33" s="53">
        <v>30</v>
      </c>
      <c r="B33" s="3">
        <v>51</v>
      </c>
      <c r="C33" s="30"/>
      <c r="D33" s="117" t="s">
        <v>48</v>
      </c>
      <c r="E33" s="131">
        <v>174</v>
      </c>
      <c r="F33" s="13"/>
      <c r="G33" s="132"/>
      <c r="H33" s="131"/>
      <c r="I33" s="56">
        <f>янв.21!I33+фев.21!F33-фев.21!E33</f>
        <v>-2436</v>
      </c>
    </row>
    <row r="34" spans="1:9" x14ac:dyDescent="0.25">
      <c r="A34" s="53">
        <v>31</v>
      </c>
      <c r="B34" s="3">
        <v>53</v>
      </c>
      <c r="C34" s="30"/>
      <c r="D34" s="117" t="s">
        <v>49</v>
      </c>
      <c r="E34" s="131">
        <v>174</v>
      </c>
      <c r="F34" s="13"/>
      <c r="G34" s="132"/>
      <c r="H34" s="131"/>
      <c r="I34" s="56">
        <f>янв.21!I34+фев.21!F34-фев.21!E34</f>
        <v>-2036</v>
      </c>
    </row>
    <row r="35" spans="1:9" x14ac:dyDescent="0.25">
      <c r="A35" s="53">
        <v>32</v>
      </c>
      <c r="B35" s="3">
        <v>54</v>
      </c>
      <c r="C35" s="30"/>
      <c r="D35" s="117" t="s">
        <v>50</v>
      </c>
      <c r="E35" s="131">
        <v>174</v>
      </c>
      <c r="F35" s="13"/>
      <c r="G35" s="132"/>
      <c r="H35" s="28"/>
      <c r="I35" s="56">
        <f>янв.21!I35+фев.21!F35-фев.21!E35</f>
        <v>-348</v>
      </c>
    </row>
    <row r="36" spans="1:9" x14ac:dyDescent="0.25">
      <c r="A36" s="53">
        <v>33</v>
      </c>
      <c r="B36" s="3">
        <v>55</v>
      </c>
      <c r="C36" s="30"/>
      <c r="D36" s="117" t="s">
        <v>51</v>
      </c>
      <c r="E36" s="131">
        <v>174</v>
      </c>
      <c r="F36" s="54"/>
      <c r="G36" s="131"/>
      <c r="H36" s="28"/>
      <c r="I36" s="56">
        <f>янв.21!I36+фев.21!F36-фев.21!E36</f>
        <v>106</v>
      </c>
    </row>
    <row r="37" spans="1:9" x14ac:dyDescent="0.25">
      <c r="A37" s="53">
        <v>34</v>
      </c>
      <c r="B37" s="3">
        <v>56</v>
      </c>
      <c r="C37" s="30"/>
      <c r="D37" s="117" t="s">
        <v>52</v>
      </c>
      <c r="E37" s="131">
        <v>174</v>
      </c>
      <c r="F37" s="13"/>
      <c r="G37" s="132"/>
      <c r="H37" s="131"/>
      <c r="I37" s="56">
        <f>янв.21!I37+фев.21!F37-фев.21!E37</f>
        <v>-34</v>
      </c>
    </row>
    <row r="38" spans="1:9" x14ac:dyDescent="0.25">
      <c r="A38" s="53">
        <v>35</v>
      </c>
      <c r="B38" s="3">
        <v>58</v>
      </c>
      <c r="C38" s="30"/>
      <c r="D38" s="117" t="s">
        <v>53</v>
      </c>
      <c r="E38" s="131">
        <v>174</v>
      </c>
      <c r="F38" s="13"/>
      <c r="G38" s="132"/>
      <c r="H38" s="131"/>
      <c r="I38" s="56">
        <f>янв.21!I38+фев.21!F38-фев.21!E38</f>
        <v>-2436</v>
      </c>
    </row>
    <row r="39" spans="1:9" x14ac:dyDescent="0.25">
      <c r="A39" s="53">
        <v>36</v>
      </c>
      <c r="B39" s="3">
        <v>59</v>
      </c>
      <c r="C39" s="30"/>
      <c r="D39" s="117" t="s">
        <v>763</v>
      </c>
      <c r="E39" s="131">
        <v>174</v>
      </c>
      <c r="F39" s="13"/>
      <c r="G39" s="132"/>
      <c r="H39" s="28"/>
      <c r="I39" s="56">
        <f>янв.21!I39+фев.21!F39-фев.21!E39</f>
        <v>-1740</v>
      </c>
    </row>
    <row r="40" spans="1:9" x14ac:dyDescent="0.25">
      <c r="A40" s="53">
        <v>37</v>
      </c>
      <c r="B40" s="3">
        <v>60</v>
      </c>
      <c r="C40" s="30"/>
      <c r="D40" s="117" t="s">
        <v>55</v>
      </c>
      <c r="E40" s="131">
        <v>174</v>
      </c>
      <c r="F40" s="13"/>
      <c r="G40" s="132"/>
      <c r="H40" s="131"/>
      <c r="I40" s="56">
        <f>янв.21!I40+фев.21!F40-фев.21!E40</f>
        <v>-2436</v>
      </c>
    </row>
    <row r="41" spans="1:9" x14ac:dyDescent="0.25">
      <c r="A41" s="53">
        <v>38</v>
      </c>
      <c r="B41" s="3">
        <v>62</v>
      </c>
      <c r="C41" s="30" t="s">
        <v>19</v>
      </c>
      <c r="D41" s="117" t="s">
        <v>56</v>
      </c>
      <c r="E41" s="131">
        <v>174</v>
      </c>
      <c r="F41" s="13"/>
      <c r="G41" s="132"/>
      <c r="H41" s="131"/>
      <c r="I41" s="56">
        <f>янв.21!I41+фев.21!F41-фев.21!E41</f>
        <v>-2436</v>
      </c>
    </row>
    <row r="42" spans="1:9" x14ac:dyDescent="0.25">
      <c r="A42" s="53">
        <v>39</v>
      </c>
      <c r="B42" s="3">
        <v>63</v>
      </c>
      <c r="C42" s="31"/>
      <c r="D42" s="119" t="s">
        <v>57</v>
      </c>
      <c r="E42" s="131">
        <v>174</v>
      </c>
      <c r="F42" s="13"/>
      <c r="G42" s="132"/>
      <c r="H42" s="28"/>
      <c r="I42" s="56">
        <f>янв.21!I42+фев.21!F42-фев.21!E42</f>
        <v>-2436</v>
      </c>
    </row>
    <row r="43" spans="1:9" x14ac:dyDescent="0.25">
      <c r="A43" s="53">
        <v>40</v>
      </c>
      <c r="B43" s="3">
        <v>65</v>
      </c>
      <c r="C43" s="30"/>
      <c r="D43" s="117" t="s">
        <v>764</v>
      </c>
      <c r="E43" s="131">
        <v>174</v>
      </c>
      <c r="F43" s="13">
        <v>174</v>
      </c>
      <c r="G43" s="132" t="s">
        <v>1096</v>
      </c>
      <c r="H43" s="28">
        <v>44230</v>
      </c>
      <c r="I43" s="56">
        <f>янв.21!I43+фев.21!F43-фев.21!E43</f>
        <v>-174</v>
      </c>
    </row>
    <row r="44" spans="1:9" x14ac:dyDescent="0.25">
      <c r="A44" s="53">
        <v>41</v>
      </c>
      <c r="B44" s="3">
        <v>66</v>
      </c>
      <c r="C44" s="30"/>
      <c r="D44" s="117" t="s">
        <v>59</v>
      </c>
      <c r="E44" s="131">
        <v>174</v>
      </c>
      <c r="F44" s="13"/>
      <c r="G44" s="132"/>
      <c r="H44" s="28"/>
      <c r="I44" s="56">
        <f>янв.21!I44+фев.21!F44-фев.21!E44</f>
        <v>330</v>
      </c>
    </row>
    <row r="45" spans="1:9" x14ac:dyDescent="0.25">
      <c r="A45" s="53">
        <v>42</v>
      </c>
      <c r="B45" s="3">
        <v>67</v>
      </c>
      <c r="C45" s="30"/>
      <c r="D45" s="117" t="s">
        <v>60</v>
      </c>
      <c r="E45" s="131">
        <v>174</v>
      </c>
      <c r="F45" s="54"/>
      <c r="G45" s="132"/>
      <c r="H45" s="28"/>
      <c r="I45" s="56">
        <f>янв.21!I45+фев.21!F45-фев.21!E45</f>
        <v>464</v>
      </c>
    </row>
    <row r="46" spans="1:9" x14ac:dyDescent="0.25">
      <c r="A46" s="53">
        <v>43</v>
      </c>
      <c r="B46" s="41">
        <v>70</v>
      </c>
      <c r="C46" s="41"/>
      <c r="D46" s="122" t="s">
        <v>765</v>
      </c>
      <c r="E46" s="131">
        <v>174</v>
      </c>
      <c r="F46" s="13"/>
      <c r="G46" s="132"/>
      <c r="H46" s="131"/>
      <c r="I46" s="56">
        <f>янв.21!I46+фев.21!F46-фев.21!E46</f>
        <v>7048</v>
      </c>
    </row>
    <row r="47" spans="1:9" x14ac:dyDescent="0.25">
      <c r="A47" s="53">
        <v>44</v>
      </c>
      <c r="B47" s="41">
        <v>71</v>
      </c>
      <c r="C47" s="41"/>
      <c r="D47" s="107" t="s">
        <v>62</v>
      </c>
      <c r="E47" s="131">
        <v>174</v>
      </c>
      <c r="F47" s="13"/>
      <c r="G47" s="132"/>
      <c r="H47" s="131"/>
      <c r="I47" s="56">
        <f>янв.21!I47+фев.21!F47-фев.21!E47</f>
        <v>5564</v>
      </c>
    </row>
    <row r="48" spans="1:9" x14ac:dyDescent="0.25">
      <c r="A48" s="53">
        <v>45</v>
      </c>
      <c r="B48" s="41">
        <v>72</v>
      </c>
      <c r="C48" s="41"/>
      <c r="D48" s="107" t="s">
        <v>63</v>
      </c>
      <c r="E48" s="131">
        <v>174</v>
      </c>
      <c r="F48" s="13"/>
      <c r="G48" s="132"/>
      <c r="H48" s="28"/>
      <c r="I48" s="56">
        <f>янв.21!I48+фев.21!F48-фев.21!E48</f>
        <v>5512</v>
      </c>
    </row>
    <row r="49" spans="1:9" x14ac:dyDescent="0.25">
      <c r="A49" s="53">
        <v>46</v>
      </c>
      <c r="B49" s="41">
        <v>74</v>
      </c>
      <c r="C49" s="41"/>
      <c r="D49" s="107" t="s">
        <v>64</v>
      </c>
      <c r="E49" s="131">
        <v>174</v>
      </c>
      <c r="F49" s="13"/>
      <c r="G49" s="132"/>
      <c r="H49" s="131"/>
      <c r="I49" s="56">
        <f>янв.21!I49+фев.21!F49-фев.21!E49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107" t="s">
        <v>65</v>
      </c>
      <c r="E50" s="131">
        <v>174</v>
      </c>
      <c r="F50" s="13"/>
      <c r="G50" s="132"/>
      <c r="H50" s="28"/>
      <c r="I50" s="56">
        <f>янв.21!I50+фев.21!F50-фев.21!E50</f>
        <v>0</v>
      </c>
    </row>
    <row r="51" spans="1:9" x14ac:dyDescent="0.25">
      <c r="A51" s="53">
        <v>48</v>
      </c>
      <c r="B51" s="41">
        <v>77</v>
      </c>
      <c r="C51" s="41"/>
      <c r="D51" s="107" t="s">
        <v>766</v>
      </c>
      <c r="E51" s="131">
        <v>174</v>
      </c>
      <c r="F51" s="13"/>
      <c r="G51" s="132"/>
      <c r="H51" s="131"/>
      <c r="I51" s="56">
        <f>янв.21!I51+фев.21!F51-фев.21!E51</f>
        <v>-486</v>
      </c>
    </row>
    <row r="52" spans="1:9" x14ac:dyDescent="0.25">
      <c r="A52" s="53">
        <v>49</v>
      </c>
      <c r="B52" s="41">
        <v>78</v>
      </c>
      <c r="C52" s="41"/>
      <c r="D52" s="107" t="s">
        <v>1064</v>
      </c>
      <c r="E52" s="131">
        <v>174</v>
      </c>
      <c r="F52" s="13"/>
      <c r="G52" s="132"/>
      <c r="H52" s="28"/>
      <c r="I52" s="56">
        <f>янв.21!I52+фев.21!F52-фев.21!E52</f>
        <v>-2436</v>
      </c>
    </row>
    <row r="53" spans="1:9" x14ac:dyDescent="0.25">
      <c r="A53" s="53">
        <v>50</v>
      </c>
      <c r="B53" s="41">
        <v>78</v>
      </c>
      <c r="C53" s="41" t="s">
        <v>19</v>
      </c>
      <c r="D53" s="107" t="s">
        <v>68</v>
      </c>
      <c r="E53" s="131">
        <v>174</v>
      </c>
      <c r="F53" s="13">
        <v>200</v>
      </c>
      <c r="G53" s="132" t="s">
        <v>1097</v>
      </c>
      <c r="H53" s="28">
        <v>44236</v>
      </c>
      <c r="I53" s="56">
        <f>янв.21!I53+фев.21!F53-фев.21!E53</f>
        <v>564</v>
      </c>
    </row>
    <row r="54" spans="1:9" x14ac:dyDescent="0.25">
      <c r="A54" s="53">
        <v>51</v>
      </c>
      <c r="B54" s="41">
        <v>79</v>
      </c>
      <c r="C54" s="41"/>
      <c r="D54" s="107" t="s">
        <v>69</v>
      </c>
      <c r="E54" s="131">
        <v>174</v>
      </c>
      <c r="F54" s="13">
        <v>170</v>
      </c>
      <c r="G54" s="132" t="s">
        <v>1098</v>
      </c>
      <c r="H54" s="28">
        <v>44235</v>
      </c>
      <c r="I54" s="56">
        <f>янв.21!I54+фев.21!F54-фев.21!E54</f>
        <v>-52</v>
      </c>
    </row>
    <row r="55" spans="1:9" x14ac:dyDescent="0.25">
      <c r="A55" s="53">
        <v>52</v>
      </c>
      <c r="B55" s="41">
        <v>80</v>
      </c>
      <c r="C55" s="41"/>
      <c r="D55" s="107" t="s">
        <v>70</v>
      </c>
      <c r="E55" s="131">
        <v>174</v>
      </c>
      <c r="F55" s="13"/>
      <c r="G55" s="132"/>
      <c r="H55" s="131"/>
      <c r="I55" s="56">
        <f>янв.21!I55+фев.21!F55-фев.21!E55</f>
        <v>-2436</v>
      </c>
    </row>
    <row r="56" spans="1:9" x14ac:dyDescent="0.25">
      <c r="A56" s="53">
        <v>53</v>
      </c>
      <c r="B56" s="41">
        <v>82</v>
      </c>
      <c r="C56" s="41"/>
      <c r="D56" s="107" t="s">
        <v>71</v>
      </c>
      <c r="E56" s="131">
        <v>174</v>
      </c>
      <c r="F56" s="13"/>
      <c r="G56" s="132"/>
      <c r="H56" s="28"/>
      <c r="I56" s="56">
        <f>янв.21!I56+фев.21!F56-фев.21!E56</f>
        <v>-336</v>
      </c>
    </row>
    <row r="57" spans="1:9" x14ac:dyDescent="0.25">
      <c r="A57" s="53">
        <v>54</v>
      </c>
      <c r="B57" s="41">
        <v>83</v>
      </c>
      <c r="C57" s="41"/>
      <c r="D57" s="107" t="s">
        <v>72</v>
      </c>
      <c r="E57" s="131">
        <v>174</v>
      </c>
      <c r="F57" s="13"/>
      <c r="G57" s="132"/>
      <c r="H57" s="131"/>
      <c r="I57" s="56">
        <f>янв.21!I57+фев.21!F57-фев.21!E57</f>
        <v>-2436</v>
      </c>
    </row>
    <row r="58" spans="1:9" x14ac:dyDescent="0.25">
      <c r="A58" s="53">
        <v>55</v>
      </c>
      <c r="B58" s="41">
        <v>83</v>
      </c>
      <c r="C58" s="41" t="s">
        <v>19</v>
      </c>
      <c r="D58" s="107" t="s">
        <v>73</v>
      </c>
      <c r="E58" s="131">
        <v>174</v>
      </c>
      <c r="F58" s="13">
        <v>522</v>
      </c>
      <c r="G58" s="132" t="s">
        <v>1099</v>
      </c>
      <c r="H58" s="28">
        <v>44236</v>
      </c>
      <c r="I58" s="56">
        <f>янв.21!I58+фев.21!F58-фев.21!E58</f>
        <v>6700</v>
      </c>
    </row>
    <row r="59" spans="1:9" x14ac:dyDescent="0.25">
      <c r="A59" s="53">
        <v>56</v>
      </c>
      <c r="B59" s="41">
        <v>84</v>
      </c>
      <c r="C59" s="41"/>
      <c r="D59" s="107" t="s">
        <v>74</v>
      </c>
      <c r="E59" s="131">
        <v>174</v>
      </c>
      <c r="F59" s="13"/>
      <c r="G59" s="132"/>
      <c r="H59" s="131"/>
      <c r="I59" s="56">
        <f>янв.21!I59+фев.21!F59-фев.21!E59</f>
        <v>-2436</v>
      </c>
    </row>
    <row r="60" spans="1:9" x14ac:dyDescent="0.25">
      <c r="A60" s="53">
        <v>57</v>
      </c>
      <c r="B60" s="41">
        <v>87</v>
      </c>
      <c r="C60" s="41"/>
      <c r="D60" s="107" t="s">
        <v>75</v>
      </c>
      <c r="E60" s="131">
        <v>174</v>
      </c>
      <c r="F60" s="13"/>
      <c r="G60" s="132"/>
      <c r="H60" s="131"/>
      <c r="I60" s="56">
        <f>янв.21!I60+фев.21!F60-фев.21!E60</f>
        <v>6564</v>
      </c>
    </row>
    <row r="61" spans="1:9" x14ac:dyDescent="0.25">
      <c r="A61" s="53">
        <v>58</v>
      </c>
      <c r="B61" s="41">
        <v>90</v>
      </c>
      <c r="C61" s="41"/>
      <c r="D61" s="107" t="s">
        <v>76</v>
      </c>
      <c r="E61" s="131">
        <v>174</v>
      </c>
      <c r="F61" s="13"/>
      <c r="G61" s="132"/>
      <c r="H61" s="28"/>
      <c r="I61" s="56">
        <f>янв.21!I61+фев.21!F61-фев.21!E61</f>
        <v>2358</v>
      </c>
    </row>
    <row r="62" spans="1:9" x14ac:dyDescent="0.25">
      <c r="A62" s="53">
        <v>59</v>
      </c>
      <c r="B62" s="41">
        <v>91</v>
      </c>
      <c r="C62" s="41"/>
      <c r="D62" s="107" t="s">
        <v>77</v>
      </c>
      <c r="E62" s="131">
        <v>174</v>
      </c>
      <c r="F62" s="13"/>
      <c r="G62" s="132" t="s">
        <v>1100</v>
      </c>
      <c r="H62" s="28"/>
      <c r="I62" s="56">
        <f>янв.21!I62+фев.21!F62-фев.21!E62</f>
        <v>174</v>
      </c>
    </row>
    <row r="63" spans="1:9" x14ac:dyDescent="0.25">
      <c r="A63" s="53">
        <v>60</v>
      </c>
      <c r="B63" s="41">
        <v>92</v>
      </c>
      <c r="C63" s="41"/>
      <c r="D63" s="107" t="s">
        <v>78</v>
      </c>
      <c r="E63" s="131">
        <v>174</v>
      </c>
      <c r="F63" s="13"/>
      <c r="G63" s="132"/>
      <c r="H63" s="28"/>
      <c r="I63" s="56">
        <f>янв.21!I63+фев.21!F63-фев.21!E63</f>
        <v>1740</v>
      </c>
    </row>
    <row r="64" spans="1:9" x14ac:dyDescent="0.25">
      <c r="A64" s="53">
        <v>61</v>
      </c>
      <c r="B64" s="41">
        <v>93</v>
      </c>
      <c r="C64" s="41"/>
      <c r="D64" s="107" t="s">
        <v>79</v>
      </c>
      <c r="E64" s="131">
        <v>174</v>
      </c>
      <c r="F64" s="13">
        <v>174</v>
      </c>
      <c r="G64" s="132" t="s">
        <v>1101</v>
      </c>
      <c r="H64" s="28">
        <v>44232</v>
      </c>
      <c r="I64" s="56">
        <f>янв.21!I64+фев.21!F64-фев.21!E64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107" t="s">
        <v>501</v>
      </c>
      <c r="E65" s="131">
        <v>174</v>
      </c>
      <c r="F65" s="13"/>
      <c r="G65" s="132"/>
      <c r="H65" s="28"/>
      <c r="I65" s="56">
        <f>янв.21!I65+фев.21!F65-фев.21!E65</f>
        <v>-522</v>
      </c>
    </row>
    <row r="66" spans="1:9" x14ac:dyDescent="0.25">
      <c r="A66" s="53">
        <v>63</v>
      </c>
      <c r="B66" s="41">
        <v>95</v>
      </c>
      <c r="C66" s="41"/>
      <c r="D66" s="123" t="s">
        <v>771</v>
      </c>
      <c r="E66" s="131">
        <v>174</v>
      </c>
      <c r="F66" s="105"/>
      <c r="G66" s="105"/>
      <c r="H66" s="105"/>
      <c r="I66" s="56">
        <f>янв.21!I66+фев.21!F66-фев.21!E66</f>
        <v>-1740</v>
      </c>
    </row>
    <row r="67" spans="1:9" x14ac:dyDescent="0.25">
      <c r="A67" s="53">
        <v>64</v>
      </c>
      <c r="B67" s="41">
        <v>96</v>
      </c>
      <c r="C67" s="41"/>
      <c r="D67" s="107" t="s">
        <v>81</v>
      </c>
      <c r="E67" s="131">
        <v>174</v>
      </c>
      <c r="F67" s="13"/>
      <c r="G67" s="132"/>
      <c r="H67" s="131"/>
      <c r="I67" s="56">
        <f>янв.21!I67+фев.21!F67-фев.21!E67</f>
        <v>3352</v>
      </c>
    </row>
    <row r="68" spans="1:9" x14ac:dyDescent="0.25">
      <c r="A68" s="53">
        <v>65</v>
      </c>
      <c r="B68" s="41">
        <v>98</v>
      </c>
      <c r="C68" s="41"/>
      <c r="D68" s="122" t="s">
        <v>768</v>
      </c>
      <c r="E68" s="131">
        <v>174</v>
      </c>
      <c r="F68" s="13">
        <v>1044</v>
      </c>
      <c r="G68" s="132" t="s">
        <v>1102</v>
      </c>
      <c r="H68" s="28">
        <v>44230</v>
      </c>
      <c r="I68" s="56">
        <f>янв.21!I68+фев.21!F68-фев.21!E68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107" t="s">
        <v>83</v>
      </c>
      <c r="E69" s="131">
        <v>174</v>
      </c>
      <c r="F69" s="13">
        <v>174</v>
      </c>
      <c r="G69" s="132" t="s">
        <v>1103</v>
      </c>
      <c r="H69" s="28">
        <v>44232</v>
      </c>
      <c r="I69" s="56">
        <f>янв.21!I69+фев.21!F69-фев.21!E69</f>
        <v>0</v>
      </c>
    </row>
    <row r="70" spans="1:9" x14ac:dyDescent="0.25">
      <c r="A70" s="53">
        <v>67</v>
      </c>
      <c r="B70" s="41">
        <v>99</v>
      </c>
      <c r="C70" s="41"/>
      <c r="D70" s="107" t="s">
        <v>84</v>
      </c>
      <c r="E70" s="131">
        <v>174</v>
      </c>
      <c r="F70" s="13"/>
      <c r="G70" s="132"/>
      <c r="H70" s="131"/>
      <c r="I70" s="56">
        <f>янв.21!I70+фев.21!F70-фев.21!E70</f>
        <v>-2436</v>
      </c>
    </row>
    <row r="71" spans="1:9" x14ac:dyDescent="0.25">
      <c r="A71" s="53">
        <v>68</v>
      </c>
      <c r="B71" s="41">
        <v>100</v>
      </c>
      <c r="C71" s="41"/>
      <c r="D71" s="107" t="s">
        <v>85</v>
      </c>
      <c r="E71" s="131">
        <v>174</v>
      </c>
      <c r="F71" s="13"/>
      <c r="G71" s="132"/>
      <c r="H71" s="131"/>
      <c r="I71" s="56">
        <f>янв.21!I71+фев.21!F71-фев.21!E71</f>
        <v>2564</v>
      </c>
    </row>
    <row r="72" spans="1:9" x14ac:dyDescent="0.25">
      <c r="A72" s="53">
        <v>69</v>
      </c>
      <c r="B72" s="41">
        <v>101</v>
      </c>
      <c r="C72" s="41"/>
      <c r="D72" s="107" t="s">
        <v>769</v>
      </c>
      <c r="E72" s="111">
        <f>174+174</f>
        <v>348</v>
      </c>
      <c r="F72" s="13"/>
      <c r="G72" s="132"/>
      <c r="H72" s="131"/>
      <c r="I72" s="56">
        <f>янв.21!I72+фев.21!F72-фев.21!E72</f>
        <v>-4872</v>
      </c>
    </row>
    <row r="73" spans="1:9" x14ac:dyDescent="0.25">
      <c r="A73" s="53">
        <v>70</v>
      </c>
      <c r="B73" s="41">
        <v>102</v>
      </c>
      <c r="C73" s="41"/>
      <c r="D73" s="107" t="s">
        <v>87</v>
      </c>
      <c r="E73" s="131">
        <v>174</v>
      </c>
      <c r="F73" s="13"/>
      <c r="G73" s="132"/>
      <c r="H73" s="131"/>
      <c r="I73" s="56">
        <f>янв.21!I73+фев.21!F73-фев.21!E73</f>
        <v>-36</v>
      </c>
    </row>
    <row r="74" spans="1:9" x14ac:dyDescent="0.25">
      <c r="A74" s="53">
        <v>71</v>
      </c>
      <c r="B74" s="41">
        <v>103</v>
      </c>
      <c r="C74" s="41"/>
      <c r="D74" s="107" t="s">
        <v>88</v>
      </c>
      <c r="E74" s="131">
        <v>174</v>
      </c>
      <c r="F74" s="13"/>
      <c r="G74" s="132"/>
      <c r="H74" s="28"/>
      <c r="I74" s="56">
        <f>янв.21!I74+фев.21!F74-фев.21!E74</f>
        <v>564</v>
      </c>
    </row>
    <row r="75" spans="1:9" x14ac:dyDescent="0.25">
      <c r="A75" s="53">
        <v>72</v>
      </c>
      <c r="B75" s="41">
        <v>104</v>
      </c>
      <c r="C75" s="41"/>
      <c r="D75" s="107" t="s">
        <v>89</v>
      </c>
      <c r="E75" s="131">
        <v>174</v>
      </c>
      <c r="F75" s="13"/>
      <c r="G75" s="132"/>
      <c r="H75" s="131"/>
      <c r="I75" s="56">
        <f>янв.21!I75+фев.21!F75-фев.21!E75</f>
        <v>6768</v>
      </c>
    </row>
    <row r="76" spans="1:9" x14ac:dyDescent="0.25">
      <c r="A76" s="53">
        <v>73</v>
      </c>
      <c r="B76" s="41">
        <v>108</v>
      </c>
      <c r="C76" s="41"/>
      <c r="D76" s="107" t="s">
        <v>770</v>
      </c>
      <c r="E76" s="131">
        <v>174</v>
      </c>
      <c r="F76" s="13"/>
      <c r="G76" s="132"/>
      <c r="H76" s="28"/>
      <c r="I76" s="56">
        <f>янв.21!I76+фев.21!F76-фев.21!E76</f>
        <v>-870</v>
      </c>
    </row>
    <row r="77" spans="1:9" x14ac:dyDescent="0.25">
      <c r="A77" s="53">
        <v>74</v>
      </c>
      <c r="B77" s="41">
        <v>109</v>
      </c>
      <c r="C77" s="41"/>
      <c r="D77" s="107" t="s">
        <v>91</v>
      </c>
      <c r="E77" s="131">
        <v>174</v>
      </c>
      <c r="F77" s="13">
        <v>174</v>
      </c>
      <c r="G77" s="132" t="s">
        <v>1104</v>
      </c>
      <c r="H77" s="28">
        <v>44228</v>
      </c>
      <c r="I77" s="56">
        <f>янв.21!I77+фев.21!F77-фев.21!E77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107" t="s">
        <v>92</v>
      </c>
      <c r="E78" s="131">
        <v>174</v>
      </c>
      <c r="F78" s="13"/>
      <c r="G78" s="132"/>
      <c r="H78" s="28"/>
      <c r="I78" s="56">
        <f>янв.21!I78+фев.21!F78-фев.21!E78</f>
        <v>564</v>
      </c>
    </row>
    <row r="79" spans="1:9" x14ac:dyDescent="0.25">
      <c r="A79" s="53">
        <v>76</v>
      </c>
      <c r="B79" s="41">
        <v>110</v>
      </c>
      <c r="C79" s="41"/>
      <c r="D79" s="107" t="s">
        <v>93</v>
      </c>
      <c r="E79" s="131">
        <v>174</v>
      </c>
      <c r="F79" s="13"/>
      <c r="G79" s="132"/>
      <c r="H79" s="131"/>
      <c r="I79" s="56">
        <f>янв.21!I79+фев.21!F79-фев.21!E79</f>
        <v>-2436</v>
      </c>
    </row>
    <row r="80" spans="1:9" x14ac:dyDescent="0.25">
      <c r="A80" s="53">
        <v>77</v>
      </c>
      <c r="B80" s="41">
        <v>111</v>
      </c>
      <c r="C80" s="41"/>
      <c r="D80" s="107" t="s">
        <v>94</v>
      </c>
      <c r="E80" s="131">
        <v>174</v>
      </c>
      <c r="F80" s="13">
        <v>2088</v>
      </c>
      <c r="G80" s="132" t="s">
        <v>1105</v>
      </c>
      <c r="H80" s="28">
        <v>44235</v>
      </c>
      <c r="I80" s="56">
        <f>янв.21!I80+фев.21!F80-фев.21!E80</f>
        <v>4032</v>
      </c>
    </row>
    <row r="81" spans="1:9" x14ac:dyDescent="0.25">
      <c r="A81" s="53">
        <v>78</v>
      </c>
      <c r="B81" s="41">
        <v>112</v>
      </c>
      <c r="C81" s="41"/>
      <c r="D81" s="107" t="s">
        <v>95</v>
      </c>
      <c r="E81" s="131">
        <v>174</v>
      </c>
      <c r="F81" s="13"/>
      <c r="G81" s="132"/>
      <c r="H81" s="28"/>
      <c r="I81" s="56">
        <f>янв.21!I81+фев.21!F81-фев.21!E81</f>
        <v>-2436</v>
      </c>
    </row>
    <row r="82" spans="1:9" x14ac:dyDescent="0.25">
      <c r="A82" s="53">
        <v>79</v>
      </c>
      <c r="B82" s="41">
        <v>113</v>
      </c>
      <c r="C82" s="41"/>
      <c r="D82" s="107" t="s">
        <v>96</v>
      </c>
      <c r="E82" s="131">
        <v>174</v>
      </c>
      <c r="F82" s="13"/>
      <c r="G82" s="132"/>
      <c r="H82" s="28"/>
      <c r="I82" s="56">
        <f>янв.21!I82+фев.21!F82-фев.21!E82</f>
        <v>-2436</v>
      </c>
    </row>
    <row r="83" spans="1:9" x14ac:dyDescent="0.25">
      <c r="A83" s="53">
        <v>80</v>
      </c>
      <c r="B83" s="41">
        <v>114</v>
      </c>
      <c r="C83" s="41"/>
      <c r="D83" s="107" t="s">
        <v>97</v>
      </c>
      <c r="E83" s="131">
        <v>174</v>
      </c>
      <c r="F83" s="13"/>
      <c r="G83" s="132"/>
      <c r="H83" s="131"/>
      <c r="I83" s="56">
        <f>янв.21!I83+фев.21!F83-фев.21!E83</f>
        <v>-2436</v>
      </c>
    </row>
    <row r="84" spans="1:9" x14ac:dyDescent="0.25">
      <c r="A84" s="53">
        <v>81</v>
      </c>
      <c r="B84" s="41">
        <v>115</v>
      </c>
      <c r="C84" s="41"/>
      <c r="D84" s="107" t="s">
        <v>98</v>
      </c>
      <c r="E84" s="131">
        <v>174</v>
      </c>
      <c r="F84" s="13"/>
      <c r="G84" s="132"/>
      <c r="H84" s="131"/>
      <c r="I84" s="56">
        <f>янв.21!I84+фев.21!F84-фев.21!E84</f>
        <v>-2436</v>
      </c>
    </row>
    <row r="85" spans="1:9" x14ac:dyDescent="0.25">
      <c r="A85" s="53">
        <v>82</v>
      </c>
      <c r="B85" s="41">
        <v>116</v>
      </c>
      <c r="C85" s="41"/>
      <c r="D85" s="107" t="s">
        <v>99</v>
      </c>
      <c r="E85" s="131">
        <v>174</v>
      </c>
      <c r="F85" s="13"/>
      <c r="G85" s="132"/>
      <c r="H85" s="131"/>
      <c r="I85" s="56">
        <f>янв.21!I85+фев.21!F85-фев.21!E85</f>
        <v>-2436</v>
      </c>
    </row>
    <row r="86" spans="1:9" x14ac:dyDescent="0.25">
      <c r="A86" s="53">
        <v>83</v>
      </c>
      <c r="B86" s="41">
        <v>118</v>
      </c>
      <c r="C86" s="41"/>
      <c r="D86" s="107" t="s">
        <v>100</v>
      </c>
      <c r="E86" s="131">
        <v>174</v>
      </c>
      <c r="F86" s="13"/>
      <c r="G86" s="132"/>
      <c r="H86" s="28"/>
      <c r="I86" s="56">
        <f>янв.21!I86+фев.21!F86-фев.21!E86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107" t="s">
        <v>101</v>
      </c>
      <c r="E87" s="131">
        <v>174</v>
      </c>
      <c r="F87" s="13"/>
      <c r="G87" s="132"/>
      <c r="H87" s="28"/>
      <c r="I87" s="56">
        <f>янв.21!I87+фев.21!F87-фев.21!E87</f>
        <v>-2436</v>
      </c>
    </row>
    <row r="88" spans="1:9" x14ac:dyDescent="0.25">
      <c r="A88" s="53">
        <v>85</v>
      </c>
      <c r="B88" s="41">
        <v>120</v>
      </c>
      <c r="C88" s="41"/>
      <c r="D88" s="107" t="s">
        <v>102</v>
      </c>
      <c r="E88" s="131">
        <v>174</v>
      </c>
      <c r="F88" s="13"/>
      <c r="G88" s="132"/>
      <c r="H88" s="28"/>
      <c r="I88" s="56">
        <f>янв.21!I88+фев.21!F88-фев.21!E88</f>
        <v>-81</v>
      </c>
    </row>
    <row r="89" spans="1:9" x14ac:dyDescent="0.25">
      <c r="A89" s="53">
        <v>86</v>
      </c>
      <c r="B89" s="41">
        <v>122</v>
      </c>
      <c r="C89" s="41"/>
      <c r="D89" s="107" t="s">
        <v>103</v>
      </c>
      <c r="E89" s="131">
        <v>174</v>
      </c>
      <c r="F89" s="13"/>
      <c r="G89" s="132"/>
      <c r="H89" s="131"/>
      <c r="I89" s="56">
        <f>янв.21!I89+фев.21!F89-фев.21!E89</f>
        <v>-1392</v>
      </c>
    </row>
    <row r="90" spans="1:9" x14ac:dyDescent="0.25">
      <c r="A90" s="53">
        <v>87</v>
      </c>
      <c r="B90" s="41">
        <v>123</v>
      </c>
      <c r="C90" s="41"/>
      <c r="D90" s="107" t="s">
        <v>104</v>
      </c>
      <c r="E90" s="131">
        <v>174</v>
      </c>
      <c r="F90" s="13"/>
      <c r="G90" s="132"/>
      <c r="H90" s="131"/>
      <c r="I90" s="56">
        <f>янв.21!I90+фев.21!F90-фев.21!E90</f>
        <v>64</v>
      </c>
    </row>
    <row r="91" spans="1:9" x14ac:dyDescent="0.25">
      <c r="A91" s="53">
        <v>88</v>
      </c>
      <c r="B91" s="41">
        <v>124</v>
      </c>
      <c r="C91" s="41"/>
      <c r="D91" s="107" t="s">
        <v>105</v>
      </c>
      <c r="E91" s="131">
        <v>174</v>
      </c>
      <c r="F91" s="13"/>
      <c r="G91" s="132"/>
      <c r="H91" s="28"/>
      <c r="I91" s="56">
        <f>янв.21!I91+фев.21!F91-фев.21!E91</f>
        <v>-2436</v>
      </c>
    </row>
    <row r="92" spans="1:9" x14ac:dyDescent="0.25">
      <c r="A92" s="53">
        <v>89</v>
      </c>
      <c r="B92" s="41">
        <v>125</v>
      </c>
      <c r="C92" s="41"/>
      <c r="D92" s="107" t="s">
        <v>106</v>
      </c>
      <c r="E92" s="131">
        <v>174</v>
      </c>
      <c r="F92" s="13">
        <v>1500</v>
      </c>
      <c r="G92" s="132" t="s">
        <v>1106</v>
      </c>
      <c r="H92" s="28">
        <v>44228</v>
      </c>
      <c r="I92" s="56">
        <f>янв.21!I92+фев.21!F92-фев.21!E92</f>
        <v>746</v>
      </c>
    </row>
    <row r="93" spans="1:9" x14ac:dyDescent="0.25">
      <c r="A93" s="53">
        <v>90</v>
      </c>
      <c r="B93" s="41">
        <v>126</v>
      </c>
      <c r="C93" s="41"/>
      <c r="D93" s="107" t="s">
        <v>107</v>
      </c>
      <c r="E93" s="131">
        <v>174</v>
      </c>
      <c r="F93" s="13"/>
      <c r="G93" s="132"/>
      <c r="H93" s="28"/>
      <c r="I93" s="56">
        <f>янв.21!I93+фев.21!F93-фев.21!E93</f>
        <v>1734</v>
      </c>
    </row>
    <row r="94" spans="1:9" x14ac:dyDescent="0.25">
      <c r="A94" s="53">
        <v>91</v>
      </c>
      <c r="B94" s="41">
        <v>127</v>
      </c>
      <c r="C94" s="41"/>
      <c r="D94" s="107" t="s">
        <v>339</v>
      </c>
      <c r="E94" s="131">
        <v>174</v>
      </c>
      <c r="F94" s="13"/>
      <c r="G94" s="132"/>
      <c r="H94" s="131"/>
      <c r="I94" s="56">
        <f>янв.21!I94+фев.21!F94-фев.21!E94</f>
        <v>-1392</v>
      </c>
    </row>
    <row r="95" spans="1:9" x14ac:dyDescent="0.25">
      <c r="A95" s="53">
        <v>92</v>
      </c>
      <c r="B95" s="41">
        <v>132</v>
      </c>
      <c r="C95" s="41"/>
      <c r="D95" s="107" t="s">
        <v>109</v>
      </c>
      <c r="E95" s="131">
        <v>174</v>
      </c>
      <c r="F95" s="13"/>
      <c r="G95" s="132"/>
      <c r="H95" s="28"/>
      <c r="I95" s="56">
        <f>янв.21!I95+фев.21!F95-фев.21!E95</f>
        <v>-2436</v>
      </c>
    </row>
    <row r="96" spans="1:9" x14ac:dyDescent="0.25">
      <c r="A96" s="53">
        <v>93</v>
      </c>
      <c r="B96" s="41">
        <v>133</v>
      </c>
      <c r="C96" s="41"/>
      <c r="D96" s="107" t="s">
        <v>110</v>
      </c>
      <c r="E96" s="131">
        <v>174</v>
      </c>
      <c r="F96" s="13">
        <v>174</v>
      </c>
      <c r="G96" s="132" t="s">
        <v>1107</v>
      </c>
      <c r="H96" s="28">
        <v>44235</v>
      </c>
      <c r="I96" s="56">
        <f>янв.21!I96+фев.21!F96-фев.21!E96</f>
        <v>522</v>
      </c>
    </row>
    <row r="97" spans="1:9" x14ac:dyDescent="0.25">
      <c r="A97" s="53">
        <v>94</v>
      </c>
      <c r="B97" s="41">
        <v>134</v>
      </c>
      <c r="C97" s="41"/>
      <c r="D97" s="107" t="s">
        <v>111</v>
      </c>
      <c r="E97" s="131">
        <v>174</v>
      </c>
      <c r="F97" s="13"/>
      <c r="G97" s="132"/>
      <c r="H97" s="131"/>
      <c r="I97" s="56">
        <f>янв.21!I97+фев.21!F97-фев.21!E97</f>
        <v>64</v>
      </c>
    </row>
    <row r="98" spans="1:9" x14ac:dyDescent="0.25">
      <c r="A98" s="53">
        <v>95</v>
      </c>
      <c r="B98" s="41">
        <v>135</v>
      </c>
      <c r="C98" s="41"/>
      <c r="D98" s="107" t="s">
        <v>112</v>
      </c>
      <c r="E98" s="131">
        <v>174</v>
      </c>
      <c r="F98" s="13"/>
      <c r="G98" s="132"/>
      <c r="H98" s="28"/>
      <c r="I98" s="56">
        <f>янв.21!I98+фев.21!F98-фев.21!E98</f>
        <v>870</v>
      </c>
    </row>
    <row r="99" spans="1:9" x14ac:dyDescent="0.25">
      <c r="A99" s="53">
        <v>96</v>
      </c>
      <c r="B99" s="41">
        <v>137</v>
      </c>
      <c r="C99" s="41"/>
      <c r="D99" s="107" t="s">
        <v>113</v>
      </c>
      <c r="E99" s="131">
        <v>174</v>
      </c>
      <c r="F99" s="13"/>
      <c r="G99" s="132"/>
      <c r="H99" s="131"/>
      <c r="I99" s="56">
        <f>янв.21!I99+фев.21!F99-фев.21!E99</f>
        <v>5984.24</v>
      </c>
    </row>
    <row r="100" spans="1:9" x14ac:dyDescent="0.25">
      <c r="A100" s="53">
        <v>97</v>
      </c>
      <c r="B100" s="41">
        <v>139</v>
      </c>
      <c r="C100" s="41"/>
      <c r="D100" s="107" t="s">
        <v>114</v>
      </c>
      <c r="E100" s="131">
        <v>174</v>
      </c>
      <c r="F100" s="13">
        <v>174</v>
      </c>
      <c r="G100" s="132" t="s">
        <v>1108</v>
      </c>
      <c r="H100" s="28">
        <v>44235</v>
      </c>
      <c r="I100" s="56">
        <f>янв.21!I100+фев.21!F100-фев.21!E100</f>
        <v>0</v>
      </c>
    </row>
    <row r="101" spans="1:9" x14ac:dyDescent="0.25">
      <c r="A101" s="53">
        <v>98</v>
      </c>
      <c r="B101" s="41">
        <v>140</v>
      </c>
      <c r="C101" s="41"/>
      <c r="D101" s="107" t="s">
        <v>115</v>
      </c>
      <c r="E101" s="131">
        <v>174</v>
      </c>
      <c r="F101" s="13"/>
      <c r="G101" s="132"/>
      <c r="H101" s="131"/>
      <c r="I101" s="56">
        <f>янв.21!I101+фев.21!F101-фев.21!E101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107" t="s">
        <v>116</v>
      </c>
      <c r="E102" s="131">
        <v>174</v>
      </c>
      <c r="F102" s="13"/>
      <c r="G102" s="132"/>
      <c r="H102" s="28"/>
      <c r="I102" s="56">
        <f>янв.21!I102+фев.21!F102-фев.21!E102</f>
        <v>1564</v>
      </c>
    </row>
    <row r="103" spans="1:9" x14ac:dyDescent="0.25">
      <c r="A103" s="53">
        <v>100</v>
      </c>
      <c r="B103" s="41">
        <v>143</v>
      </c>
      <c r="C103" s="41"/>
      <c r="D103" s="107" t="s">
        <v>117</v>
      </c>
      <c r="E103" s="131">
        <v>174</v>
      </c>
      <c r="F103" s="13">
        <v>150</v>
      </c>
      <c r="G103" s="132" t="s">
        <v>1109</v>
      </c>
      <c r="H103" s="28">
        <v>44252</v>
      </c>
      <c r="I103" s="56">
        <f>янв.21!I103+фев.21!F103-фев.21!E103</f>
        <v>114</v>
      </c>
    </row>
    <row r="104" spans="1:9" x14ac:dyDescent="0.25">
      <c r="A104" s="53">
        <v>101</v>
      </c>
      <c r="B104" s="41">
        <v>144</v>
      </c>
      <c r="C104" s="41"/>
      <c r="D104" s="107" t="s">
        <v>118</v>
      </c>
      <c r="E104" s="131">
        <v>174</v>
      </c>
      <c r="F104" s="13">
        <v>522</v>
      </c>
      <c r="G104" s="132" t="s">
        <v>1110</v>
      </c>
      <c r="H104" s="28">
        <v>44228</v>
      </c>
      <c r="I104" s="56">
        <f>янв.21!I104+фев.21!F104-фев.21!E104</f>
        <v>174</v>
      </c>
    </row>
    <row r="105" spans="1:9" x14ac:dyDescent="0.25">
      <c r="A105" s="53">
        <v>102</v>
      </c>
      <c r="B105" s="41">
        <v>145</v>
      </c>
      <c r="C105" s="41"/>
      <c r="D105" s="107" t="s">
        <v>119</v>
      </c>
      <c r="E105" s="131">
        <v>174</v>
      </c>
      <c r="F105" s="13"/>
      <c r="G105" s="132"/>
      <c r="H105" s="131"/>
      <c r="I105" s="56">
        <f>янв.21!I105+фев.21!F105-фев.21!E105</f>
        <v>5134</v>
      </c>
    </row>
    <row r="106" spans="1:9" x14ac:dyDescent="0.25">
      <c r="A106" s="53">
        <v>103</v>
      </c>
      <c r="B106" s="41">
        <v>146</v>
      </c>
      <c r="C106" s="41"/>
      <c r="D106" s="107" t="s">
        <v>120</v>
      </c>
      <c r="E106" s="131">
        <v>174</v>
      </c>
      <c r="F106" s="13"/>
      <c r="G106" s="132"/>
      <c r="H106" s="28"/>
      <c r="I106" s="56">
        <f>янв.21!I106+фев.21!F106-фев.21!E106</f>
        <v>-348</v>
      </c>
    </row>
    <row r="107" spans="1:9" x14ac:dyDescent="0.25">
      <c r="A107" s="53">
        <v>104</v>
      </c>
      <c r="B107" s="41">
        <v>147</v>
      </c>
      <c r="C107" s="41"/>
      <c r="D107" s="107" t="s">
        <v>121</v>
      </c>
      <c r="E107" s="131">
        <v>174</v>
      </c>
      <c r="F107" s="13"/>
      <c r="G107" s="132"/>
      <c r="H107" s="131"/>
      <c r="I107" s="56">
        <f>янв.21!I107+фев.21!F107-фев.21!E107</f>
        <v>-2436</v>
      </c>
    </row>
    <row r="108" spans="1:9" x14ac:dyDescent="0.25">
      <c r="A108" s="53">
        <v>105</v>
      </c>
      <c r="B108" s="41">
        <v>148</v>
      </c>
      <c r="C108" s="41"/>
      <c r="D108" s="107" t="s">
        <v>122</v>
      </c>
      <c r="E108" s="131">
        <v>174</v>
      </c>
      <c r="F108" s="13">
        <v>3000</v>
      </c>
      <c r="G108" s="132" t="s">
        <v>1111</v>
      </c>
      <c r="H108" s="28">
        <v>44231</v>
      </c>
      <c r="I108" s="56">
        <f>янв.21!I108+фев.21!F108-фев.21!E108</f>
        <v>564</v>
      </c>
    </row>
    <row r="109" spans="1:9" x14ac:dyDescent="0.25">
      <c r="A109" s="53">
        <v>106</v>
      </c>
      <c r="B109" s="41">
        <v>149</v>
      </c>
      <c r="C109" s="41"/>
      <c r="D109" s="107" t="s">
        <v>123</v>
      </c>
      <c r="E109" s="131">
        <v>174</v>
      </c>
      <c r="F109" s="13"/>
      <c r="G109" s="132"/>
      <c r="H109" s="28"/>
      <c r="I109" s="56">
        <f>янв.21!I109+фев.21!F109-фев.21!E109</f>
        <v>-348</v>
      </c>
    </row>
    <row r="110" spans="1:9" x14ac:dyDescent="0.25">
      <c r="A110" s="53">
        <v>107</v>
      </c>
      <c r="B110" s="41">
        <v>152</v>
      </c>
      <c r="C110" s="41"/>
      <c r="D110" s="107" t="s">
        <v>124</v>
      </c>
      <c r="E110" s="131">
        <v>174</v>
      </c>
      <c r="F110" s="13"/>
      <c r="G110" s="132"/>
      <c r="H110" s="131"/>
      <c r="I110" s="56">
        <f>янв.21!I110+фев.21!F110-фев.21!E110</f>
        <v>-2436</v>
      </c>
    </row>
    <row r="111" spans="1:9" x14ac:dyDescent="0.25">
      <c r="A111" s="53">
        <v>108</v>
      </c>
      <c r="B111" s="41">
        <v>153</v>
      </c>
      <c r="C111" s="41"/>
      <c r="D111" s="107" t="s">
        <v>125</v>
      </c>
      <c r="E111" s="131">
        <v>174</v>
      </c>
      <c r="F111" s="13">
        <v>174</v>
      </c>
      <c r="G111" s="132" t="s">
        <v>1112</v>
      </c>
      <c r="H111" s="28">
        <v>44238</v>
      </c>
      <c r="I111" s="56">
        <f>янв.21!I111+фев.21!F111-фев.21!E111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107" t="s">
        <v>126</v>
      </c>
      <c r="E112" s="131">
        <v>174</v>
      </c>
      <c r="F112" s="13"/>
      <c r="G112" s="132"/>
      <c r="H112" s="131"/>
      <c r="I112" s="56">
        <f>янв.21!I112+фев.21!F112-фев.21!E112</f>
        <v>-2436</v>
      </c>
    </row>
    <row r="113" spans="1:9" x14ac:dyDescent="0.25">
      <c r="A113" s="53">
        <v>110</v>
      </c>
      <c r="B113" s="41">
        <v>154</v>
      </c>
      <c r="C113" s="41"/>
      <c r="D113" s="107" t="s">
        <v>127</v>
      </c>
      <c r="E113" s="131">
        <v>174</v>
      </c>
      <c r="F113" s="13"/>
      <c r="G113" s="132"/>
      <c r="H113" s="131"/>
      <c r="I113" s="56">
        <f>янв.21!I113+фев.21!F113-фев.21!E113</f>
        <v>-2436</v>
      </c>
    </row>
    <row r="114" spans="1:9" x14ac:dyDescent="0.25">
      <c r="A114" s="53">
        <v>111</v>
      </c>
      <c r="B114" s="41">
        <v>155</v>
      </c>
      <c r="C114" s="41"/>
      <c r="D114" s="107" t="s">
        <v>128</v>
      </c>
      <c r="E114" s="131">
        <v>174</v>
      </c>
      <c r="F114" s="13"/>
      <c r="G114" s="132"/>
      <c r="H114" s="131"/>
      <c r="I114" s="56">
        <f>янв.21!I114+фев.21!F114-фев.21!E114</f>
        <v>-2436</v>
      </c>
    </row>
    <row r="115" spans="1:9" x14ac:dyDescent="0.25">
      <c r="A115" s="53">
        <v>112</v>
      </c>
      <c r="B115" s="41">
        <v>156</v>
      </c>
      <c r="C115" s="41"/>
      <c r="D115" s="107" t="s">
        <v>129</v>
      </c>
      <c r="E115" s="131">
        <v>174</v>
      </c>
      <c r="F115" s="13"/>
      <c r="G115" s="132"/>
      <c r="H115" s="131"/>
      <c r="I115" s="56">
        <f>янв.21!I115+фев.21!F115-фев.21!E115</f>
        <v>-96</v>
      </c>
    </row>
    <row r="116" spans="1:9" x14ac:dyDescent="0.25">
      <c r="A116" s="53">
        <v>113</v>
      </c>
      <c r="B116" s="41">
        <v>158</v>
      </c>
      <c r="C116" s="41"/>
      <c r="D116" s="107" t="s">
        <v>130</v>
      </c>
      <c r="E116" s="131">
        <v>174</v>
      </c>
      <c r="F116" s="13"/>
      <c r="G116" s="132"/>
      <c r="H116" s="28"/>
      <c r="I116" s="56">
        <f>янв.21!I116+фев.21!F116-фев.21!E116</f>
        <v>-870</v>
      </c>
    </row>
    <row r="117" spans="1:9" x14ac:dyDescent="0.25">
      <c r="A117" s="53">
        <v>114</v>
      </c>
      <c r="B117" s="41">
        <v>162</v>
      </c>
      <c r="C117" s="41"/>
      <c r="D117" s="107" t="s">
        <v>131</v>
      </c>
      <c r="E117" s="131">
        <v>174</v>
      </c>
      <c r="F117" s="13"/>
      <c r="G117" s="132"/>
      <c r="H117" s="131"/>
      <c r="I117" s="56">
        <f>янв.21!I117+фев.21!F117-фев.21!E117</f>
        <v>-2436</v>
      </c>
    </row>
    <row r="118" spans="1:9" x14ac:dyDescent="0.25">
      <c r="A118" s="53">
        <v>115</v>
      </c>
      <c r="B118" s="41">
        <v>165</v>
      </c>
      <c r="C118" s="41"/>
      <c r="D118" s="107" t="s">
        <v>132</v>
      </c>
      <c r="E118" s="131">
        <v>174</v>
      </c>
      <c r="F118" s="13">
        <v>174</v>
      </c>
      <c r="G118" s="132" t="s">
        <v>1113</v>
      </c>
      <c r="H118" s="28">
        <v>44236</v>
      </c>
      <c r="I118" s="56">
        <f>янв.21!I118+фев.21!F118-фев.21!E118</f>
        <v>0</v>
      </c>
    </row>
    <row r="119" spans="1:9" x14ac:dyDescent="0.25">
      <c r="A119" s="53">
        <v>116</v>
      </c>
      <c r="B119" s="41">
        <v>166</v>
      </c>
      <c r="C119" s="41"/>
      <c r="D119" s="107" t="s">
        <v>133</v>
      </c>
      <c r="E119" s="131">
        <v>174</v>
      </c>
      <c r="F119" s="13"/>
      <c r="G119" s="132"/>
      <c r="H119" s="131"/>
      <c r="I119" s="56">
        <f>янв.21!I119+фев.21!F119-фев.21!E119</f>
        <v>-436</v>
      </c>
    </row>
    <row r="120" spans="1:9" x14ac:dyDescent="0.25">
      <c r="A120" s="53">
        <v>117</v>
      </c>
      <c r="B120" s="41">
        <v>167</v>
      </c>
      <c r="C120" s="41"/>
      <c r="D120" s="107" t="s">
        <v>134</v>
      </c>
      <c r="E120" s="131">
        <v>174</v>
      </c>
      <c r="F120" s="13">
        <v>570</v>
      </c>
      <c r="G120" s="132" t="s">
        <v>1114</v>
      </c>
      <c r="H120" s="28">
        <v>44246</v>
      </c>
      <c r="I120" s="56">
        <f>янв.21!I120+фев.21!F120-фев.21!E120</f>
        <v>222</v>
      </c>
    </row>
    <row r="121" spans="1:9" x14ac:dyDescent="0.25">
      <c r="A121" s="53">
        <v>118</v>
      </c>
      <c r="B121" s="41">
        <v>172</v>
      </c>
      <c r="C121" s="41"/>
      <c r="D121" s="107" t="s">
        <v>135</v>
      </c>
      <c r="E121" s="131">
        <v>174</v>
      </c>
      <c r="F121" s="13"/>
      <c r="G121" s="132"/>
      <c r="H121" s="131"/>
      <c r="I121" s="56">
        <f>янв.21!I121+фев.21!F121-фев.21!E121</f>
        <v>-348</v>
      </c>
    </row>
    <row r="122" spans="1:9" x14ac:dyDescent="0.25">
      <c r="A122" s="53">
        <v>119</v>
      </c>
      <c r="B122" s="41">
        <v>173</v>
      </c>
      <c r="C122" s="41"/>
      <c r="D122" s="107" t="s">
        <v>136</v>
      </c>
      <c r="E122" s="131">
        <v>174</v>
      </c>
      <c r="F122" s="13"/>
      <c r="G122" s="132"/>
      <c r="H122" s="28"/>
      <c r="I122" s="56">
        <f>янв.21!I122+фев.21!F122-фев.21!E122</f>
        <v>-870</v>
      </c>
    </row>
    <row r="123" spans="1:9" x14ac:dyDescent="0.25">
      <c r="A123" s="53">
        <v>120</v>
      </c>
      <c r="B123" s="41">
        <v>175</v>
      </c>
      <c r="C123" s="41"/>
      <c r="D123" s="107" t="s">
        <v>137</v>
      </c>
      <c r="E123" s="131">
        <v>174</v>
      </c>
      <c r="F123" s="13"/>
      <c r="G123" s="132"/>
      <c r="H123" s="28"/>
      <c r="I123" s="56">
        <f>янв.21!I123+фев.21!F123-фев.21!E123</f>
        <v>-161</v>
      </c>
    </row>
    <row r="124" spans="1:9" x14ac:dyDescent="0.25">
      <c r="A124" s="53">
        <v>121</v>
      </c>
      <c r="B124" s="41">
        <v>177</v>
      </c>
      <c r="C124" s="41"/>
      <c r="D124" s="107" t="s">
        <v>138</v>
      </c>
      <c r="E124" s="131">
        <v>174</v>
      </c>
      <c r="F124" s="13">
        <v>2088</v>
      </c>
      <c r="G124" s="132" t="s">
        <v>1115</v>
      </c>
      <c r="H124" s="28">
        <v>44235</v>
      </c>
      <c r="I124" s="56">
        <f>янв.21!I124+фев.21!F124-фев.21!E124</f>
        <v>1740</v>
      </c>
    </row>
    <row r="125" spans="1:9" x14ac:dyDescent="0.25">
      <c r="A125" s="53">
        <v>122</v>
      </c>
      <c r="B125" s="41">
        <v>179</v>
      </c>
      <c r="C125" s="41"/>
      <c r="D125" s="107" t="s">
        <v>139</v>
      </c>
      <c r="E125" s="131">
        <v>174</v>
      </c>
      <c r="F125" s="13"/>
      <c r="G125" s="132"/>
      <c r="H125" s="131"/>
      <c r="I125" s="56">
        <f>янв.21!I125+фев.21!F125-фев.21!E125</f>
        <v>-2436</v>
      </c>
    </row>
  </sheetData>
  <autoFilter ref="A3:I125" xr:uid="{00000000-0009-0000-0000-000036000000}"/>
  <mergeCells count="1">
    <mergeCell ref="C1:I2"/>
  </mergeCells>
  <conditionalFormatting sqref="I1:I125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/>
  <dimension ref="A1:I125"/>
  <sheetViews>
    <sheetView topLeftCell="A25" workbookViewId="0">
      <selection activeCell="H51" sqref="H5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44256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фев.21!I4+мар.21!F4-мар.21!E4</f>
        <v>-2610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фев.21!I5+мар.21!F5-мар.21!E5</f>
        <v>3548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фев.21!I6+мар.21!F6-мар.21!E6</f>
        <v>-2610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фев.21!I7+мар.21!F7-мар.21!E7</f>
        <v>-2610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фев.21!I8+мар.21!F8-мар.21!E8</f>
        <v>-410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фев.21!I9+мар.21!F9-мар.21!E9</f>
        <v>2626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фев.21!I10+мар.21!F10-мар.21!E10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1116</v>
      </c>
      <c r="H11" s="28">
        <v>44264</v>
      </c>
      <c r="I11" s="56">
        <f>фев.21!I11+мар.21!F11-мар.21!E11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фев.21!I12+мар.21!F12-мар.21!E12</f>
        <v>-2610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фев.21!I13+мар.21!F13-мар.21!E13</f>
        <v>1014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1117</v>
      </c>
      <c r="H14" s="28">
        <v>44271</v>
      </c>
      <c r="I14" s="56">
        <f>фев.21!I14+мар.21!F14-мар.21!E14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фев.21!I15+мар.21!F15-мар.21!E15</f>
        <v>890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фев.21!I16+мар.21!F16-мар.21!E16</f>
        <v>2690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3000</v>
      </c>
      <c r="G17" s="132" t="s">
        <v>1118</v>
      </c>
      <c r="H17" s="28">
        <v>44256</v>
      </c>
      <c r="I17" s="56">
        <f>фев.21!I17+мар.21!F17-мар.21!E17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фев.21!I18+мар.21!F18-мар.21!E18</f>
        <v>-2610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фев.21!I19+мар.21!F19-мар.21!E19</f>
        <v>-2610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1119</v>
      </c>
      <c r="H20" s="28">
        <v>44266</v>
      </c>
      <c r="I20" s="56">
        <f>фев.21!I20+мар.21!F20-мар.21!E20</f>
        <v>260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фев.21!I21+мар.21!F21-мар.21!E21</f>
        <v>-110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фев.21!I22+мар.21!F22-мар.21!E22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1120</v>
      </c>
      <c r="H23" s="28">
        <v>44264</v>
      </c>
      <c r="I23" s="56">
        <f>фев.21!I23+мар.21!F23-мар.21!E23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фев.21!I24+мар.21!F24-мар.21!E24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фев.21!I25+мар.21!F25-мар.21!E25</f>
        <v>390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1121</v>
      </c>
      <c r="H26" s="28">
        <v>44267</v>
      </c>
      <c r="I26" s="56">
        <f>фев.21!I26+мар.21!F26-мар.21!E26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фев.21!I27+мар.21!F27-мар.21!E27</f>
        <v>8092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1392</v>
      </c>
      <c r="G28" s="132" t="s">
        <v>1122</v>
      </c>
      <c r="H28" s="28" t="s">
        <v>1123</v>
      </c>
      <c r="I28" s="56">
        <f>фев.21!I28+мар.21!F28-мар.21!E28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фев.21!I29+мар.21!F29-мар.21!E29</f>
        <v>-2610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фев.21!I30+мар.21!F30-мар.21!E30</f>
        <v>-110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фев.21!I31+мар.21!F31-мар.21!E31</f>
        <v>2370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фев.21!I32+мар.21!F32-мар.21!E32</f>
        <v>6178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>
        <v>3000</v>
      </c>
      <c r="G33" s="132" t="s">
        <v>1124</v>
      </c>
      <c r="H33" s="28">
        <v>44256</v>
      </c>
      <c r="I33" s="56">
        <f>фев.21!I33+мар.21!F33-мар.21!E33</f>
        <v>390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фев.21!I34+мар.21!F34-мар.21!E34</f>
        <v>-2210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фев.21!I35+мар.21!F35-мар.21!E35</f>
        <v>-522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54463.6567</v>
      </c>
      <c r="H36" s="28">
        <v>44257</v>
      </c>
      <c r="I36" s="56">
        <f>фев.21!I36+мар.21!F36-мар.21!E36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фев.21!I37+мар.21!F37-мар.21!E37</f>
        <v>-208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фев.21!I38+мар.21!F38-мар.21!E38</f>
        <v>-2610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фев.21!I39+мар.21!F39-мар.21!E39</f>
        <v>-1914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фев.21!I40+мар.21!F40-мар.21!E40</f>
        <v>-2610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фев.21!I41+мар.21!F41-мар.21!E41</f>
        <v>-2610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>
        <v>8962</v>
      </c>
      <c r="G42" s="132" t="s">
        <v>1125</v>
      </c>
      <c r="H42" s="28">
        <v>44257</v>
      </c>
      <c r="I42" s="56">
        <f>фев.21!I42+мар.21!F42-мар.21!E42</f>
        <v>6352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1126</v>
      </c>
      <c r="H43" s="28">
        <v>44264</v>
      </c>
      <c r="I43" s="56">
        <f>фев.21!I43+мар.21!F43-мар.21!E43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фев.21!I44+мар.21!F44-мар.21!E44</f>
        <v>156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522</v>
      </c>
      <c r="G45" s="132" t="s">
        <v>1127</v>
      </c>
      <c r="H45" s="28">
        <v>44264</v>
      </c>
      <c r="I45" s="56">
        <f>фев.21!I45+мар.21!F45-мар.21!E45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фев.21!I46+мар.21!F46-мар.21!E46</f>
        <v>6874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фев.21!I47+мар.21!F47-мар.21!E47</f>
        <v>5390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фев.21!I48+мар.21!F48-мар.21!E48</f>
        <v>5338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28"/>
      <c r="I49" s="56">
        <f>фев.21!I49+мар.21!F49-мар.21!E49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фев.21!I50+мар.21!F50-мар.21!E50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фев.21!I51+мар.21!F51-мар.21!E51</f>
        <v>-660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фев.21!I52+мар.21!F52-мар.21!E52</f>
        <v>-2610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1128</v>
      </c>
      <c r="H53" s="28">
        <v>44265</v>
      </c>
      <c r="I53" s="56">
        <f>фев.21!I53+мар.21!F53-мар.21!E53</f>
        <v>590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1129</v>
      </c>
      <c r="H54" s="28">
        <v>44267</v>
      </c>
      <c r="I54" s="56">
        <f>фев.21!I54+мар.21!F54-мар.21!E54</f>
        <v>-56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фев.21!I55+мар.21!F55-мар.21!E55</f>
        <v>-2610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фев.21!I56+мар.21!F56-мар.21!E56</f>
        <v>-510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фев.21!I57+мар.21!F57-мар.21!E57</f>
        <v>-2610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фев.21!I58+мар.21!F58-мар.21!E58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фев.21!I59+мар.21!F59-мар.21!E59</f>
        <v>-2610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фев.21!I60+мар.21!F60-мар.21!E60</f>
        <v>6390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>
        <v>336</v>
      </c>
      <c r="G61" s="132" t="s">
        <v>1130</v>
      </c>
      <c r="H61" s="28">
        <v>44267</v>
      </c>
      <c r="I61" s="56">
        <f>фев.21!I61+мар.21!F61-мар.21!E61</f>
        <v>2520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348</v>
      </c>
      <c r="G62" s="132" t="s">
        <v>1131</v>
      </c>
      <c r="H62" s="28" t="s">
        <v>1132</v>
      </c>
      <c r="I62" s="56">
        <f>фев.21!I62+мар.21!F62-мар.21!E62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фев.21!I63+мар.21!F63-мар.21!E63</f>
        <v>1566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1133</v>
      </c>
      <c r="H64" s="28">
        <v>44270</v>
      </c>
      <c r="I64" s="56">
        <f>фев.21!I64+мар.21!F64-мар.21!E64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фев.21!I65+мар.21!F65-мар.21!E65</f>
        <v>-696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фев.21!I66+мар.21!F66-мар.21!E66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фев.21!I67+мар.21!F67-мар.21!E67</f>
        <v>3178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фев.21!I68+мар.21!F68-мар.21!E68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1134</v>
      </c>
      <c r="H69" s="28">
        <v>44264</v>
      </c>
      <c r="I69" s="56">
        <f>фев.21!I69+мар.21!F69-мар.21!E69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фев.21!I70+мар.21!F70-мар.21!E70</f>
        <v>-2610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фев.21!I71+мар.21!F71-мар.21!E71</f>
        <v>2390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фев.21!I72+мар.21!F72-мар.21!E72</f>
        <v>-5220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фев.21!I73+мар.21!F73-мар.21!E73</f>
        <v>-210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фев.21!I74+мар.21!F74-мар.21!E74</f>
        <v>390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фев.21!I75+мар.21!F75-мар.21!E75</f>
        <v>6594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фев.21!I76+мар.21!F76-мар.21!E76</f>
        <v>-1044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1135</v>
      </c>
      <c r="H77" s="28">
        <v>44279</v>
      </c>
      <c r="I77" s="56">
        <f>фев.21!I77+мар.21!F77-мар.21!E77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фев.21!I78+мар.21!F78-мар.21!E78</f>
        <v>390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фев.21!I79+мар.21!F79-мар.21!E79</f>
        <v>-2610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фев.21!I80+мар.21!F80-мар.21!E80</f>
        <v>3858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фев.21!I81+мар.21!F81-мар.21!E81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фев.21!I82+мар.21!F82-мар.21!E82</f>
        <v>-2610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фев.21!I83+мар.21!F83-мар.21!E83</f>
        <v>-2610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фев.21!I84+мар.21!F84-мар.21!E84</f>
        <v>-2610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фев.21!I85+мар.21!F85-мар.21!E85</f>
        <v>-2610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фев.21!I86+мар.21!F86-мар.21!E86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фев.21!I87+мар.21!F87-мар.21!E87</f>
        <v>-2610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1136</v>
      </c>
      <c r="H88" s="28">
        <v>44258</v>
      </c>
      <c r="I88" s="56">
        <f>фев.21!I88+мар.21!F88-мар.21!E88</f>
        <v>245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фев.21!I89+мар.21!F89-мар.21!E89</f>
        <v>-1566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фев.21!I90+мар.21!F90-мар.21!E90</f>
        <v>-110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фев.21!I91+мар.21!F91-мар.21!E91</f>
        <v>-2610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фев.21!I92+мар.21!F92-мар.21!E92</f>
        <v>572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фев.21!I93+мар.21!F93-мар.21!E93</f>
        <v>1560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522</v>
      </c>
      <c r="G94" s="132" t="s">
        <v>1137</v>
      </c>
      <c r="H94" s="28">
        <v>44285</v>
      </c>
      <c r="I94" s="56">
        <f>фев.21!I94+мар.21!F94-мар.21!E94</f>
        <v>-1044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фев.21!I95+мар.21!F95-мар.21!E95</f>
        <v>-2610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1138</v>
      </c>
      <c r="H96" s="28">
        <v>44258</v>
      </c>
      <c r="I96" s="56">
        <f>фев.21!I96+мар.21!F96-мар.21!E96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фев.21!I97+мар.21!F97-мар.21!E97</f>
        <v>-110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фев.21!I98+мар.21!F98-мар.21!E98</f>
        <v>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фев.21!I99+мар.21!F99-мар.21!E99</f>
        <v>5810.24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1139</v>
      </c>
      <c r="H100" s="28">
        <v>44264</v>
      </c>
      <c r="I100" s="56">
        <f>фев.21!I100+мар.21!F100-мар.21!E100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фев.21!I101+мар.21!F101-мар.21!E101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фев.21!I102+мар.21!F102-мар.21!E102</f>
        <v>1390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1140</v>
      </c>
      <c r="H103" s="28">
        <v>44280</v>
      </c>
      <c r="I103" s="56">
        <f>фев.21!I103+мар.21!F103-мар.21!E103</f>
        <v>90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фев.21!I104+мар.21!F104-мар.21!E104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фев.21!I105+мар.21!F105-мар.21!E105</f>
        <v>4960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фев.21!I106+мар.21!F106-мар.21!E106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фев.21!I107+мар.21!F107-мар.21!E107</f>
        <v>-2610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фев.21!I108+мар.21!F108-мар.21!E108</f>
        <v>390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фев.21!I109+мар.21!F109-мар.21!E109</f>
        <v>-522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фев.21!I110+мар.21!F110-мар.21!E110</f>
        <v>-2610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1141</v>
      </c>
      <c r="H111" s="28">
        <v>44266</v>
      </c>
      <c r="I111" s="56">
        <f>фев.21!I111+мар.21!F111-мар.21!E111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фев.21!I112+мар.21!F112-мар.21!E112</f>
        <v>-2610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фев.21!I113+мар.21!F113-мар.21!E113</f>
        <v>-2610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фев.21!I114+мар.21!F114-мар.21!E114</f>
        <v>-2610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1142</v>
      </c>
      <c r="H115" s="28">
        <v>44265</v>
      </c>
      <c r="I115" s="56">
        <f>фев.21!I115+мар.21!F115-мар.21!E115</f>
        <v>-70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1143</v>
      </c>
      <c r="H116" s="28">
        <v>44285</v>
      </c>
      <c r="I116" s="56">
        <f>фев.21!I116+мар.21!F116-мар.21!E116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фев.21!I117+мар.21!F117-мар.21!E117</f>
        <v>-2610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1144</v>
      </c>
      <c r="H118" s="28">
        <v>44264</v>
      </c>
      <c r="I118" s="56">
        <f>фев.21!I118+мар.21!F118-мар.21!E118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фев.21!I119+мар.21!F119-мар.21!E119</f>
        <v>-610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фев.21!I120+мар.21!F120-мар.21!E120</f>
        <v>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фев.21!I121+мар.21!F121-мар.21!E121</f>
        <v>-522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1145</v>
      </c>
      <c r="H122" s="28">
        <v>44260</v>
      </c>
      <c r="I122" s="56">
        <f>фев.21!I122+мар.21!F122-мар.21!E122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705</v>
      </c>
      <c r="G123" s="132" t="s">
        <v>1146</v>
      </c>
      <c r="H123" s="28">
        <v>44274</v>
      </c>
      <c r="I123" s="56">
        <f>фев.21!I123+мар.21!F123-мар.21!E123</f>
        <v>370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фев.21!I124+мар.21!F124-мар.21!E124</f>
        <v>1566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фев.21!I125+мар.21!F125-мар.21!E125</f>
        <v>-2610</v>
      </c>
    </row>
  </sheetData>
  <autoFilter ref="A3:I125" xr:uid="{00000000-0009-0000-0000-000037000000}"/>
  <mergeCells count="1">
    <mergeCell ref="C1:I2"/>
  </mergeCells>
  <conditionalFormatting sqref="I1:I125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/>
  <dimension ref="A1:I125"/>
  <sheetViews>
    <sheetView topLeftCell="A103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0" t="s">
        <v>2</v>
      </c>
      <c r="B1" s="131" t="s">
        <v>3</v>
      </c>
      <c r="C1" s="146">
        <v>44287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мар.21!I4+апр.21!F4-апр.21!E4</f>
        <v>-2784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мар.21!I5+апр.21!F5-апр.21!E5</f>
        <v>3374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мар.21!I6+апр.21!F6-апр.21!E6</f>
        <v>-2784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мар.21!I7+апр.21!F7-апр.21!E7</f>
        <v>-2784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мар.21!I8+апр.21!F8-апр.21!E8</f>
        <v>-584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мар.21!I9+апр.21!F9-апр.21!E9</f>
        <v>2452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1147</v>
      </c>
      <c r="H10" s="28">
        <v>44300</v>
      </c>
      <c r="I10" s="56">
        <f>мар.21!I10+апр.21!F10-апр.21!E10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1148</v>
      </c>
      <c r="H11" s="28">
        <v>44301</v>
      </c>
      <c r="I11" s="56">
        <f>мар.21!I11+апр.21!F11-апр.21!E11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мар.21!I12+апр.21!F12-апр.21!E12</f>
        <v>-2784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мар.21!I13+апр.21!F13-апр.21!E13</f>
        <v>840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1149</v>
      </c>
      <c r="H14" s="28">
        <v>44302</v>
      </c>
      <c r="I14" s="56">
        <f>мар.21!I14+апр.21!F14-апр.21!E14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мар.21!I15+апр.21!F15-апр.21!E15</f>
        <v>716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1150</v>
      </c>
      <c r="H16" s="28">
        <v>44309</v>
      </c>
      <c r="I16" s="56">
        <f>мар.21!I16+апр.21!F16-апр.21!E16</f>
        <v>3516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558.27</v>
      </c>
      <c r="G17" s="132" t="s">
        <v>1151</v>
      </c>
      <c r="H17" s="28">
        <v>44312</v>
      </c>
      <c r="I17" s="56">
        <f>мар.21!I17+апр.21!F17-апр.21!E17</f>
        <v>3384.27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мар.21!I18+апр.21!F18-апр.21!E18</f>
        <v>-2784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мар.21!I19+апр.21!F19-апр.21!E19</f>
        <v>-2784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1152</v>
      </c>
      <c r="H20" s="28">
        <v>44298</v>
      </c>
      <c r="I20" s="56">
        <f>мар.21!I20+апр.21!F20-апр.21!E20</f>
        <v>386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мар.21!I21+апр.21!F21-апр.21!E21</f>
        <v>-284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мар.21!I22+апр.21!F22-апр.21!E22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мар.21!I23+апр.21!F23-апр.21!E23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мар.21!I24+апр.21!F24-апр.21!E24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мар.21!I25+апр.21!F25-апр.21!E25</f>
        <v>216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1153</v>
      </c>
      <c r="H26" s="28">
        <v>44316</v>
      </c>
      <c r="I26" s="56">
        <f>мар.21!I26+апр.21!F26-апр.21!E26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мар.21!I27+апр.21!F27-апр.21!E27</f>
        <v>7918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мар.21!I28+апр.21!F28-апр.21!E28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мар.21!I29+апр.21!F29-апр.21!E29</f>
        <v>-2784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мар.21!I30+апр.21!F30-апр.21!E30</f>
        <v>-284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мар.21!I31+апр.21!F31-апр.21!E31</f>
        <v>2196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мар.21!I32+апр.21!F32-апр.21!E32</f>
        <v>6004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мар.21!I33+апр.21!F33-апр.21!E33</f>
        <v>216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мар.21!I34+апр.21!F34-апр.21!E34</f>
        <v>-2384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522</v>
      </c>
      <c r="G35" s="132" t="s">
        <v>1154</v>
      </c>
      <c r="H35" s="28">
        <v>44292</v>
      </c>
      <c r="I35" s="56">
        <f>мар.21!I35+апр.21!F35-апр.21!E35</f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мар.21!I36+апр.21!F36-апр.21!E36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мар.21!I37+апр.21!F37-апр.21!E37</f>
        <v>-382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мар.21!I38+апр.21!F38-апр.21!E38</f>
        <v>-2784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мар.21!I39+апр.21!F39-апр.21!E39</f>
        <v>-2088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мар.21!I40+апр.21!F40-апр.21!E40</f>
        <v>-2784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мар.21!I41+апр.21!F41-апр.21!E41</f>
        <v>-2784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мар.21!I42+апр.21!F42-апр.21!E42</f>
        <v>6178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мар.21!I43+апр.21!F43-апр.21!E43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мар.21!I44+апр.21!F44-апр.21!E44</f>
        <v>-18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мар.21!I45+апр.21!F45-апр.21!E45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мар.21!I46+апр.21!F46-апр.21!E46</f>
        <v>6700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мар.21!I47+апр.21!F47-апр.21!E47</f>
        <v>5216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мар.21!I48+апр.21!F48-апр.21!E48</f>
        <v>5164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мар.21!I49+апр.21!F49-апр.21!E49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мар.21!I50+апр.21!F50-апр.21!E50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мар.21!I51+апр.21!F51-апр.21!E51</f>
        <v>-834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2800</v>
      </c>
      <c r="G52" s="132" t="s">
        <v>1155</v>
      </c>
      <c r="H52" s="28">
        <v>44299</v>
      </c>
      <c r="I52" s="56">
        <f>мар.21!I52+апр.21!F52-апр.21!E52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1156</v>
      </c>
      <c r="H53" s="28">
        <v>44295</v>
      </c>
      <c r="I53" s="56">
        <f>мар.21!I53+апр.21!F53-апр.21!E53</f>
        <v>616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1157</v>
      </c>
      <c r="H54" s="28">
        <v>44298</v>
      </c>
      <c r="I54" s="56">
        <f>мар.21!I54+апр.21!F54-апр.21!E54</f>
        <v>-60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мар.21!I55+апр.21!F55-апр.21!E55</f>
        <v>-2784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700</v>
      </c>
      <c r="G56" s="132" t="s">
        <v>1158</v>
      </c>
      <c r="H56" s="28">
        <v>44307</v>
      </c>
      <c r="I56" s="56">
        <f>мар.21!I56+апр.21!F56-апр.21!E56</f>
        <v>16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мар.21!I57+апр.21!F57-апр.21!E57</f>
        <v>-2784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1159</v>
      </c>
      <c r="H58" s="28">
        <v>44292</v>
      </c>
      <c r="I58" s="56">
        <f>мар.21!I58+апр.21!F58-апр.21!E58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мар.21!I59+апр.21!F59-апр.21!E59</f>
        <v>-2784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мар.21!I60+апр.21!F60-апр.21!E60</f>
        <v>6216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мар.21!I61+апр.21!F61-апр.21!E61</f>
        <v>2346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1160</v>
      </c>
      <c r="H62" s="28">
        <v>44312</v>
      </c>
      <c r="I62" s="56">
        <f>мар.21!I62+апр.21!F62-апр.21!E62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мар.21!I63+апр.21!F63-апр.21!E63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1161</v>
      </c>
      <c r="H64" s="28">
        <v>44301</v>
      </c>
      <c r="I64" s="56">
        <f>мар.21!I64+апр.21!F64-апр.21!E64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мар.21!I65+апр.21!F65-апр.21!E65</f>
        <v>-870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мар.21!I66+апр.21!F66-апр.21!E66</f>
        <v>-2088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мар.21!I67+апр.21!F67-апр.21!E67</f>
        <v>3004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мар.21!I68+апр.21!F68-апр.21!E68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1162</v>
      </c>
      <c r="H69" s="28">
        <v>44291</v>
      </c>
      <c r="I69" s="56">
        <f>мар.21!I69+апр.21!F69-апр.21!E69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мар.21!I70+апр.21!F70-апр.21!E70</f>
        <v>-2784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мар.21!I71+апр.21!F71-апр.21!E71</f>
        <v>2216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мар.21!I72+апр.21!F72-апр.21!E72</f>
        <v>-5568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мар.21!I73+апр.21!F73-апр.21!E73</f>
        <v>-384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мар.21!I74+апр.21!F74-апр.21!E74</f>
        <v>216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200</v>
      </c>
      <c r="G75" s="132" t="s">
        <v>1163</v>
      </c>
      <c r="H75" s="28">
        <v>44301</v>
      </c>
      <c r="I75" s="56">
        <f>мар.21!I75+апр.21!F75-апр.21!E75</f>
        <v>6620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мар.21!I76+апр.21!F76-апр.21!E76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1164</v>
      </c>
      <c r="H77" s="28">
        <v>44301</v>
      </c>
      <c r="I77" s="56">
        <f>мар.21!I77+апр.21!F77-апр.21!E77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мар.21!I78+апр.21!F78-апр.21!E78</f>
        <v>216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мар.21!I79+апр.21!F79-апр.21!E79</f>
        <v>-2784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мар.21!I80+апр.21!F80-апр.21!E80</f>
        <v>3684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522</v>
      </c>
      <c r="G81" s="132" t="s">
        <v>1165</v>
      </c>
      <c r="H81" s="28">
        <v>44298</v>
      </c>
      <c r="I81" s="56">
        <f>мар.21!I81+апр.21!F81-апр.21!E81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мар.21!I82+апр.21!F82-апр.21!E82</f>
        <v>-2784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мар.21!I83+апр.21!F83-апр.21!E83</f>
        <v>-2784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мар.21!I84+апр.21!F84-апр.21!E84</f>
        <v>-2784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мар.21!I85+апр.21!F85-апр.21!E85</f>
        <v>-2784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мар.21!I86+апр.21!F86-апр.21!E86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мар.21!I87+апр.21!F87-апр.21!E87</f>
        <v>-2784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1166</v>
      </c>
      <c r="H88" s="28">
        <v>44306</v>
      </c>
      <c r="I88" s="56">
        <f>мар.21!I88+апр.21!F88-апр.21!E88</f>
        <v>571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мар.21!I89+апр.21!F89-апр.21!E89</f>
        <v>-1740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мар.21!I90+апр.21!F90-апр.21!E90</f>
        <v>-284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мар.21!I91+апр.21!F91-апр.21!E91</f>
        <v>-2784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мар.21!I92+апр.21!F92-апр.21!E92</f>
        <v>398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мар.21!I93+апр.21!F93-апр.21!E93</f>
        <v>1386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мар.21!I94+апр.21!F94-апр.21!E94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мар.21!I95+апр.21!F95-апр.21!E95</f>
        <v>-2784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мар.21!I96+апр.21!F96-апр.21!E96</f>
        <v>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мар.21!I97+апр.21!F97-апр.21!E97</f>
        <v>-284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мар.21!I98+апр.21!F98-апр.21!E98</f>
        <v>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мар.21!I99+апр.21!F99-апр.21!E99</f>
        <v>5636.24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1167</v>
      </c>
      <c r="H100" s="28">
        <v>44298</v>
      </c>
      <c r="I100" s="56">
        <f>мар.21!I100+апр.21!F100-апр.21!E100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мар.21!I101+апр.21!F101-апр.21!E101</f>
        <v>1368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мар.21!I102+апр.21!F102-апр.21!E102</f>
        <v>1216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 t="s">
        <v>1168</v>
      </c>
      <c r="H103" s="28">
        <v>44309</v>
      </c>
      <c r="I103" s="56">
        <f>мар.21!I103+апр.21!F103-апр.21!E103</f>
        <v>116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мар.21!I104+апр.21!F104-апр.21!E104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мар.21!I105+апр.21!F105-апр.21!E105</f>
        <v>4786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мар.21!I106+апр.21!F106-апр.21!E106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мар.21!I107+апр.21!F107-апр.21!E107</f>
        <v>-2784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мар.21!I108+апр.21!F108-апр.21!E108</f>
        <v>216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мар.21!I109+апр.21!F109-апр.21!E109</f>
        <v>-696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мар.21!I110+апр.21!F110-апр.21!E110</f>
        <v>-2784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1169</v>
      </c>
      <c r="H111" s="28">
        <v>44298</v>
      </c>
      <c r="I111" s="56">
        <f>мар.21!I111+апр.21!F111-апр.21!E111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мар.21!I112+апр.21!F112-апр.21!E112</f>
        <v>-2784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мар.21!I113+апр.21!F113-апр.21!E113</f>
        <v>-2784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мар.21!I114+апр.21!F114-апр.21!E114</f>
        <v>-2784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1170</v>
      </c>
      <c r="H115" s="28">
        <v>44302</v>
      </c>
      <c r="I115" s="56">
        <f>мар.21!I115+апр.21!F115-апр.21!E115</f>
        <v>-44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мар.21!I116+апр.21!F116-апр.21!E116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мар.21!I117+апр.21!F117-апр.21!E117</f>
        <v>-2784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1171</v>
      </c>
      <c r="H118" s="28">
        <v>44295</v>
      </c>
      <c r="I118" s="56">
        <f>мар.21!I118+апр.21!F118-апр.21!E118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мар.21!I119+апр.21!F119-апр.21!E119</f>
        <v>-784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мар.21!I120+апр.21!F120-апр.21!E120</f>
        <v>-126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мар.21!I121+апр.21!F121-апр.21!E121</f>
        <v>-696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мар.21!I122+апр.21!F122-апр.21!E122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28"/>
      <c r="I123" s="56">
        <f>мар.21!I123+апр.21!F123-апр.21!E123</f>
        <v>196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мар.21!I124+апр.21!F124-апр.21!E124</f>
        <v>1392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мар.21!I125+апр.21!F125-апр.21!E125</f>
        <v>-2784</v>
      </c>
    </row>
  </sheetData>
  <autoFilter ref="A3:I125" xr:uid="{00000000-0009-0000-0000-000038000000}"/>
  <mergeCells count="1">
    <mergeCell ref="C1:I2"/>
  </mergeCells>
  <conditionalFormatting sqref="I1:I125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/>
  <dimension ref="A1:I125"/>
  <sheetViews>
    <sheetView workbookViewId="0">
      <selection activeCell="G11" sqref="G1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0" t="s">
        <v>2</v>
      </c>
      <c r="B1" s="131" t="s">
        <v>3</v>
      </c>
      <c r="C1" s="146">
        <v>44317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апр.21!I4+май.21!F4-май.21!E4</f>
        <v>-2958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апр.21!I5+май.21!F5-май.21!E5</f>
        <v>3200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апр.21!I6+май.21!F6-май.21!E6</f>
        <v>-2958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апр.21!I7+май.21!F7-май.21!E7</f>
        <v>-2958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апр.21!I8+май.21!F8-май.21!E8</f>
        <v>-758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апр.21!I9+май.21!F9-май.21!E9</f>
        <v>2278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апр.21!I10+май.21!F10-май.21!E10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/>
      <c r="H11" s="28"/>
      <c r="I11" s="56">
        <f>апр.21!I11+май.21!F11-май.21!E11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апр.21!I12+май.21!F12-май.21!E12</f>
        <v>-2958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апр.21!I13+май.21!F13-май.21!E13</f>
        <v>666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1172</v>
      </c>
      <c r="H14" s="28">
        <v>44333</v>
      </c>
      <c r="I14" s="56">
        <f>апр.21!I14+май.21!F14-май.21!E14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744</v>
      </c>
      <c r="G15" s="132" t="s">
        <v>1173</v>
      </c>
      <c r="H15" s="28">
        <v>44335</v>
      </c>
      <c r="I15" s="56">
        <f>апр.21!I15+май.21!F15-май.21!E15</f>
        <v>1286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апр.21!I16+май.21!F16-май.21!E16</f>
        <v>3342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апр.21!I17+май.21!F17-май.21!E17</f>
        <v>3210.27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апр.21!I18+май.21!F18-май.21!E18</f>
        <v>-2958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апр.21!I19+май.21!F19-май.21!E19</f>
        <v>-2958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1174</v>
      </c>
      <c r="H20" s="28">
        <v>44328</v>
      </c>
      <c r="I20" s="56">
        <f>апр.21!I20+май.21!F20-май.21!E20</f>
        <v>512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1500</v>
      </c>
      <c r="G21" s="132" t="s">
        <v>1175</v>
      </c>
      <c r="H21" s="28">
        <v>44328</v>
      </c>
      <c r="I21" s="56">
        <f>апр.21!I21+май.21!F21-май.21!E21</f>
        <v>1042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апр.21!I22+май.21!F22-май.21!E22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1176</v>
      </c>
      <c r="H23" s="28">
        <v>44336</v>
      </c>
      <c r="I23" s="56">
        <f>апр.21!I23+май.21!F23-май.21!E23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апр.21!I24+май.21!F24-май.21!E24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апр.21!I25+май.21!F25-май.21!E25</f>
        <v>42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апр.21!I26+май.21!F26-май.21!E26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апр.21!I27+май.21!F27-май.21!E27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апр.21!I28+май.21!F28-май.21!E28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апр.21!I29+май.21!F29-май.21!E29</f>
        <v>-2958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1500</v>
      </c>
      <c r="G30" s="132" t="s">
        <v>1177</v>
      </c>
      <c r="H30" s="28">
        <v>44320</v>
      </c>
      <c r="I30" s="56">
        <f>апр.21!I30+май.21!F30-май.21!E30</f>
        <v>1042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апр.21!I31+май.21!F31-май.21!E31</f>
        <v>2022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апр.21!I32+май.21!F32-май.21!E32</f>
        <v>5830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апр.21!I33+май.21!F33-май.21!E33</f>
        <v>42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апр.21!I34+май.21!F34-май.21!E34</f>
        <v>-2558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апр.21!I35+май.21!F35-май.21!E35</f>
        <v>-348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76828.550069999998</v>
      </c>
      <c r="H36" s="28" t="s">
        <v>1178</v>
      </c>
      <c r="I36" s="56">
        <f>апр.21!I36+май.21!F36-май.21!E36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апр.21!I37+май.21!F37-май.21!E37</f>
        <v>-556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апр.21!I38+май.21!F38-май.21!E38</f>
        <v>-2958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апр.21!I39+май.21!F39-май.21!E39</f>
        <v>-2262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апр.21!I40+май.21!F40-май.21!E40</f>
        <v>-2958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апр.21!I41+май.21!F41-май.21!E41</f>
        <v>-2958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апр.21!I42+май.21!F42-май.21!E42</f>
        <v>6004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апр.21!I43+май.21!F43-май.21!E43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апр.21!I44+май.21!F44-май.21!E44</f>
        <v>-192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апр.21!I45+май.21!F45-май.21!E45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апр.21!I46+май.21!F46-май.21!E46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апр.21!I47+май.21!F47-май.21!E47</f>
        <v>5042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апр.21!I48+май.21!F48-май.21!E48</f>
        <v>4990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апр.21!I49+май.21!F49-май.21!E49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2088</v>
      </c>
      <c r="G50" s="132" t="s">
        <v>1179</v>
      </c>
      <c r="H50" s="28">
        <v>44320</v>
      </c>
      <c r="I50" s="56">
        <f>апр.21!I50+май.21!F50-май.21!E50</f>
        <v>1566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апр.21!I51+май.21!F51-май.21!E51</f>
        <v>-1008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1180</v>
      </c>
      <c r="H52" s="28">
        <v>44320</v>
      </c>
      <c r="I52" s="56">
        <f>апр.21!I52+май.21!F52-май.21!E52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1181</v>
      </c>
      <c r="H53" s="28">
        <v>44335</v>
      </c>
      <c r="I53" s="56">
        <f>апр.21!I53+май.21!F53-май.21!E53</f>
        <v>642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1182</v>
      </c>
      <c r="H54" s="28">
        <v>44333</v>
      </c>
      <c r="I54" s="56">
        <f>апр.21!I54+май.21!F54-май.21!E54</f>
        <v>106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апр.21!I55+май.21!F55-май.21!E55</f>
        <v>-2958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апр.21!I56+май.21!F56-май.21!E56</f>
        <v>-158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апр.21!I57+май.21!F57-май.21!E57</f>
        <v>-2958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апр.21!I58+май.21!F58-май.21!E58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апр.21!I59+май.21!F59-май.21!E59</f>
        <v>-2958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апр.21!I60+май.21!F60-май.21!E60</f>
        <v>6042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апр.21!I61+май.21!F61-май.21!E61</f>
        <v>2172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1183</v>
      </c>
      <c r="H62" s="28">
        <v>44343</v>
      </c>
      <c r="I62" s="56">
        <f>апр.21!I62+май.21!F62-май.21!E62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апр.21!I63+май.21!F63-май.21!E63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1184</v>
      </c>
      <c r="H64" s="28">
        <v>44329</v>
      </c>
      <c r="I64" s="56">
        <f>апр.21!I64+май.21!F64-май.21!E64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апр.21!I65+май.21!F65-май.21!E65</f>
        <v>-1044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апр.21!I66+май.21!F66-май.21!E66</f>
        <v>-2262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>
        <v>870</v>
      </c>
      <c r="G67" s="132" t="s">
        <v>1185</v>
      </c>
      <c r="H67" s="28">
        <v>44329</v>
      </c>
      <c r="I67" s="56">
        <f>апр.21!I67+май.21!F67-май.21!E67</f>
        <v>3700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апр.21!I68+май.21!F68-май.21!E68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1186</v>
      </c>
      <c r="H69" s="28">
        <v>44320</v>
      </c>
      <c r="I69" s="56">
        <f>апр.21!I69+май.21!F69-май.21!E69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апр.21!I70+май.21!F70-май.21!E70</f>
        <v>-2958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апр.21!I71+май.21!F71-май.21!E71</f>
        <v>2042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апр.21!I72+май.21!F72-май.21!E72</f>
        <v>-5916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апр.21!I73+май.21!F73-май.21!E73</f>
        <v>-558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870</v>
      </c>
      <c r="G74" s="132" t="s">
        <v>1187</v>
      </c>
      <c r="H74" s="28" t="s">
        <v>1188</v>
      </c>
      <c r="I74" s="56">
        <f>апр.21!I74+май.21!F74-май.21!E74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428</v>
      </c>
      <c r="G75" s="132" t="s">
        <v>1189</v>
      </c>
      <c r="H75" s="28">
        <v>44334</v>
      </c>
      <c r="I75" s="56">
        <f>апр.21!I75+май.21!F75-май.21!E75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апр.21!I76+май.21!F76-май.21!E76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апр.21!I77+май.21!F77-май.21!E77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апр.21!I78+май.21!F78-май.21!E78</f>
        <v>42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апр.21!I79+май.21!F79-май.21!E79</f>
        <v>-2958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апр.21!I80+май.21!F80-май.21!E80</f>
        <v>3510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1190</v>
      </c>
      <c r="H81" s="28">
        <v>44344</v>
      </c>
      <c r="I81" s="56">
        <f>апр.21!I81+май.21!F81-май.21!E81</f>
        <v>-2088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апр.21!I82+май.21!F82-май.21!E82</f>
        <v>-2958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апр.21!I83+май.21!F83-май.21!E83</f>
        <v>-2958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апр.21!I84+май.21!F84-май.21!E84</f>
        <v>-2958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апр.21!I85+май.21!F85-май.21!E85</f>
        <v>-2958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апр.21!I86+май.21!F86-май.21!E86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апр.21!I87+май.21!F87-май.21!E87</f>
        <v>-2958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апр.21!I88+май.21!F88-май.21!E88</f>
        <v>397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апр.21!I89+май.21!F89-май.21!E89</f>
        <v>-1914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апр.21!I90+май.21!F90-май.21!E90</f>
        <v>-458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апр.21!I91+май.21!F91-май.21!E91</f>
        <v>-2958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апр.21!I92+май.21!F92-май.21!E92</f>
        <v>224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апр.21!I93+май.21!F93-май.21!E93</f>
        <v>1212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апр.21!I94+май.21!F94-май.21!E94</f>
        <v>-1392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>
        <v>6544</v>
      </c>
      <c r="G95" s="132" t="s">
        <v>1191</v>
      </c>
      <c r="H95" s="28">
        <v>44333</v>
      </c>
      <c r="I95" s="56">
        <f>апр.21!I95+май.21!F95-май.21!E95</f>
        <v>3586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1192</v>
      </c>
      <c r="H96" s="28">
        <v>44320</v>
      </c>
      <c r="I96" s="56">
        <f>апр.21!I96+май.21!F96-май.21!E96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апр.21!I97+май.21!F97-май.21!E97</f>
        <v>-458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апр.21!I98+май.21!F98-май.21!E98</f>
        <v>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апр.21!I99+май.21!F99-май.21!E99</f>
        <v>5462.24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1193</v>
      </c>
      <c r="H100" s="28">
        <v>44327</v>
      </c>
      <c r="I100" s="56">
        <f>апр.21!I100+май.21!F100-май.21!E100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апр.21!I101+май.21!F101-май.21!E101</f>
        <v>1194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апр.21!I102+май.21!F102-май.21!E102</f>
        <v>1042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1194</v>
      </c>
      <c r="H103" s="28">
        <v>44341</v>
      </c>
      <c r="I103" s="56">
        <f>апр.21!I103+май.21!F103-май.21!E103</f>
        <v>92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апр.21!I104+май.21!F104-май.21!E104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апр.21!I105+май.21!F105-май.21!E105</f>
        <v>4612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апр.21!I106+май.21!F106-май.21!E106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апр.21!I107+май.21!F107-май.21!E107</f>
        <v>-2958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апр.21!I108+май.21!F108-май.21!E108</f>
        <v>42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апр.21!I109+май.21!F109-май.21!E109</f>
        <v>-870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9658</v>
      </c>
      <c r="G110" s="132" t="s">
        <v>1195</v>
      </c>
      <c r="H110" s="28">
        <v>44330</v>
      </c>
      <c r="I110" s="56">
        <f>апр.21!I110+май.21!F110-май.21!E110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1196</v>
      </c>
      <c r="H111" s="28">
        <v>44335</v>
      </c>
      <c r="I111" s="56">
        <f>апр.21!I111+май.21!F111-май.21!E111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апр.21!I112+май.21!F112-май.21!E112</f>
        <v>-2958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апр.21!I113+май.21!F113-май.21!E113</f>
        <v>-2958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апр.21!I114+май.21!F114-май.21!E114</f>
        <v>-2958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1197</v>
      </c>
      <c r="H115" s="28">
        <v>44335</v>
      </c>
      <c r="I115" s="56">
        <f>апр.21!I115+май.21!F115-май.21!E115</f>
        <v>-18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апр.21!I116+май.21!F116-май.21!E116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апр.21!I117+май.21!F117-май.21!E117</f>
        <v>-2958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1198</v>
      </c>
      <c r="H118" s="28">
        <v>44321</v>
      </c>
      <c r="I118" s="56">
        <f>апр.21!I118+май.21!F118-май.21!E118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1500</v>
      </c>
      <c r="G119" s="132" t="s">
        <v>1199</v>
      </c>
      <c r="H119" s="28">
        <v>44340</v>
      </c>
      <c r="I119" s="56">
        <f>апр.21!I119+май.21!F119-май.21!E119</f>
        <v>542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апр.21!I120+май.21!F120-май.21!E120</f>
        <v>-300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2088</v>
      </c>
      <c r="G121" s="132" t="s">
        <v>1200</v>
      </c>
      <c r="H121" s="28">
        <v>44320</v>
      </c>
      <c r="I121" s="56">
        <f>апр.21!I121+май.21!F121-май.21!E121</f>
        <v>1218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апр.21!I122+май.21!F122-май.21!E122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1201</v>
      </c>
      <c r="H123" s="28">
        <v>44337</v>
      </c>
      <c r="I123" s="56">
        <f>апр.21!I123+май.21!F123-май.21!E123</f>
        <v>197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апр.21!I124+май.21!F124-май.21!E124</f>
        <v>1218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апр.21!I125+май.21!F125-май.21!E125</f>
        <v>-2958</v>
      </c>
    </row>
  </sheetData>
  <autoFilter ref="A3:I125" xr:uid="{00000000-0009-0000-0000-000039000000}"/>
  <mergeCells count="1">
    <mergeCell ref="C1:I2"/>
  </mergeCells>
  <conditionalFormatting sqref="I1:I125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/>
  <dimension ref="A1:I125"/>
  <sheetViews>
    <sheetView topLeftCell="A97" workbookViewId="0">
      <selection activeCell="F112" sqref="F11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44348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май.21!I4+июн.21!F4-июн.21!E4</f>
        <v>-3132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май.21!I5+июн.21!F5-июн.21!E5</f>
        <v>3026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май.21!I6+июн.21!F6-июн.21!E6</f>
        <v>-3132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май.21!I7+июн.21!F7-июн.21!E7</f>
        <v>-3132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май.21!I8+июн.21!F8-июн.21!E8</f>
        <v>-932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май.21!I9+июн.21!F9-июн.21!E9</f>
        <v>2104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май.21!I10+июн.21!F10-июн.21!E10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1202</v>
      </c>
      <c r="H11" s="28">
        <v>44364</v>
      </c>
      <c r="I11" s="56">
        <f>май.21!I11+июн.21!F11-июн.21!E11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май.21!I12+июн.21!F12-июн.21!E12</f>
        <v>-3132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май.21!I13+июн.21!F13-июн.21!E13</f>
        <v>492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1203</v>
      </c>
      <c r="H14" s="28">
        <v>44363</v>
      </c>
      <c r="I14" s="56">
        <f>май.21!I14+июн.21!F14-июн.21!E14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май.21!I15+июн.21!F15-июн.21!E15</f>
        <v>1112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май.21!I16+июн.21!F16-июн.21!E16</f>
        <v>3168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май.21!I17+июн.21!F17-июн.21!E17</f>
        <v>3036.27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май.21!I18+июн.21!F18-июн.21!E18</f>
        <v>-3132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май.21!I19+июн.21!F19-июн.21!E19</f>
        <v>-3132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1204</v>
      </c>
      <c r="H20" s="28">
        <v>44357</v>
      </c>
      <c r="I20" s="56">
        <f>май.21!I20+июн.21!F20-июн.21!E20</f>
        <v>638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май.21!I21+июн.21!F21-июн.21!E21</f>
        <v>868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май.21!I22+июн.21!F22-июн.21!E22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май.21!I23+июн.21!F23-июн.21!E23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май.21!I24+июн.21!F24-июн.21!E24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май.21!I25+июн.21!F25-июн.21!E25</f>
        <v>-132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май.21!I26+июн.21!F26-июн.21!E26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май.21!I27+июн.21!F27-июн.21!E27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май.21!I28+июн.21!F28-июн.21!E28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май.21!I29+июн.21!F29-июн.21!E29</f>
        <v>-3132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май.21!I30+июн.21!F30-июн.21!E30</f>
        <v>868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май.21!I31+июн.21!F31-июн.21!E31</f>
        <v>1848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май.21!I32+июн.21!F32-июн.21!E32</f>
        <v>5656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май.21!I33+июн.21!F33-июн.21!E33</f>
        <v>-132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май.21!I34+июн.21!F34-июн.21!E34</f>
        <v>-2732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май.21!I35+июн.21!F35-июн.21!E35</f>
        <v>-522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44592</v>
      </c>
      <c r="H36" s="28">
        <v>44377</v>
      </c>
      <c r="I36" s="56">
        <f>май.21!I36+июн.21!F36-июн.21!E36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май.21!I37+июн.21!F37-июн.21!E37</f>
        <v>-730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май.21!I38+июн.21!F38-июн.21!E38</f>
        <v>-3132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май.21!I39+июн.21!F39-июн.21!E39</f>
        <v>-2436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май.21!I40+июн.21!F40-июн.21!E40</f>
        <v>-3132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май.21!I41+июн.21!F41-июн.21!E41</f>
        <v>-3132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май.21!I42+июн.21!F42-июн.21!E42</f>
        <v>5830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май.21!I43+июн.21!F43-июн.21!E43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май.21!I44+июн.21!F44-июн.21!E44</f>
        <v>-366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522</v>
      </c>
      <c r="G45" s="132" t="s">
        <v>1205</v>
      </c>
      <c r="H45" s="28">
        <v>44363</v>
      </c>
      <c r="I45" s="56">
        <f>май.21!I45+июн.21!F45-июн.21!E45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174</v>
      </c>
      <c r="G46" s="132" t="s">
        <v>1206</v>
      </c>
      <c r="H46" s="28">
        <v>44363</v>
      </c>
      <c r="I46" s="56">
        <f>май.21!I46+июн.21!F46-июн.21!E46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май.21!I47+июн.21!F47-июн.21!E47</f>
        <v>4868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май.21!I48+июн.21!F48-июн.21!E48</f>
        <v>4816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май.21!I49+июн.21!F49-июн.21!E49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май.21!I50+июн.21!F50-июн.21!E50</f>
        <v>1392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1703</v>
      </c>
      <c r="G51" s="132" t="s">
        <v>1207</v>
      </c>
      <c r="H51" s="28">
        <v>44370</v>
      </c>
      <c r="I51" s="56">
        <f>май.21!I51+июн.21!F51-июн.21!E51</f>
        <v>521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1208</v>
      </c>
      <c r="H52" s="28">
        <v>44362</v>
      </c>
      <c r="I52" s="56">
        <f>май.21!I52+июн.21!F52-июн.21!E52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май.21!I53+июн.21!F53-июн.21!E53</f>
        <v>468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май.21!I54+июн.21!F54-июн.21!E54</f>
        <v>-68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май.21!I55+июн.21!F55-июн.21!E55</f>
        <v>-3132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май.21!I56+июн.21!F56-июн.21!E56</f>
        <v>-332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май.21!I57+июн.21!F57-июн.21!E57</f>
        <v>-3132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май.21!I58+июн.21!F58-июн.21!E58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май.21!I59+июн.21!F59-июн.21!E59</f>
        <v>-3132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май.21!I60+июн.21!F60-июн.21!E60</f>
        <v>5868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май.21!I61+июн.21!F61-июн.21!E61</f>
        <v>1998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1209</v>
      </c>
      <c r="H62" s="28">
        <v>44375</v>
      </c>
      <c r="I62" s="56">
        <f>май.21!I62+июн.21!F62-июн.21!E62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май.21!I63+июн.21!F63-июн.21!E63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1210</v>
      </c>
      <c r="H64" s="28">
        <v>44362</v>
      </c>
      <c r="I64" s="56">
        <f>май.21!I64+июн.21!F64-июн.21!E64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май.21!I65+июн.21!F65-июн.21!E65</f>
        <v>-1218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2000</v>
      </c>
      <c r="G66" s="105">
        <v>699442</v>
      </c>
      <c r="H66" s="125">
        <v>44371</v>
      </c>
      <c r="I66" s="56">
        <f>май.21!I66+июн.21!F66-июн.21!E66</f>
        <v>-436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май.21!I67+июн.21!F67-июн.21!E67</f>
        <v>3526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май.21!I68+июн.21!F68-июн.21!E68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1211</v>
      </c>
      <c r="H69" s="28">
        <v>44349</v>
      </c>
      <c r="I69" s="56">
        <f>май.21!I69+июн.21!F69-июн.21!E69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май.21!I70+июн.21!F70-июн.21!E70</f>
        <v>-3132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май.21!I71+июн.21!F71-июн.21!E71</f>
        <v>1868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май.21!I72+июн.21!F72-июн.21!E72</f>
        <v>-6264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май.21!I73+июн.21!F73-июн.21!E73</f>
        <v>-732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май.21!I74+июн.21!F74-июн.21!E74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май.21!I75+июн.21!F75-июн.21!E75</f>
        <v>6700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май.21!I76+июн.21!F76-июн.21!E76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1212</v>
      </c>
      <c r="H77" s="28">
        <v>44375</v>
      </c>
      <c r="I77" s="56">
        <f>май.21!I77+июн.21!F77-июн.21!E77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май.21!I78+июн.21!F78-июн.21!E78</f>
        <v>-132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май.21!I79+июн.21!F79-июн.21!E79</f>
        <v>-3132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май.21!I80+июн.21!F80-июн.21!E80</f>
        <v>3336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май.21!I81+июн.21!F81-июн.21!E81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май.21!I82+июн.21!F82-июн.21!E82</f>
        <v>-3132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май.21!I83+июн.21!F83-июн.21!E83</f>
        <v>-3132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май.21!I84+июн.21!F84-июн.21!E84</f>
        <v>-3132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май.21!I85+июн.21!F85-июн.21!E85</f>
        <v>-3132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май.21!I86+июн.21!F86-июн.21!E86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май.21!I87+июн.21!F87-июн.21!E87</f>
        <v>-3132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1213</v>
      </c>
      <c r="H88" s="28">
        <v>44362</v>
      </c>
      <c r="I88" s="56">
        <f>май.21!I88+июн.21!F88-июн.21!E88</f>
        <v>723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май.21!I89+июн.21!F89-июн.21!E89</f>
        <v>-2088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май.21!I90+июн.21!F90-июн.21!E90</f>
        <v>-632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май.21!I91+июн.21!F91-июн.21!E91</f>
        <v>-3132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май.21!I92+июн.21!F92-июн.21!E92</f>
        <v>50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май.21!I93+июн.21!F93-июн.21!E93</f>
        <v>1038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май.21!I94+июн.21!F94-июн.21!E94</f>
        <v>-1566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май.21!I95+июн.21!F95-июн.21!E95</f>
        <v>3412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1214</v>
      </c>
      <c r="H96" s="28">
        <v>44350</v>
      </c>
      <c r="I96" s="56">
        <f>май.21!I96+июн.21!F96-июн.21!E96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2000</v>
      </c>
      <c r="G97" s="132" t="s">
        <v>1215</v>
      </c>
      <c r="H97" s="28">
        <v>44358</v>
      </c>
      <c r="I97" s="56">
        <f>май.21!I97+июн.21!F97-июн.21!E97</f>
        <v>1368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май.21!I98+июн.21!F98-июн.21!E98</f>
        <v>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май.21!I99+июн.21!F99-июн.21!E99</f>
        <v>5288.24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1216</v>
      </c>
      <c r="H100" s="28">
        <v>44354</v>
      </c>
      <c r="I100" s="56">
        <f>май.21!I100+июн.21!F100-июн.21!E100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май.21!I101+июн.21!F101-июн.21!E101</f>
        <v>1020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май.21!I102+июн.21!F102-июн.21!E102</f>
        <v>868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1217</v>
      </c>
      <c r="H103" s="28">
        <v>44376</v>
      </c>
      <c r="I103" s="56">
        <f>май.21!I103+июн.21!F103-июн.21!E103</f>
        <v>68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870</v>
      </c>
      <c r="G104" s="132" t="s">
        <v>1218</v>
      </c>
      <c r="H104" s="28">
        <v>44369</v>
      </c>
      <c r="I104" s="56">
        <f>май.21!I104+июн.21!F104-июн.21!E104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май.21!I105+июн.21!F105-июн.21!E105</f>
        <v>4438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май.21!I106+июн.21!F106-июн.21!E106</f>
        <v>-1044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май.21!I107+июн.21!F107-июн.21!E107</f>
        <v>-3132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май.21!I108+июн.21!F108-июн.21!E108</f>
        <v>-132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май.21!I109+июн.21!F109-июн.21!E109</f>
        <v>-1044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май.21!I110+июн.21!F110-июн.21!E110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1219</v>
      </c>
      <c r="H111" s="28">
        <v>44363</v>
      </c>
      <c r="I111" s="56">
        <f>май.21!I111+июн.21!F111-июн.21!E111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5346</v>
      </c>
      <c r="G112" s="132" t="s">
        <v>1220</v>
      </c>
      <c r="H112" s="28">
        <v>44364</v>
      </c>
      <c r="I112" s="56">
        <f>май.21!I112+июн.21!F112-июн.21!E112</f>
        <v>2214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май.21!I113+июн.21!F113-июн.21!E113</f>
        <v>-3132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май.21!I114+июн.21!F114-июн.21!E114</f>
        <v>-3132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1221</v>
      </c>
      <c r="H115" s="28">
        <v>44354</v>
      </c>
      <c r="I115" s="56">
        <f>май.21!I115+июн.21!F115-июн.21!E115</f>
        <v>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1222</v>
      </c>
      <c r="H116" s="28">
        <v>44351</v>
      </c>
      <c r="I116" s="56">
        <f>май.21!I116+июн.21!F116-июн.21!E116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май.21!I117+июн.21!F117-июн.21!E117</f>
        <v>-3132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1223</v>
      </c>
      <c r="H118" s="28">
        <v>44356</v>
      </c>
      <c r="I118" s="56">
        <f>май.21!I118+июн.21!F118-июн.21!E118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май.21!I119+июн.21!F119-июн.21!E119</f>
        <v>368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1044</v>
      </c>
      <c r="G120" s="132" t="s">
        <v>1224</v>
      </c>
      <c r="H120" s="28">
        <v>44368</v>
      </c>
      <c r="I120" s="56">
        <f>май.21!I120+июн.21!F120-июн.21!E120</f>
        <v>570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май.21!I121+июн.21!F121-июн.21!E121</f>
        <v>1044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май.21!I122+июн.21!F122-июн.21!E122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1225</v>
      </c>
      <c r="H123" s="28">
        <v>44368</v>
      </c>
      <c r="I123" s="56">
        <f>май.21!I123+июн.21!F123-июн.21!E123</f>
        <v>198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май.21!I124+июн.21!F124-июн.21!E124</f>
        <v>1044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май.21!I125+июн.21!F125-июн.21!E125</f>
        <v>-3132</v>
      </c>
    </row>
  </sheetData>
  <autoFilter ref="A4:I125" xr:uid="{00000000-0009-0000-0000-00003A000000}"/>
  <mergeCells count="1">
    <mergeCell ref="C1:I2"/>
  </mergeCells>
  <conditionalFormatting sqref="I1:I125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2">
        <v>42856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f>140+1260</f>
        <v>1400</v>
      </c>
      <c r="G4" s="132" t="s">
        <v>184</v>
      </c>
      <c r="H4" s="28">
        <v>42858</v>
      </c>
      <c r="I4" s="29">
        <f>апр.17!I4+'май. 17'!F4-'май. 17'!E4</f>
        <v>700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апр.17!I5+'май. 17'!F5-'май. 17'!E5</f>
        <v>-700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апр.17!I6+'май. 17'!F6-'май. 17'!E6</f>
        <v>-700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апр.17!I7+'май. 17'!F7-'май. 17'!E7</f>
        <v>-700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апр.17!I8+'май. 17'!F8-'май. 17'!E8</f>
        <v>-700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апр.17!I9+'май. 17'!F9-'май. 17'!E9</f>
        <v>-700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апр.17!I10+'май. 17'!F10-'май. 17'!E10</f>
        <v>-700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апр.17!I11+'май. 17'!F11-'май. 17'!E11</f>
        <v>-700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апр.17!I12+'май. 17'!F12-'май. 17'!E12</f>
        <v>-700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апр.17!I13+'май. 17'!F13-'май. 17'!E13</f>
        <v>-700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апр.17!I14+'май. 17'!F14-'май. 17'!E14</f>
        <v>-700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апр.17!I15+'май. 17'!F15-'май. 17'!E15</f>
        <v>-700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апр.17!I16+'май. 17'!F16-'май. 17'!E16</f>
        <v>-700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апр.17!I17+'май. 17'!F17-'май. 17'!E17</f>
        <v>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апр.17!I18+'май. 17'!F18-'май. 17'!E18</f>
        <v>-700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апр.17!I19+'май. 17'!F19-'май. 17'!E19</f>
        <v>-700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апр.17!I20+'май. 17'!F20-'май. 17'!E20</f>
        <v>-700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29">
        <f>апр.17!I21+'май. 17'!F21-'май. 17'!E21</f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апр.17!I22+'май. 17'!F22-'май. 17'!E22</f>
        <v>-700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апр.17!I23+'май. 17'!F23-'май. 17'!E23</f>
        <v>-700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апр.17!I24+'май. 17'!F24-'май. 17'!E24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апр.17!I25+'май. 17'!F25-'май. 17'!E25</f>
        <v>-700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апр.17!I26+'май. 17'!F26-'май. 17'!E26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апр.17!I27+'май. 17'!F27-'май. 17'!E27</f>
        <v>-700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апр.17!I28+'май. 17'!F28-'май. 17'!E28</f>
        <v>-700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апр.17!I29+'май. 17'!F29-'май. 17'!E29</f>
        <v>-700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апр.17!I30+'май. 17'!F30-'май. 17'!E30</f>
        <v>-700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апр.17!I31+'май. 17'!F31-'май. 17'!E31</f>
        <v>-700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апр.17!I32+'май. 17'!F32-'май. 17'!E32</f>
        <v>-700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апр.17!I33+'май. 17'!F33-'май. 17'!E33</f>
        <v>-700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апр.17!I34+'май. 17'!F34-'май. 17'!E34</f>
        <v>2300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апр.17!I35+'май. 17'!F35-'май. 17'!E35</f>
        <v>1300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апр.17!I36+'май. 17'!F36-'май. 17'!E36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апр.17!I37+'май. 17'!F37-'май. 17'!E37</f>
        <v>-700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апр.17!I38+'май. 17'!F38-'май. 17'!E38</f>
        <v>-700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185</v>
      </c>
      <c r="H39" s="28">
        <v>42857</v>
      </c>
      <c r="I39" s="29">
        <f>апр.17!I39+'май. 17'!F39-'май. 17'!E39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апр.17!I40+'май. 17'!F40-'май. 17'!E40</f>
        <v>-700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апр.17!I41+'май. 17'!F41-'май. 17'!E41</f>
        <v>-700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апр.17!I42+'май. 17'!F42-'май. 17'!E42</f>
        <v>-700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апр.17!I43+'май. 17'!F43-'май. 17'!E43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апр.17!I44+'май. 17'!F44-'май. 17'!E44</f>
        <v>-700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186</v>
      </c>
      <c r="H45" s="28">
        <v>42866</v>
      </c>
      <c r="I45" s="29">
        <f>апр.17!I45+'май. 17'!F45-'май. 17'!E45</f>
        <v>110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апр.17!I46+'май. 17'!F46-'май. 17'!E46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апр.17!I47+'май. 17'!F47-'май. 17'!E47</f>
        <v>-700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апр.17!I48+'май. 17'!F48-'май. 17'!E48</f>
        <v>-700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апр.17!I49+'май. 17'!F49-'май. 17'!E49</f>
        <v>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апр.17!I50+'май. 17'!F50-'май. 17'!E50</f>
        <v>-700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апр.17!I51+'май. 17'!F51-'май. 17'!E51</f>
        <v>-700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апр.17!I52+'май. 17'!F52-'май. 17'!E52</f>
        <v>-700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апр.17!I53+'май. 17'!F53-'май. 17'!E53</f>
        <v>-700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апр.17!I54+'май. 17'!F54-'май. 17'!E54</f>
        <v>-700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280</v>
      </c>
      <c r="G55" s="132" t="s">
        <v>187</v>
      </c>
      <c r="H55" s="28">
        <v>42867</v>
      </c>
      <c r="I55" s="29">
        <f>апр.17!I55+'май. 17'!F55-'май. 17'!E55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апр.17!I56+'май. 17'!F56-'май. 17'!E56</f>
        <v>-700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апр.17!I57+'май. 17'!F57-'май. 17'!E57</f>
        <v>700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апр.17!I58+'май. 17'!F58-'май. 17'!E58</f>
        <v>-700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апр.17!I59+'май. 17'!F59-'май. 17'!E59</f>
        <v>-700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апр.17!I60+'май. 17'!F60-'май. 17'!E60</f>
        <v>-700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апр.17!I61+'май. 17'!F61-'май. 17'!E61</f>
        <v>-700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апр.17!I62+'май. 17'!F62-'май. 17'!E62</f>
        <v>-700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188</v>
      </c>
      <c r="H63" s="28">
        <v>42870</v>
      </c>
      <c r="I63" s="29">
        <f>апр.17!I63+'май. 17'!F63-'май. 17'!E63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апр.17!I64+'май. 17'!F64-'май. 17'!E64</f>
        <v>980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189</v>
      </c>
      <c r="H65" s="28">
        <v>42865</v>
      </c>
      <c r="I65" s="29">
        <f>апр.17!I65+'май. 17'!F65-'май. 17'!E65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апр.17!I66+'май. 17'!F66-'май. 17'!E66</f>
        <v>700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>
        <f>1600+1400</f>
        <v>3000</v>
      </c>
      <c r="G67" s="132" t="s">
        <v>190</v>
      </c>
      <c r="H67" s="28">
        <v>42866</v>
      </c>
      <c r="I67" s="29">
        <f>апр.17!I67+'май. 17'!F67-'май. 17'!E67</f>
        <v>2300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апр.17!I68+'май. 17'!F68-'май. 17'!E68</f>
        <v>-700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191</v>
      </c>
      <c r="H69" s="28">
        <v>42857</v>
      </c>
      <c r="I69" s="29">
        <f>апр.17!I69+'май. 17'!F69-'май. 17'!E69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апр.17!I70+'май. 17'!F70-'май. 17'!E70</f>
        <v>-700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апр.17!I71+'май. 17'!F71-'май. 17'!E71</f>
        <v>2300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апр.17!I72+'май. 17'!F72-'май. 17'!E72</f>
        <v>-1400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апр.17!I73+'май. 17'!F73-'май. 17'!E73</f>
        <v>-700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апр.17!I74+'май. 17'!F74-'май. 17'!E74</f>
        <v>-700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апр.17!I75+'май. 17'!F75-'май. 17'!E75</f>
        <v>-700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29">
        <f>апр.17!I76+'май. 17'!F76-'май. 17'!E76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280</v>
      </c>
      <c r="G77" s="132" t="s">
        <v>192</v>
      </c>
      <c r="H77" s="28">
        <v>42871</v>
      </c>
      <c r="I77" s="29">
        <f>апр.17!I77+'май. 17'!F77-'май. 17'!E77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апр.17!I78+'май. 17'!F78-'май. 17'!E78</f>
        <v>-700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апр.17!I79+'май. 17'!F79-'май. 17'!E79</f>
        <v>2100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193</v>
      </c>
      <c r="H80" s="28">
        <v>42860</v>
      </c>
      <c r="I80" s="29">
        <f>апр.17!I80+'май. 17'!F80-'май. 17'!E80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f>700+140</f>
        <v>840</v>
      </c>
      <c r="G81" s="132" t="s">
        <v>194</v>
      </c>
      <c r="H81" s="28" t="s">
        <v>195</v>
      </c>
      <c r="I81" s="29">
        <f>апр.17!I81+'май. 17'!F81-'май. 17'!E81</f>
        <v>840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апр.17!I82+'май. 17'!F82-'май. 17'!E82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апр.17!I83+'май. 17'!F83-'май. 17'!E83</f>
        <v>-700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апр.17!I84+'май. 17'!F84-'май. 17'!E84</f>
        <v>-700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апр.17!I85+'май. 17'!F85-'май. 17'!E85</f>
        <v>-700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апр.17!I86+'май. 17'!F86-'май. 17'!E86</f>
        <v>-700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апр.17!I87+'май. 17'!F87-'май. 17'!E87</f>
        <v>-700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2" t="s">
        <v>196</v>
      </c>
      <c r="H88" s="28">
        <v>42884</v>
      </c>
      <c r="I88" s="29">
        <f>апр.17!I88+'май. 17'!F88-'май. 17'!E88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апр.17!I89+'май. 17'!F89-'май. 17'!E89</f>
        <v>-700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апр.17!I90+'май. 17'!F90-'май. 17'!E90</f>
        <v>-700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29">
        <f>апр.17!I91+'май. 17'!F91-'май. 17'!E91</f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420</v>
      </c>
      <c r="G92" s="132" t="s">
        <v>197</v>
      </c>
      <c r="H92" s="28">
        <v>42859</v>
      </c>
      <c r="I92" s="29">
        <f>апр.17!I92+'май. 17'!F92-'май. 17'!E92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апр.17!I93+'май. 17'!F93-'май. 17'!E93</f>
        <v>-700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апр.17!I94+'май. 17'!F94-'май. 17'!E94</f>
        <v>-700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апр.17!I95+'май. 17'!F95-'май. 17'!E95</f>
        <v>-700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198</v>
      </c>
      <c r="H96" s="28">
        <v>42857</v>
      </c>
      <c r="I96" s="29">
        <f>апр.17!I96+'май. 17'!F96-'май. 17'!E96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апр.17!I97+'май. 17'!F97-'май. 17'!E97</f>
        <v>-700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апр.17!I98+'май. 17'!F98-'май. 17'!E98</f>
        <v>-700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апр.17!I99+'май. 17'!F99-'май. 17'!E99</f>
        <v>-700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29">
        <f>апр.17!I100+'май. 17'!F100-'май. 17'!E100</f>
        <v>-700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апр.17!I101+'май. 17'!F101-'май. 17'!E101</f>
        <v>980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апр.17!I102+'май. 17'!F102-'май. 17'!E102</f>
        <v>-700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апр.17!I103+'май. 17'!F103-'май. 17'!E103</f>
        <v>-700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апр.17!I104+'май. 17'!F104-'май. 17'!E104</f>
        <v>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апр.17!I105+'май. 17'!F105-'май. 17'!E105</f>
        <v>-700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>
        <f>1120+1400</f>
        <v>2520</v>
      </c>
      <c r="G106" s="132" t="s">
        <v>199</v>
      </c>
      <c r="H106" s="28">
        <v>42877</v>
      </c>
      <c r="I106" s="29">
        <f>апр.17!I106+'май. 17'!F106-'май. 17'!E106</f>
        <v>1820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апр.17!I107+'май. 17'!F107-'май. 17'!E107</f>
        <v>-700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f>2860+140</f>
        <v>3000</v>
      </c>
      <c r="G108" s="132" t="s">
        <v>200</v>
      </c>
      <c r="H108" s="28">
        <v>42885</v>
      </c>
      <c r="I108" s="29">
        <f>апр.17!I108+'май. 17'!F108-'май. 17'!E108</f>
        <v>4300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апр.17!I109+'май. 17'!F109-'май. 17'!E109</f>
        <v>-700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апр.17!I110+'май. 17'!F110-'май. 17'!E110</f>
        <v>-700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201</v>
      </c>
      <c r="H111" s="28">
        <v>42874</v>
      </c>
      <c r="I111" s="29">
        <f>апр.17!I111+'май. 17'!F111-'май. 17'!E111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29">
        <f>апр.17!I112+'май. 17'!F112-'май. 17'!E112</f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апр.17!I113+'май. 17'!F113-'май. 17'!E113</f>
        <v>-700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840</v>
      </c>
      <c r="G114" s="132" t="s">
        <v>202</v>
      </c>
      <c r="H114" s="28">
        <v>42865</v>
      </c>
      <c r="I114" s="29">
        <f>апр.17!I114+'май. 17'!F114-'май. 17'!E114</f>
        <v>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апр.17!I115+'май. 17'!F115-'май. 17'!E115</f>
        <v>-700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апр.17!I116+'май. 17'!F116-'май. 17'!E116</f>
        <v>-700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апр.17!I117+'май. 17'!F117-'май. 17'!E117</f>
        <v>-700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f>700+700+140</f>
        <v>1540</v>
      </c>
      <c r="G118" s="132" t="s">
        <v>203</v>
      </c>
      <c r="H118" s="28">
        <v>42884</v>
      </c>
      <c r="I118" s="29">
        <f>апр.17!I118+'май. 17'!F118-'май. 17'!E118</f>
        <v>840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апр.17!I119+'май. 17'!F119-'май. 17'!E119</f>
        <v>300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апр.17!I120+'май. 17'!F120-'май. 17'!E120</f>
        <v>-700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140</v>
      </c>
      <c r="G121" s="132" t="s">
        <v>204</v>
      </c>
      <c r="H121" s="28">
        <v>42857</v>
      </c>
      <c r="I121" s="29">
        <f>апр.17!I121+'май. 17'!F121-'май. 17'!E121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апр.17!I122+'май. 17'!F122-'май. 17'!E122</f>
        <v>-700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>
        <v>420</v>
      </c>
      <c r="G123" s="132" t="s">
        <v>205</v>
      </c>
      <c r="H123" s="28">
        <v>42871</v>
      </c>
      <c r="I123" s="29">
        <f>апр.17!I123+'май. 17'!F123-'май. 17'!E123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апр.17!I124+'май. 17'!F124-'май. 17'!E124</f>
        <v>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апр.17!I125+'май. 17'!F125-'май. 17'!E125</f>
        <v>-700</v>
      </c>
    </row>
  </sheetData>
  <autoFilter ref="A3:I125" xr:uid="{00000000-0009-0000-0000-000005000000}"/>
  <mergeCells count="1">
    <mergeCell ref="C1:I2"/>
  </mergeCells>
  <conditionalFormatting sqref="I1:I125">
    <cfRule type="cellIs" dxfId="139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/>
  <dimension ref="A1:I125"/>
  <sheetViews>
    <sheetView topLeftCell="A103" workbookViewId="0">
      <selection activeCell="D42" sqref="D4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44378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июн.21!I4+июл.21!F4-июл.21!E4</f>
        <v>-3306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июн.21!I5+июл.21!F5-июл.21!E5</f>
        <v>2852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июн.21!I6+июл.21!F6-июл.21!E6</f>
        <v>-3306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июн.21!I7+июл.21!F7-июл.21!E7</f>
        <v>-3306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июн.21!I8+июл.21!F8-июл.21!E8</f>
        <v>-1106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июн.21!I9+июл.21!F9-июл.21!E9</f>
        <v>1930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июн.21!I10+июл.21!F10-июл.21!E10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1226</v>
      </c>
      <c r="H11" s="28">
        <v>44391</v>
      </c>
      <c r="I11" s="56">
        <f>июн.21!I11+июл.21!F11-июл.21!E11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июн.21!I12+июл.21!F12-июл.21!E12</f>
        <v>-3306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июн.21!I13+июл.21!F13-июл.21!E13</f>
        <v>318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1227</v>
      </c>
      <c r="H14" s="28">
        <v>44393</v>
      </c>
      <c r="I14" s="56">
        <f>июн.21!I14+июл.21!F14-июл.21!E14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июн.21!I15+июл.21!F15-июл.21!E15</f>
        <v>938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июн.21!I16+июл.21!F16-июл.21!E16</f>
        <v>2994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485.73</v>
      </c>
      <c r="G17" s="132" t="s">
        <v>1228</v>
      </c>
      <c r="H17" s="28">
        <v>44382</v>
      </c>
      <c r="I17" s="56">
        <f>июн.21!I17+июл.21!F17-июл.21!E17</f>
        <v>3348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июн.21!I18+июл.21!F18-июл.21!E18</f>
        <v>-3306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июн.21!I19+июл.21!F19-июл.21!E19</f>
        <v>-3306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1229</v>
      </c>
      <c r="H20" s="28">
        <v>44389</v>
      </c>
      <c r="I20" s="56">
        <f>июн.21!I20+июл.21!F20-июл.21!E20</f>
        <v>764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июн.21!I21+июл.21!F21-июл.21!E21</f>
        <v>694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июн.21!I22+июл.21!F22-июл.21!E22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1230</v>
      </c>
      <c r="H23" s="28">
        <v>44393</v>
      </c>
      <c r="I23" s="56">
        <f>июн.21!I23+июл.21!F23-июл.21!E23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июн.21!I24+июл.21!F24-июл.21!E24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июн.21!I25+июл.21!F25-июл.21!E25</f>
        <v>-306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1231</v>
      </c>
      <c r="H26" s="28">
        <v>44392</v>
      </c>
      <c r="I26" s="56">
        <f>июн.21!I26+июл.21!F26-июл.21!E26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июн.21!I27+июл.21!F27-июл.21!E27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июн.21!I28+июл.21!F28-июл.21!E28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июн.21!I29+июл.21!F29-июл.21!E29</f>
        <v>-3306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июн.21!I30+июл.21!F30-июл.21!E30</f>
        <v>694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июн.21!I31+июл.21!F31-июл.21!E31</f>
        <v>1674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июн.21!I32+июл.21!F32-июл.21!E32</f>
        <v>5482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июн.21!I33+июл.21!F33-июл.21!E33</f>
        <v>-306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июн.21!I34+июл.21!F34-июл.21!E34</f>
        <v>-2906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июн.21!I35+июл.21!F35-июл.21!E35</f>
        <v>-696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июн.21!I36+июл.21!F36-июл.21!E36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2610</v>
      </c>
      <c r="G37" s="132" t="s">
        <v>1232</v>
      </c>
      <c r="H37" s="28">
        <v>44403</v>
      </c>
      <c r="I37" s="56">
        <f>июн.21!I37+июл.21!F37-июл.21!E37</f>
        <v>1706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июн.21!I38+июл.21!F38-июл.21!E38</f>
        <v>-3306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июн.21!I39+июл.21!F39-июл.21!E39</f>
        <v>-2610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июн.21!I40+июл.21!F40-июл.21!E40</f>
        <v>-3306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июн.21!I41+июл.21!F41-июл.21!E41</f>
        <v>-3306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июн.21!I42+июл.21!F42-июл.21!E42</f>
        <v>5656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870</v>
      </c>
      <c r="G43" s="132" t="s">
        <v>1233</v>
      </c>
      <c r="H43" s="28">
        <v>44398</v>
      </c>
      <c r="I43" s="56">
        <f>июн.21!I43+июл.21!F43-июл.21!E43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июн.21!I44+июл.21!F44-июл.21!E44</f>
        <v>-540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июн.21!I45+июл.21!F45-июл.21!E45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июн.21!I46+июл.21!F46-июл.21!E46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июн.21!I47+июл.21!F47-июл.21!E47</f>
        <v>4694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июн.21!I48+июл.21!F48-июл.21!E48</f>
        <v>4642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1234</v>
      </c>
      <c r="H49" s="28">
        <v>44384</v>
      </c>
      <c r="I49" s="56">
        <f>июн.21!I49+июл.21!F49-июл.21!E49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июн.21!I50+июл.21!F50-июл.21!E50</f>
        <v>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1235</v>
      </c>
      <c r="H51" s="28">
        <v>44398</v>
      </c>
      <c r="I51" s="56">
        <f>июн.21!I51+июл.21!F51-июл.21!E51</f>
        <v>522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июн.21!I52+июл.21!F52-июл.21!E52</f>
        <v>-158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300</v>
      </c>
      <c r="G53" s="132" t="s">
        <v>1236</v>
      </c>
      <c r="H53" s="28">
        <v>44393</v>
      </c>
      <c r="I53" s="56">
        <f>июн.21!I53+июл.21!F53-июл.21!E53</f>
        <v>594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июн.21!I54+июл.21!F54-июл.21!E54</f>
        <v>-242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июн.21!I55+июл.21!F55-июл.21!E55</f>
        <v>-3306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июн.21!I56+июл.21!F56-июл.21!E56</f>
        <v>-506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июн.21!I57+июл.21!F57-июл.21!E57</f>
        <v>-3306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1237</v>
      </c>
      <c r="H58" s="28">
        <v>44386</v>
      </c>
      <c r="I58" s="56">
        <f>июн.21!I58+июл.21!F58-июл.21!E58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июн.21!I59+июл.21!F59-июл.21!E59</f>
        <v>-3306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июн.21!I60+июл.21!F60-июл.21!E60</f>
        <v>5694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июн.21!I61+июл.21!F61-июл.21!E61</f>
        <v>1824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1238</v>
      </c>
      <c r="H62" s="28">
        <v>44405</v>
      </c>
      <c r="I62" s="56">
        <f>июн.21!I62+июл.21!F62-июл.21!E62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июн.21!I63+июл.21!F63-июл.21!E63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1239</v>
      </c>
      <c r="H64" s="28">
        <v>44389</v>
      </c>
      <c r="I64" s="56">
        <f>июн.21!I64+июл.21!F64-июл.21!E64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июн.21!I65+июл.21!F65-июл.21!E65</f>
        <v>-1392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650</v>
      </c>
      <c r="G66" s="105">
        <v>724797</v>
      </c>
      <c r="H66" s="125">
        <v>44385</v>
      </c>
      <c r="I66" s="56">
        <f>июн.21!I66+июл.21!F66-июл.21!E66</f>
        <v>40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июн.21!I67+июл.21!F67-июл.21!E67</f>
        <v>3352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июн.21!I68+июл.21!F68-июл.21!E68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1240</v>
      </c>
      <c r="H69" s="28">
        <v>44384</v>
      </c>
      <c r="I69" s="56">
        <f>июн.21!I69+июл.21!F69-июл.21!E69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июн.21!I70+июл.21!F70-июл.21!E70</f>
        <v>-3306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июн.21!I71+июл.21!F71-июл.21!E71</f>
        <v>1694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июн.21!I72+июл.21!F72-июл.21!E72</f>
        <v>-6612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июн.21!I73+июл.21!F73-июл.21!E73</f>
        <v>-906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1241</v>
      </c>
      <c r="H74" s="28">
        <v>44382</v>
      </c>
      <c r="I74" s="56">
        <f>июн.21!I74+июл.21!F74-июл.21!E74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522</v>
      </c>
      <c r="G75" s="132" t="s">
        <v>1242</v>
      </c>
      <c r="H75" s="28">
        <v>44390</v>
      </c>
      <c r="I75" s="56">
        <f>июн.21!I75+июл.21!F75-июл.21!E75</f>
        <v>7048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1243</v>
      </c>
      <c r="H76" s="28">
        <v>44391</v>
      </c>
      <c r="I76" s="56">
        <f>июн.21!I76+июл.21!F76-июл.21!E76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июн.21!I77+июл.21!F77-июл.21!E77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1000</v>
      </c>
      <c r="G78" s="132" t="s">
        <v>1244</v>
      </c>
      <c r="H78" s="28">
        <v>44393</v>
      </c>
      <c r="I78" s="56">
        <f>июн.21!I78+июл.21!F78-июл.21!E78</f>
        <v>694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июн.21!I79+июл.21!F79-июл.21!E79</f>
        <v>-3306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июн.21!I80+июл.21!F80-июл.21!E80</f>
        <v>3162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1245</v>
      </c>
      <c r="H81" s="28">
        <v>44400</v>
      </c>
      <c r="I81" s="56">
        <f>июн.21!I81+июл.21!F81-июл.21!E81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июн.21!I82+июл.21!F82-июл.21!E82</f>
        <v>-3306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июн.21!I83+июл.21!F83-июл.21!E83</f>
        <v>-3306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июн.21!I84+июл.21!F84-июл.21!E84</f>
        <v>-3306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июн.21!I85+июл.21!F85-июл.21!E85</f>
        <v>-3306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июн.21!I86+июл.21!F86-июл.21!E86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июн.21!I87+июл.21!F87-июл.21!E87</f>
        <v>-3306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июн.21!I88+июл.21!F88-июл.21!E88</f>
        <v>549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июн.21!I89+июл.21!F89-июл.21!E89</f>
        <v>-2262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июн.21!I90+июл.21!F90-июл.21!E90</f>
        <v>-806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июн.21!I91+июл.21!F91-июл.21!E91</f>
        <v>-3306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июн.21!I92+июл.21!F92-июл.21!E92</f>
        <v>-124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июн.21!I93+июл.21!F93-июл.21!E93</f>
        <v>864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июн.21!I94+июл.21!F94-июл.21!E94</f>
        <v>-1740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июн.21!I95+июл.21!F95-июл.21!E95</f>
        <v>3238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1246</v>
      </c>
      <c r="H96" s="28">
        <v>44382</v>
      </c>
      <c r="I96" s="56">
        <f>июн.21!I96+июл.21!F96-июл.21!E96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июн.21!I97+июл.21!F97-июл.21!E97</f>
        <v>1194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июн.21!I98+июл.21!F98-июл.21!E98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июн.21!I99+июл.21!F99-июл.21!E99</f>
        <v>5114.24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1247</v>
      </c>
      <c r="H100" s="28">
        <v>44393</v>
      </c>
      <c r="I100" s="56">
        <f>июн.21!I100+июл.21!F100-июл.21!E100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июн.21!I101+июл.21!F101-июл.21!E101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июн.21!I102+июл.21!F102-июл.21!E102</f>
        <v>694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1248</v>
      </c>
      <c r="H103" s="28">
        <v>44399</v>
      </c>
      <c r="I103" s="56">
        <f>июн.21!I103+июл.21!F103-июл.21!E103</f>
        <v>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июн.21!I104+июл.21!F104-июл.21!E104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июн.21!I105+июл.21!F105-июл.21!E105</f>
        <v>4264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июн.21!I106+июл.21!F106-июл.21!E106</f>
        <v>-1218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июн.21!I107+июл.21!F107-июл.21!E107</f>
        <v>-3306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июн.21!I108+июл.21!F108-июл.21!E108</f>
        <v>-306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2784</v>
      </c>
      <c r="G109" s="132" t="s">
        <v>1249</v>
      </c>
      <c r="H109" s="28">
        <v>44392</v>
      </c>
      <c r="I109" s="56">
        <f>июн.21!I109+июл.21!F109-июл.21!E109</f>
        <v>1566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июн.21!I110+июл.21!F110-июл.21!E110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июн.21!I111+июл.21!F111-июл.21!E111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июн.21!I112+июл.21!F112-июл.21!E112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июн.21!I113+июл.21!F113-июл.21!E113</f>
        <v>-3306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июн.21!I114+июл.21!F114-июл.21!E114</f>
        <v>-3306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1250</v>
      </c>
      <c r="H115" s="28">
        <v>44379</v>
      </c>
      <c r="I115" s="56">
        <f>июн.21!I115+июл.21!F115-июл.21!E115</f>
        <v>34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июн.21!I116+июл.21!F116-июл.21!E116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июн.21!I117+июл.21!F117-июл.21!E117</f>
        <v>-3306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1251</v>
      </c>
      <c r="H118" s="28">
        <v>44384</v>
      </c>
      <c r="I118" s="56">
        <f>июн.21!I118+июл.21!F118-июл.21!E118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июн.21!I119+июл.21!F119-июл.21!E119</f>
        <v>194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июн.21!I120+июл.21!F120-июл.21!E120</f>
        <v>396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июн.21!I121+июл.21!F121-июл.21!E121</f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1252</v>
      </c>
      <c r="H122" s="28">
        <v>44396</v>
      </c>
      <c r="I122" s="56">
        <f>июн.21!I122+июл.21!F122-июл.21!E122</f>
        <v>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1253</v>
      </c>
      <c r="H123" s="28">
        <v>44398</v>
      </c>
      <c r="I123" s="56">
        <f>июн.21!I123+июл.21!F123-июл.21!E123</f>
        <v>199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июн.21!I124+июл.21!F124-июл.21!E124</f>
        <v>870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июн.21!I125+июл.21!F125-июл.21!E125</f>
        <v>-3306</v>
      </c>
    </row>
  </sheetData>
  <mergeCells count="1">
    <mergeCell ref="C1:I2"/>
  </mergeCells>
  <conditionalFormatting sqref="I1:I125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/>
  <dimension ref="A1:I125"/>
  <sheetViews>
    <sheetView topLeftCell="A100" workbookViewId="0">
      <selection activeCell="F113" sqref="F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44409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июл.21!I4+авг.21!F4-авг.21!E4</f>
        <v>-3480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июл.21!I5+авг.21!F5-авг.21!E5</f>
        <v>2678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июл.21!I6+авг.21!F6-авг.21!E6</f>
        <v>-3480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июл.21!I7+авг.21!F7-авг.21!E7</f>
        <v>-3480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июл.21!I8+авг.21!F8-авг.21!E8</f>
        <v>-1280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июл.21!I9+авг.21!F9-авг.21!E9</f>
        <v>1756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июл.21!I10+авг.21!F10-авг.21!E10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1254</v>
      </c>
      <c r="H11" s="28">
        <v>44420</v>
      </c>
      <c r="I11" s="56">
        <f>июл.21!I11+авг.21!F11-авг.21!E11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июл.21!I12+авг.21!F12-авг.21!E12</f>
        <v>-3480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июл.21!I13+авг.21!F13-авг.21!E13</f>
        <v>144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1255</v>
      </c>
      <c r="H14" s="28">
        <v>44424</v>
      </c>
      <c r="I14" s="56">
        <f>июл.21!I14+авг.21!F14-авг.21!E14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июл.21!I15+авг.21!F15-авг.21!E15</f>
        <v>764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июл.21!I16+авг.21!F16-авг.21!E16</f>
        <v>2820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июл.21!I17+авг.21!F17-авг.21!E17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июл.21!I18+авг.21!F18-авг.21!E18</f>
        <v>-3480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июл.21!I19+авг.21!F19-авг.21!E19</f>
        <v>-3480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1256</v>
      </c>
      <c r="H20" s="28">
        <v>44425</v>
      </c>
      <c r="I20" s="56">
        <f>июл.21!I20+авг.21!F20-авг.21!E20</f>
        <v>890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июл.21!I21+авг.21!F21-авг.21!E21</f>
        <v>520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июл.21!I22+авг.21!F22-авг.21!E22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1257</v>
      </c>
      <c r="H23" s="28">
        <v>44413</v>
      </c>
      <c r="I23" s="56">
        <f>июл.21!I23+авг.21!F23-авг.21!E23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июл.21!I24+авг.21!F24-авг.21!E24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июл.21!I25+авг.21!F25-авг.21!E25</f>
        <v>-480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июл.21!I26+авг.21!F26-авг.21!E26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июл.21!I27+авг.21!F27-авг.21!E27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июл.21!I28+авг.21!F28-авг.21!E28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июл.21!I29+авг.21!F29-авг.21!E29</f>
        <v>-3480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июл.21!I30+авг.21!F30-авг.21!E30</f>
        <v>520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июл.21!I31+авг.21!F31-авг.21!E31</f>
        <v>1500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июл.21!I32+авг.21!F32-авг.21!E32</f>
        <v>5308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июл.21!I33+авг.21!F33-авг.21!E33</f>
        <v>-480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июл.21!I34+авг.21!F34-авг.21!E34</f>
        <v>-3080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июл.21!I35+авг.21!F35-авг.21!E35</f>
        <v>-870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55775</v>
      </c>
      <c r="H36" s="28">
        <v>44411</v>
      </c>
      <c r="I36" s="56">
        <f>июл.21!I36+авг.21!F36-авг.21!E36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июл.21!I37+авг.21!F37-авг.21!E37</f>
        <v>1532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июл.21!I38+авг.21!F38-авг.21!E38</f>
        <v>-3480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июл.21!I39+авг.21!F39-авг.21!E39</f>
        <v>-2784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июл.21!I40+авг.21!F40-авг.21!E40</f>
        <v>-3480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июл.21!I41+авг.21!F41-авг.21!E41</f>
        <v>-3480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июл.21!I42+авг.21!F42-авг.21!E42</f>
        <v>5482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1258</v>
      </c>
      <c r="H43" s="28">
        <v>44424</v>
      </c>
      <c r="I43" s="56">
        <f>июл.21!I43+авг.21!F43-авг.21!E43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июл.21!I44+авг.21!F44-авг.21!E44</f>
        <v>-714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июл.21!I45+авг.21!F45-авг.21!E45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июл.21!I46+авг.21!F46-авг.21!E46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июл.21!I47+авг.21!F47-авг.21!E47</f>
        <v>4520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июл.21!I48+авг.21!F48-авг.21!E48</f>
        <v>4468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июл.21!I49+авг.21!F49-авг.21!E49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июл.21!I50+авг.21!F50-авг.21!E50</f>
        <v>1044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1259</v>
      </c>
      <c r="H51" s="28">
        <v>44439</v>
      </c>
      <c r="I51" s="56">
        <f>июл.21!I51+авг.21!F51-авг.21!E51</f>
        <v>523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июл.21!I52+авг.21!F52-авг.21!E52</f>
        <v>-332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1260</v>
      </c>
      <c r="H53" s="28">
        <v>44427</v>
      </c>
      <c r="I53" s="56">
        <f>июл.21!I53+авг.21!F53-авг.21!E53</f>
        <v>620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1261</v>
      </c>
      <c r="H54" s="28">
        <v>44438</v>
      </c>
      <c r="I54" s="56">
        <f>июл.21!I54+авг.21!F54-авг.21!E54</f>
        <v>-76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июл.21!I55+авг.21!F55-авг.21!E55</f>
        <v>-3480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июл.21!I56+авг.21!F56-авг.21!E56</f>
        <v>-680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июл.21!I57+авг.21!F57-авг.21!E57</f>
        <v>-3480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июл.21!I58+авг.21!F58-авг.21!E58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июл.21!I59+авг.21!F59-авг.21!E59</f>
        <v>-3480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июл.21!I60+авг.21!F60-авг.21!E60</f>
        <v>5520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июл.21!I61+авг.21!F61-авг.21!E61</f>
        <v>1650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1262</v>
      </c>
      <c r="H62" s="28">
        <v>44438</v>
      </c>
      <c r="I62" s="56">
        <f>июл.21!I62+авг.21!F62-авг.21!E62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июл.21!I63+авг.21!F63-авг.21!E63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1263</v>
      </c>
      <c r="H64" s="28">
        <v>44426</v>
      </c>
      <c r="I64" s="56">
        <f>июл.21!I64+авг.21!F64-авг.21!E64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июл.21!I65+авг.21!F65-авг.21!E65</f>
        <v>-1566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июл.21!I66+авг.21!F66-авг.21!E66</f>
        <v>-134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июл.21!I67+авг.21!F67-авг.21!E67</f>
        <v>3178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июл.21!I68+авг.21!F68-авг.21!E68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1264</v>
      </c>
      <c r="H69" s="28">
        <v>44410</v>
      </c>
      <c r="I69" s="56">
        <f>июл.21!I69+авг.21!F69-авг.21!E69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июл.21!I70+авг.21!F70-авг.21!E70</f>
        <v>-3480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июл.21!I71+авг.21!F71-авг.21!E71</f>
        <v>1520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июл.21!I72+авг.21!F72-авг.21!E72</f>
        <v>-6960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июл.21!I73+авг.21!F73-авг.21!E73</f>
        <v>-1080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1265</v>
      </c>
      <c r="H74" s="28">
        <v>44412</v>
      </c>
      <c r="I74" s="56">
        <f>июл.21!I74+авг.21!F74-авг.21!E74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июл.21!I75+авг.21!F75-авг.21!E75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июл.21!I76+авг.21!F76-авг.21!E76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июл.21!I77+авг.21!F77-авг.21!E77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июл.21!I78+авг.21!F78-авг.21!E78</f>
        <v>520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4000</v>
      </c>
      <c r="G79" s="132" t="s">
        <v>1266</v>
      </c>
      <c r="H79" s="28">
        <v>44424</v>
      </c>
      <c r="I79" s="56">
        <f>июл.21!I79+авг.21!F79-авг.21!E79</f>
        <v>520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июл.21!I80+авг.21!F80-авг.21!E80</f>
        <v>2988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1267</v>
      </c>
      <c r="H81" s="28">
        <v>44434</v>
      </c>
      <c r="I81" s="56">
        <f>июл.21!I81+авг.21!F81-авг.21!E81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июл.21!I82+авг.21!F82-авг.21!E82</f>
        <v>-3480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июл.21!I83+авг.21!F83-авг.21!E83</f>
        <v>-3480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июл.21!I84+авг.21!F84-авг.21!E84</f>
        <v>-3480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июл.21!I85+авг.21!F85-авг.21!E85</f>
        <v>-3480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июл.21!I86+авг.21!F86-авг.21!E86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июл.21!I87+авг.21!F87-авг.21!E87</f>
        <v>-3480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июл.21!I88+авг.21!F88-авг.21!E88</f>
        <v>375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июл.21!I89+авг.21!F89-авг.21!E89</f>
        <v>-2436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июл.21!I90+авг.21!F90-авг.21!E90</f>
        <v>-980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июл.21!I91+авг.21!F91-авг.21!E91</f>
        <v>-3480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июл.21!I92+авг.21!F92-авг.21!E92</f>
        <v>-298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июл.21!I93+авг.21!F93-авг.21!E93</f>
        <v>690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июл.21!I94+авг.21!F94-авг.21!E94</f>
        <v>-1914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июл.21!I95+авг.21!F95-авг.21!E95</f>
        <v>3064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1268</v>
      </c>
      <c r="H96" s="28">
        <v>44410</v>
      </c>
      <c r="I96" s="56">
        <f>июл.21!I96+авг.21!F96-авг.21!E96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июл.21!I97+авг.21!F97-авг.21!E97</f>
        <v>1020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июл.21!I98+авг.21!F98-авг.21!E98</f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июл.21!I99+авг.21!F99-авг.21!E99</f>
        <v>4940.24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1269</v>
      </c>
      <c r="H100" s="28">
        <v>44417</v>
      </c>
      <c r="I100" s="56">
        <f>июл.21!I100+авг.21!F100-авг.21!E100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июл.21!I101+авг.21!F101-авг.21!E101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июл.21!I102+авг.21!F102-авг.21!E102</f>
        <v>520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1270</v>
      </c>
      <c r="H103" s="28">
        <v>44435</v>
      </c>
      <c r="I103" s="56">
        <f>июл.21!I103+авг.21!F103-авг.21!E103</f>
        <v>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июл.21!I104+авг.21!F104-авг.21!E104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июл.21!I105+авг.21!F105-авг.21!E105</f>
        <v>4090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июл.21!I106+авг.21!F106-авг.21!E106</f>
        <v>-1392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июл.21!I107+авг.21!F107-авг.21!E107</f>
        <v>-3480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июл.21!I108+авг.21!F108-авг.21!E108</f>
        <v>-480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июл.21!I109+авг.21!F109-авг.21!E109</f>
        <v>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июл.21!I110+авг.21!F110-авг.21!E110</f>
        <v>6178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348</v>
      </c>
      <c r="G111" s="132" t="s">
        <v>1271</v>
      </c>
      <c r="H111" s="28">
        <v>44439</v>
      </c>
      <c r="I111" s="56">
        <f>июл.21!I111+авг.21!F111-авг.21!E111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июл.21!I112+авг.21!F112-авг.21!E112</f>
        <v>1866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5286</v>
      </c>
      <c r="G113" s="132" t="s">
        <v>1272</v>
      </c>
      <c r="H113" s="28">
        <v>44427</v>
      </c>
      <c r="I113" s="56">
        <f>июл.21!I113+авг.21!F113-авг.21!E113</f>
        <v>1806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июл.21!I114+авг.21!F114-авг.21!E114</f>
        <v>-3480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1273</v>
      </c>
      <c r="H115" s="28">
        <v>44424</v>
      </c>
      <c r="I115" s="56">
        <f>июл.21!I115+авг.21!F115-авг.21!E115</f>
        <v>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июл.21!I116+авг.21!F116-авг.21!E116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июл.21!I117+авг.21!F117-авг.21!E117</f>
        <v>-3480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1274</v>
      </c>
      <c r="H118" s="28">
        <v>44413</v>
      </c>
      <c r="I118" s="56">
        <f>июл.21!I118+авг.21!F118-авг.21!E118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июл.21!I119+авг.21!F119-авг.21!E119</f>
        <v>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июл.21!I120+авг.21!F120-авг.21!E120</f>
        <v>222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июл.21!I121+авг.21!F121-авг.21!E121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июл.21!I122+авг.21!F122-авг.21!E122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1275</v>
      </c>
      <c r="H123" s="28">
        <v>44431</v>
      </c>
      <c r="I123" s="56">
        <f>июл.21!I123+авг.21!F123-авг.21!E123</f>
        <v>200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июл.21!I124+авг.21!F124-авг.21!E124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июл.21!I125+авг.21!F125-авг.21!E125</f>
        <v>-3480</v>
      </c>
    </row>
  </sheetData>
  <mergeCells count="1">
    <mergeCell ref="C1:I2"/>
  </mergeCells>
  <conditionalFormatting sqref="I1:I125">
    <cfRule type="cellIs" dxfId="8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/>
  <dimension ref="A1:I125"/>
  <sheetViews>
    <sheetView topLeftCell="A97" workbookViewId="0">
      <selection activeCell="D128" sqref="D12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44440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авг.21!I4+сен.21!F4-сен.21!E4</f>
        <v>-3654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авг.21!I5+сен.21!F5-сен.21!E5</f>
        <v>2504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авг.21!I6+сен.21!F6-сен.21!E6</f>
        <v>-3654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авг.21!I7+сен.21!F7-сен.21!E7</f>
        <v>-3654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авг.21!I8+сен.21!F8-сен.21!E8</f>
        <v>-1454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авг.21!I9+сен.21!F9-сен.21!E9</f>
        <v>1582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1276</v>
      </c>
      <c r="H10" s="28">
        <v>44448</v>
      </c>
      <c r="I10" s="56">
        <f>авг.21!I10+сен.21!F10-сен.21!E10</f>
        <v>1044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1277</v>
      </c>
      <c r="H11" s="28">
        <v>44459</v>
      </c>
      <c r="I11" s="56">
        <f>авг.21!I11+сен.21!F11-сен.21!E11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авг.21!I12+сен.21!F12-сен.21!E12</f>
        <v>-3654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авг.21!I13+сен.21!F13-сен.21!E13</f>
        <v>-30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1278</v>
      </c>
      <c r="H14" s="28">
        <v>44455</v>
      </c>
      <c r="I14" s="56">
        <f>авг.21!I14+сен.21!F14-сен.21!E14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авг.21!I15+сен.21!F15-сен.21!E15</f>
        <v>590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авг.21!I16+сен.21!F16-сен.21!E16</f>
        <v>2646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авг.21!I17+сен.21!F17-сен.21!E17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авг.21!I18+сен.21!F18-сен.21!E18</f>
        <v>-3654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авг.21!I19+сен.21!F19-сен.21!E19</f>
        <v>-3654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1279</v>
      </c>
      <c r="H20" s="28">
        <v>44452</v>
      </c>
      <c r="I20" s="56">
        <f>авг.21!I20+сен.21!F20-сен.21!E20</f>
        <v>1016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авг.21!I21+сен.21!F21-сен.21!E21</f>
        <v>346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авг.21!I22+сен.21!F22-сен.21!E22</f>
        <v>-1392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1280</v>
      </c>
      <c r="H23" s="28">
        <v>44461</v>
      </c>
      <c r="I23" s="56">
        <f>авг.21!I23+сен.21!F23-сен.21!E23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авг.21!I24+сен.21!F24-сен.21!E24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авг.21!I25+сен.21!F25-сен.21!E25</f>
        <v>-654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авг.21!I26+сен.21!F26-сен.21!E26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авг.21!I27+сен.21!F27-сен.21!E27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870</v>
      </c>
      <c r="G28" s="132" t="s">
        <v>1281</v>
      </c>
      <c r="H28" s="28">
        <v>44446</v>
      </c>
      <c r="I28" s="56">
        <f>авг.21!I28+сен.21!F28-сен.21!E28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авг.21!I29+сен.21!F29-сен.21!E29</f>
        <v>-3654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авг.21!I30+сен.21!F30-сен.21!E30</f>
        <v>346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авг.21!I31+сен.21!F31-сен.21!E31</f>
        <v>1326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авг.21!I32+сен.21!F32-сен.21!E32</f>
        <v>5134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авг.21!I33+сен.21!F33-сен.21!E33</f>
        <v>-654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авг.21!I34+сен.21!F34-сен.21!E34</f>
        <v>-3254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авг.21!I35+сен.21!F35-сен.21!E35</f>
        <v>-1044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8248</v>
      </c>
      <c r="H36" s="28">
        <v>44440</v>
      </c>
      <c r="I36" s="56">
        <f>авг.21!I36+сен.21!F36-сен.21!E36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авг.21!I37+сен.21!F37-сен.21!E37</f>
        <v>1358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авг.21!I38+сен.21!F38-сен.21!E38</f>
        <v>-3654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авг.21!I39+сен.21!F39-сен.21!E39</f>
        <v>-2958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авг.21!I40+сен.21!F40-сен.21!E40</f>
        <v>-3654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авг.21!I41+сен.21!F41-сен.21!E41</f>
        <v>-3654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авг.21!I42+сен.21!F42-сен.21!E42</f>
        <v>5308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1282</v>
      </c>
      <c r="H43" s="28">
        <v>44468</v>
      </c>
      <c r="I43" s="56">
        <f>авг.21!I43+сен.21!F43-сен.21!E43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авг.21!I44+сен.21!F44-сен.21!E44</f>
        <v>-888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авг.21!I45+сен.21!F45-сен.21!E45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авг.21!I46+сен.21!F46-сен.21!E46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авг.21!I47+сен.21!F47-сен.21!E47</f>
        <v>4346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авг.21!I48+сен.21!F48-сен.21!E48</f>
        <v>4294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авг.21!I49+сен.21!F49-сен.21!E49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авг.21!I50+сен.21!F50-сен.21!E50</f>
        <v>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1283</v>
      </c>
      <c r="H51" s="28">
        <v>44462</v>
      </c>
      <c r="I51" s="56">
        <f>авг.21!I51+сен.21!F51-сен.21!E51</f>
        <v>524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авг.21!I52+сен.21!F52-сен.21!E52</f>
        <v>-506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1284</v>
      </c>
      <c r="H53" s="28">
        <v>44460</v>
      </c>
      <c r="I53" s="56">
        <f>авг.21!I53+сен.21!F53-сен.21!E53</f>
        <v>646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авг.21!I54+сен.21!F54-сен.21!E54</f>
        <v>-250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авг.21!I55+сен.21!F55-сен.21!E55</f>
        <v>-3654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авг.21!I56+сен.21!F56-сен.21!E56</f>
        <v>-854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авг.21!I57+сен.21!F57-сен.21!E57</f>
        <v>-3654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авг.21!I58+сен.21!F58-сен.21!E58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авг.21!I59+сен.21!F59-сен.21!E59</f>
        <v>-3654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авг.21!I60+сен.21!F60-сен.21!E60</f>
        <v>5346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авг.21!I61+сен.21!F61-сен.21!E61</f>
        <v>1476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1285</v>
      </c>
      <c r="H62" s="28">
        <v>44466</v>
      </c>
      <c r="I62" s="56">
        <f>авг.21!I62+сен.21!F62-сен.21!E62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авг.21!I63+сен.21!F63-сен.21!E63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1286</v>
      </c>
      <c r="H64" s="28">
        <v>44455</v>
      </c>
      <c r="I64" s="56">
        <f>авг.21!I64+сен.21!F64-сен.21!E64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авг.21!I65+сен.21!F65-сен.21!E65</f>
        <v>-1740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авг.21!I66+сен.21!F66-сен.21!E66</f>
        <v>-308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авг.21!I67+сен.21!F67-сен.21!E67</f>
        <v>3004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1287</v>
      </c>
      <c r="H68" s="28">
        <v>44453</v>
      </c>
      <c r="I68" s="56">
        <f>авг.21!I68+сен.21!F68-сен.21!E68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1288</v>
      </c>
      <c r="H69" s="28" t="s">
        <v>1289</v>
      </c>
      <c r="I69" s="56">
        <f>авг.21!I69+сен.21!F69-сен.21!E69</f>
        <v>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авг.21!I70+сен.21!F70-сен.21!E70</f>
        <v>-3654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авг.21!I71+сен.21!F71-сен.21!E71</f>
        <v>1346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авг.21!I72+сен.21!F72-сен.21!E72</f>
        <v>-7308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авг.21!I73+сен.21!F73-сен.21!E73</f>
        <v>-1254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1290</v>
      </c>
      <c r="H74" s="28" t="s">
        <v>1291</v>
      </c>
      <c r="I74" s="56">
        <f>авг.21!I74+сен.21!F74-сен.21!E74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1292</v>
      </c>
      <c r="H75" s="28">
        <v>44460</v>
      </c>
      <c r="I75" s="56">
        <f>авг.21!I75+сен.21!F75-сен.21!E75</f>
        <v>7048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авг.21!I76+сен.21!F76-сен.21!E76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1293</v>
      </c>
      <c r="H77" s="28">
        <v>44446</v>
      </c>
      <c r="I77" s="56">
        <f>авг.21!I77+сен.21!F77-сен.21!E77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авг.21!I78+сен.21!F78-сен.21!E78</f>
        <v>346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авг.21!I79+сен.21!F79-сен.21!E79</f>
        <v>346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авг.21!I80+сен.21!F80-сен.21!E80</f>
        <v>2814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1294</v>
      </c>
      <c r="H81" s="28">
        <v>44459</v>
      </c>
      <c r="I81" s="56">
        <f>авг.21!I81+сен.21!F81-сен.21!E81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авг.21!I82+сен.21!F82-сен.21!E82</f>
        <v>-3654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авг.21!I83+сен.21!F83-сен.21!E83</f>
        <v>-3654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авг.21!I84+сен.21!F84-сен.21!E84</f>
        <v>-3654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авг.21!I85+сен.21!F85-сен.21!E85</f>
        <v>-3654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авг.21!I86+сен.21!F86-сен.21!E86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авг.21!I87+сен.21!F87-сен.21!E87</f>
        <v>-3654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авг.21!I88+сен.21!F88-сен.21!E88</f>
        <v>201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авг.21!I89+сен.21!F89-сен.21!E89</f>
        <v>-2610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1295</v>
      </c>
      <c r="H90" s="28">
        <v>44452</v>
      </c>
      <c r="I90" s="56">
        <f>авг.21!I90+сен.21!F90-сен.21!E90</f>
        <v>-154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авг.21!I91+сен.21!F91-сен.21!E91</f>
        <v>-3654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авг.21!I92+сен.21!F92-сен.21!E92</f>
        <v>-472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авг.21!I93+сен.21!F93-сен.21!E93</f>
        <v>516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авг.21!I94+сен.21!F94-сен.21!E94</f>
        <v>-2088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авг.21!I95+сен.21!F95-сен.21!E95</f>
        <v>2890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1296</v>
      </c>
      <c r="H96" s="28">
        <v>44442</v>
      </c>
      <c r="I96" s="56">
        <f>авг.21!I96+сен.21!F96-сен.21!E96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авг.21!I97+сен.21!F97-сен.21!E97</f>
        <v>846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авг.21!I98+сен.21!F98-сен.21!E98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2281.7600000000002</v>
      </c>
      <c r="G99" s="132" t="s">
        <v>1297</v>
      </c>
      <c r="H99" s="28">
        <v>44453</v>
      </c>
      <c r="I99" s="56">
        <f>авг.21!I99+сен.21!F99-сен.21!E99</f>
        <v>7048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1298</v>
      </c>
      <c r="H100" s="28">
        <v>44447</v>
      </c>
      <c r="I100" s="56">
        <f>авг.21!I100+сен.21!F100-сен.21!E100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авг.21!I101+сен.21!F101-сен.21!E101</f>
        <v>498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авг.21!I102+сен.21!F102-сен.21!E102</f>
        <v>346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1299</v>
      </c>
      <c r="H103" s="28">
        <v>44462</v>
      </c>
      <c r="I103" s="56">
        <f>авг.21!I103+сен.21!F103-сен.21!E103</f>
        <v>-4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авг.21!I104+сен.21!F104-сен.21!E104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авг.21!I105+сен.21!F105-сен.21!E105</f>
        <v>3916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авг.21!I106+сен.21!F106-сен.21!E106</f>
        <v>-1566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авг.21!I107+сен.21!F107-сен.21!E107</f>
        <v>-3654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авг.21!I108+сен.21!F108-сен.21!E108</f>
        <v>-654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авг.21!I109+сен.21!F109-сен.21!E109</f>
        <v>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авг.21!I110+сен.21!F110-сен.21!E110</f>
        <v>6004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авг.21!I111+сен.21!F111-сен.21!E111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авг.21!I112+сен.21!F112-сен.21!E112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авг.21!I113+сен.21!F113-сен.21!E113</f>
        <v>1632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авг.21!I114+сен.21!F114-сен.21!E114</f>
        <v>-3654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1300</v>
      </c>
      <c r="H115" s="28">
        <v>44442</v>
      </c>
      <c r="I115" s="56">
        <f>авг.21!I115+сен.21!F115-сен.21!E115</f>
        <v>86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авг.21!I116+сен.21!F116-сен.21!E116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авг.21!I117+сен.21!F117-сен.21!E117</f>
        <v>-3654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1301</v>
      </c>
      <c r="H118" s="28">
        <v>44448</v>
      </c>
      <c r="I118" s="56">
        <f>авг.21!I118+сен.21!F118-сен.21!E118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авг.21!I119+сен.21!F119-сен.21!E119</f>
        <v>-154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авг.21!I120+сен.21!F120-сен.21!E120</f>
        <v>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авг.21!I121+сен.21!F121-сен.21!E121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авг.21!I122+сен.21!F122-сен.21!E122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1302</v>
      </c>
      <c r="H123" s="28">
        <v>44460</v>
      </c>
      <c r="I123" s="56">
        <f>авг.21!I123+сен.21!F123-сен.21!E123</f>
        <v>201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авг.21!I124+сен.21!F124-сен.21!E124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авг.21!I125+сен.21!F125-сен.21!E125</f>
        <v>-3654</v>
      </c>
    </row>
  </sheetData>
  <mergeCells count="1">
    <mergeCell ref="C1:I2"/>
  </mergeCells>
  <conditionalFormatting sqref="I1:I125">
    <cfRule type="cellIs" dxfId="8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/>
  <dimension ref="A1:I125"/>
  <sheetViews>
    <sheetView topLeftCell="A106" workbookViewId="0">
      <selection activeCell="G131" sqref="G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44470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сен.21!I4+окт.21!F4-окт.21!E4</f>
        <v>-3828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сен.21!I5+окт.21!F5-окт.21!E5</f>
        <v>2330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сен.21!I6+окт.21!F6-окт.21!E6</f>
        <v>-3828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сен.21!I7+окт.21!F7-окт.21!E7</f>
        <v>-3828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сен.21!I8+окт.21!F8-окт.21!E8</f>
        <v>-1628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сен.21!I9+окт.21!F9-окт.21!E9</f>
        <v>1408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сен.21!I10+окт.21!F10-окт.21!E10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1303</v>
      </c>
      <c r="H11" s="28">
        <v>44494</v>
      </c>
      <c r="I11" s="56">
        <f>сен.21!I11+окт.21!F11-окт.21!E11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сен.21!I12+окт.21!F12-окт.21!E12</f>
        <v>-3828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сен.21!I13+окт.21!F13-окт.21!E13</f>
        <v>-204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1304</v>
      </c>
      <c r="H14" s="28">
        <v>44487</v>
      </c>
      <c r="I14" s="56">
        <f>сен.21!I14+окт.21!F14-окт.21!E14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сен.21!I15+окт.21!F15-окт.21!E15</f>
        <v>416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сен.21!I16+окт.21!F16-окт.21!E16</f>
        <v>2472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сен.21!I17+окт.21!F17-окт.21!E17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сен.21!I18+окт.21!F18-окт.21!E18</f>
        <v>-3828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сен.21!I19+окт.21!F19-окт.21!E19</f>
        <v>-3828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1305</v>
      </c>
      <c r="H20" s="28">
        <v>44480</v>
      </c>
      <c r="I20" s="56">
        <f>сен.21!I20+окт.21!F20-окт.21!E20</f>
        <v>1142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сен.21!I21+окт.21!F21-окт.21!E21</f>
        <v>172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сен.21!I22+окт.21!F22-окт.21!E22</f>
        <v>-1566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1306</v>
      </c>
      <c r="H23" s="28">
        <v>44496</v>
      </c>
      <c r="I23" s="56">
        <f>сен.21!I23+окт.21!F23-окт.21!E23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сен.21!I24+окт.21!F24-окт.21!E24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сен.21!I25+окт.21!F25-окт.21!E25</f>
        <v>-828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1307</v>
      </c>
      <c r="H26" s="28">
        <v>44495</v>
      </c>
      <c r="I26" s="56">
        <f>сен.21!I26+окт.21!F26-окт.21!E26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сен.21!I27+окт.21!F27-окт.21!E27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сен.21!I28+окт.21!F28-окт.21!E28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сен.21!I29+окт.21!F29-окт.21!E29</f>
        <v>-3828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сен.21!I30+окт.21!F30-окт.21!E30</f>
        <v>172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сен.21!I31+окт.21!F31-окт.21!E31</f>
        <v>1152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сен.21!I32+окт.21!F32-окт.21!E32</f>
        <v>4960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сен.21!I33+окт.21!F33-окт.21!E33</f>
        <v>-828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сен.21!I34+окт.21!F34-окт.21!E34</f>
        <v>-3428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сен.21!I35+окт.21!F35-окт.21!E35</f>
        <v>-1218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55060</v>
      </c>
      <c r="H36" s="28">
        <v>44474</v>
      </c>
      <c r="I36" s="56">
        <f>сен.21!I36+окт.21!F36-окт.21!E36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сен.21!I37+окт.21!F37-окт.21!E37</f>
        <v>1184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сен.21!I38+окт.21!F38-окт.21!E38</f>
        <v>-3828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сен.21!I39+окт.21!F39-окт.21!E39</f>
        <v>-3132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сен.21!I40+окт.21!F40-окт.21!E40</f>
        <v>-3828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сен.21!I41+окт.21!F41-окт.21!E41</f>
        <v>-3828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сен.21!I42+окт.21!F42-окт.21!E42</f>
        <v>5134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сен.21!I43+окт.21!F43-окт.21!E43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сен.21!I44+окт.21!F44-окт.21!E44</f>
        <v>-1062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сен.21!I45+окт.21!F45-окт.21!E45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сен.21!I46+окт.21!F46-окт.21!E46</f>
        <v>5830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сен.21!I47+окт.21!F47-окт.21!E47</f>
        <v>4172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сен.21!I48+окт.21!F48-окт.21!E48</f>
        <v>4120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сен.21!I49+окт.21!F49-окт.21!E49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сен.21!I50+окт.21!F50-окт.21!E50</f>
        <v>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сен.21!I51+окт.21!F51-окт.21!E51</f>
        <v>350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сен.21!I52+окт.21!F52-окт.21!E52</f>
        <v>-680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сен.21!I53+окт.21!F53-окт.21!E53</f>
        <v>472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1308</v>
      </c>
      <c r="H54" s="28">
        <v>44480</v>
      </c>
      <c r="I54" s="56">
        <f>сен.21!I54+окт.21!F54-окт.21!E54</f>
        <v>-84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сен.21!I55+окт.21!F55-окт.21!E55</f>
        <v>-3828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сен.21!I56+окт.21!F56-окт.21!E56</f>
        <v>-1028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сен.21!I57+окт.21!F57-окт.21!E57</f>
        <v>-3828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1309</v>
      </c>
      <c r="H58" s="28">
        <v>44480</v>
      </c>
      <c r="I58" s="56">
        <f>сен.21!I58+окт.21!F58-окт.21!E58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сен.21!I59+окт.21!F59-окт.21!E59</f>
        <v>-3828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сен.21!I60+окт.21!F60-окт.21!E60</f>
        <v>5172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сен.21!I61+окт.21!F61-окт.21!E61</f>
        <v>1302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1310</v>
      </c>
      <c r="H62" s="28">
        <v>44498</v>
      </c>
      <c r="I62" s="56">
        <f>сен.21!I62+окт.21!F62-окт.21!E62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сен.21!I63+окт.21!F63-окт.21!E63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1311</v>
      </c>
      <c r="H64" s="28">
        <v>44482</v>
      </c>
      <c r="I64" s="56">
        <f>сен.21!I64+окт.21!F64-окт.21!E64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сен.21!I65+окт.21!F65-окт.21!E65</f>
        <v>-1914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сен.21!I66+окт.21!F66-окт.21!E66</f>
        <v>-482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сен.21!I67+окт.21!F67-окт.21!E67</f>
        <v>2830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сен.21!I68+окт.21!F68-окт.21!E68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сен.21!I69+окт.21!F69-окт.21!E69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сен.21!I70+окт.21!F70-окт.21!E70</f>
        <v>-3828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сен.21!I71+окт.21!F71-окт.21!E71</f>
        <v>1172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сен.21!I72+окт.21!F72-окт.21!E72</f>
        <v>-7656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1500</v>
      </c>
      <c r="G73" s="132" t="s">
        <v>1312</v>
      </c>
      <c r="H73" s="28">
        <v>44484</v>
      </c>
      <c r="I73" s="56">
        <f>сен.21!I73+окт.21!F73-окт.21!E73</f>
        <v>72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1313</v>
      </c>
      <c r="H74" s="28" t="s">
        <v>1314</v>
      </c>
      <c r="I74" s="56">
        <f>сен.21!I74+окт.21!F74-окт.21!E74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сен.21!I75+окт.21!F75-окт.21!E75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1315</v>
      </c>
      <c r="H76" s="28">
        <v>44473</v>
      </c>
      <c r="I76" s="56">
        <f>сен.21!I76+окт.21!F76-окт.21!E76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1316</v>
      </c>
      <c r="H77" s="28">
        <v>44477</v>
      </c>
      <c r="I77" s="56">
        <f>сен.21!I77+окт.21!F77-окт.21!E77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сен.21!I78+окт.21!F78-окт.21!E78</f>
        <v>172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сен.21!I79+окт.21!F79-окт.21!E79</f>
        <v>172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сен.21!I80+окт.21!F80-окт.21!E80</f>
        <v>2640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1317</v>
      </c>
      <c r="H81" s="28">
        <v>44494</v>
      </c>
      <c r="I81" s="56">
        <f>сен.21!I81+окт.21!F81-окт.21!E81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сен.21!I82+окт.21!F82-окт.21!E82</f>
        <v>-3828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сен.21!I83+окт.21!F83-окт.21!E83</f>
        <v>-3828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сен.21!I84+окт.21!F84-окт.21!E84</f>
        <v>-3828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сен.21!I85+окт.21!F85-окт.21!E85</f>
        <v>-3828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сен.21!I86+окт.21!F86-окт.21!E86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сен.21!I87+окт.21!F87-окт.21!E87</f>
        <v>-3828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сен.21!I88+окт.21!F88-окт.21!E88</f>
        <v>27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сен.21!I89+окт.21!F89-окт.21!E89</f>
        <v>-2784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сен.21!I90+окт.21!F90-окт.21!E90</f>
        <v>-328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сен.21!I91+окт.21!F91-окт.21!E91</f>
        <v>-3828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сен.21!I92+окт.21!F92-окт.21!E92</f>
        <v>-646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сен.21!I93+окт.21!F93-окт.21!E93</f>
        <v>342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сен.21!I94+окт.21!F94-окт.21!E94</f>
        <v>-2262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сен.21!I95+окт.21!F95-окт.21!E95</f>
        <v>2716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1318</v>
      </c>
      <c r="H96" s="28">
        <v>44474</v>
      </c>
      <c r="I96" s="56">
        <f>сен.21!I96+окт.21!F96-окт.21!E96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сен.21!I97+окт.21!F97-окт.21!E97</f>
        <v>672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сен.21!I98+окт.21!F98-окт.21!E98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сен.21!I99+окт.21!F99-окт.21!E99</f>
        <v>6874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1319</v>
      </c>
      <c r="H100" s="28">
        <v>44473</v>
      </c>
      <c r="I100" s="56">
        <f>сен.21!I100+окт.21!F100-окт.21!E100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сен.21!I101+окт.21!F101-окт.21!E101</f>
        <v>324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сен.21!I102+окт.21!F102-окт.21!E102</f>
        <v>172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1320</v>
      </c>
      <c r="H103" s="28">
        <v>44491</v>
      </c>
      <c r="I103" s="56">
        <f>сен.21!I103+окт.21!F103-окт.21!E103</f>
        <v>-28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сен.21!I104+окт.21!F104-окт.21!E104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сен.21!I105+окт.21!F105-окт.21!E105</f>
        <v>3742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сен.21!I106+окт.21!F106-окт.21!E106</f>
        <v>-1740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сен.21!I107+окт.21!F107-окт.21!E107</f>
        <v>-3828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сен.21!I108+окт.21!F108-окт.21!E108</f>
        <v>-828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сен.21!I109+окт.21!F109-окт.21!E109</f>
        <v>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сен.21!I110+окт.21!F110-окт.21!E110</f>
        <v>5830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сен.21!I111+окт.21!F111-окт.21!E111</f>
        <v>-348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сен.21!I112+окт.21!F112-окт.21!E112</f>
        <v>1518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сен.21!I113+окт.21!F113-окт.21!E113</f>
        <v>1458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сен.21!I114+окт.21!F114-окт.21!E114</f>
        <v>-3828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1321</v>
      </c>
      <c r="H115" s="28">
        <v>44491</v>
      </c>
      <c r="I115" s="56">
        <f>сен.21!I115+окт.21!F115-окт.21!E115</f>
        <v>112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сен.21!I116+окт.21!F116-окт.21!E116</f>
        <v>-1218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сен.21!I117+окт.21!F117-окт.21!E117</f>
        <v>-3828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1322</v>
      </c>
      <c r="H118" s="28">
        <v>44476</v>
      </c>
      <c r="I118" s="56">
        <f>сен.21!I118+окт.21!F118-окт.21!E118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сен.21!I119+окт.21!F119-окт.21!E119</f>
        <v>-328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сен.21!I120+окт.21!F120-окт.21!E120</f>
        <v>-126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сен.21!I121+окт.21!F121-окт.21!E121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сен.21!I122+окт.21!F122-окт.21!E122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1323</v>
      </c>
      <c r="H123" s="28">
        <v>44490</v>
      </c>
      <c r="I123" s="56">
        <f>сен.21!I123+окт.21!F123-окт.21!E123</f>
        <v>202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сен.21!I124+окт.21!F124-окт.21!E124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сен.21!I125+окт.21!F125-окт.21!E125</f>
        <v>-3828</v>
      </c>
    </row>
  </sheetData>
  <mergeCells count="1">
    <mergeCell ref="C1:I2"/>
  </mergeCells>
  <conditionalFormatting sqref="I1:I125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/>
  <dimension ref="A1:I125"/>
  <sheetViews>
    <sheetView topLeftCell="A82" workbookViewId="0">
      <selection activeCell="G108" sqref="G10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0" t="s">
        <v>2</v>
      </c>
      <c r="B1" s="131" t="s">
        <v>3</v>
      </c>
      <c r="C1" s="146">
        <v>44501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окт.21!I4+ноя.21!F4-ноя.21!E4</f>
        <v>-4002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окт.21!I5+ноя.21!F5-ноя.21!E5</f>
        <v>2156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окт.21!I6+ноя.21!F6-ноя.21!E6</f>
        <v>-4002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окт.21!I7+ноя.21!F7-ноя.21!E7</f>
        <v>-4002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2800</v>
      </c>
      <c r="G8" s="132" t="s">
        <v>1324</v>
      </c>
      <c r="H8" s="28">
        <v>44523</v>
      </c>
      <c r="I8" s="56">
        <f>окт.21!I8+ноя.21!F8-ноя.21!E8</f>
        <v>998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окт.21!I9+ноя.21!F9-ноя.21!E9</f>
        <v>1234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окт.21!I10+ноя.21!F10-ноя.21!E10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1325</v>
      </c>
      <c r="H11" s="28">
        <v>44515</v>
      </c>
      <c r="I11" s="56">
        <f>окт.21!I11+ноя.21!F11-ноя.21!E11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окт.21!I12+ноя.21!F12-ноя.21!E12</f>
        <v>-4002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2000</v>
      </c>
      <c r="G13" s="132" t="s">
        <v>1326</v>
      </c>
      <c r="H13" s="28">
        <v>44525</v>
      </c>
      <c r="I13" s="56">
        <f>окт.21!I13+ноя.21!F13-ноя.21!E13</f>
        <v>1622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1327</v>
      </c>
      <c r="H14" s="28">
        <v>44516</v>
      </c>
      <c r="I14" s="56">
        <f>окт.21!I14+ноя.21!F14-ноя.21!E14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окт.21!I15+ноя.21!F15-ноя.21!E15</f>
        <v>242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окт.21!I16+ноя.21!F16-ноя.21!E16</f>
        <v>2298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1328</v>
      </c>
      <c r="H17" s="28">
        <v>44502</v>
      </c>
      <c r="I17" s="56">
        <f>окт.21!I17+ноя.21!F17-ноя.21!E17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окт.21!I18+ноя.21!F18-ноя.21!E18</f>
        <v>-4002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окт.21!I19+ноя.21!F19-ноя.21!E19</f>
        <v>-4002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1329</v>
      </c>
      <c r="H20" s="28">
        <v>44512</v>
      </c>
      <c r="I20" s="56">
        <f>окт.21!I20+ноя.21!F20-ноя.21!E20</f>
        <v>1268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окт.21!I21+ноя.21!F21-ноя.21!E21</f>
        <v>-2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окт.21!I22+ноя.21!F22-ноя.21!E22</f>
        <v>-1740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1330</v>
      </c>
      <c r="H23" s="28">
        <v>44517</v>
      </c>
      <c r="I23" s="56">
        <f>окт.21!I23+ноя.21!F23-ноя.21!E23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окт.21!I24+ноя.21!F24-ноя.21!E24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окт.21!I25+ноя.21!F25-ноя.21!E25</f>
        <v>-1002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окт.21!I26+ноя.21!F26-ноя.21!E26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окт.21!I27+ноя.21!F27-ноя.21!E27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1331</v>
      </c>
      <c r="H28" s="28">
        <v>44501</v>
      </c>
      <c r="I28" s="56">
        <f>окт.21!I28+ноя.21!F28-ноя.21!E28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окт.21!I29+ноя.21!F29-ноя.21!E29</f>
        <v>-4002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окт.21!I30+ноя.21!F30-ноя.21!E30</f>
        <v>-2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окт.21!I31+ноя.21!F31-ноя.21!E31</f>
        <v>978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окт.21!I32+ноя.21!F32-ноя.21!E32</f>
        <v>4786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окт.21!I33+ноя.21!F33-ноя.21!E33</f>
        <v>-1002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окт.21!I34+ноя.21!F34-ноя.21!E34</f>
        <v>-3602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1700</v>
      </c>
      <c r="G35" s="132" t="s">
        <v>1332</v>
      </c>
      <c r="H35" s="28">
        <v>44512</v>
      </c>
      <c r="I35" s="56">
        <f>окт.21!I35+ноя.21!F35-ноя.21!E35</f>
        <v>308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49635</v>
      </c>
      <c r="H36" s="28">
        <v>44503</v>
      </c>
      <c r="I36" s="56">
        <f>окт.21!I36+ноя.21!F36-ноя.21!E36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окт.21!I37+ноя.21!F37-ноя.21!E37</f>
        <v>1010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окт.21!I38+ноя.21!F38-ноя.21!E38</f>
        <v>-4002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окт.21!I39+ноя.21!F39-ноя.21!E39</f>
        <v>-3306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окт.21!I40+ноя.21!F40-ноя.21!E40</f>
        <v>-4002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окт.21!I41+ноя.21!F41-ноя.21!E41</f>
        <v>-4002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окт.21!I42+ноя.21!F42-ноя.21!E42</f>
        <v>4960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1333</v>
      </c>
      <c r="H43" s="28">
        <v>44509</v>
      </c>
      <c r="I43" s="56">
        <f>окт.21!I43+ноя.21!F43-ноя.21!E43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окт.21!I44+ноя.21!F44-ноя.21!E44</f>
        <v>-1236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969</v>
      </c>
      <c r="G45" s="132" t="s">
        <v>1334</v>
      </c>
      <c r="H45" s="28">
        <v>44529</v>
      </c>
      <c r="I45" s="56">
        <f>окт.21!I45+ноя.21!F45-ноя.21!E45</f>
        <v>911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1335</v>
      </c>
      <c r="H46" s="28">
        <v>44529</v>
      </c>
      <c r="I46" s="56">
        <f>окт.21!I46+ноя.21!F46-ноя.21!E46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окт.21!I47+ноя.21!F47-ноя.21!E47</f>
        <v>3998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окт.21!I48+ноя.21!F48-ноя.21!E48</f>
        <v>3946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окт.21!I49+ноя.21!F49-ноя.21!E49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окт.21!I50+ноя.21!F50-ноя.21!E50</f>
        <v>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окт.21!I51+ноя.21!F51-ноя.21!E51</f>
        <v>176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680</v>
      </c>
      <c r="G52" s="132" t="s">
        <v>1336</v>
      </c>
      <c r="H52" s="28">
        <v>44517</v>
      </c>
      <c r="I52" s="56">
        <f>окт.21!I52+ноя.21!F52-ноя.21!E52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окт.21!I53+ноя.21!F53-ноя.21!E53</f>
        <v>298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1337</v>
      </c>
      <c r="H54" s="28">
        <v>44503</v>
      </c>
      <c r="I54" s="56">
        <f>окт.21!I54+ноя.21!F54-ноя.21!E54</f>
        <v>82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окт.21!I55+ноя.21!F55-ноя.21!E55</f>
        <v>-4002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окт.21!I56+ноя.21!F56-ноя.21!E56</f>
        <v>-1202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окт.21!I57+ноя.21!F57-ноя.21!E57</f>
        <v>-4002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окт.21!I58+ноя.21!F58-ноя.21!E58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окт.21!I59+ноя.21!F59-ноя.21!E59</f>
        <v>-4002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окт.21!I60+ноя.21!F60-ноя.21!E60</f>
        <v>4998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окт.21!I61+ноя.21!F61-ноя.21!E61</f>
        <v>1128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1338</v>
      </c>
      <c r="H62" s="28">
        <v>44530</v>
      </c>
      <c r="I62" s="56">
        <f>окт.21!I62+ноя.21!F62-ноя.21!E62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окт.21!I63+ноя.21!F63-ноя.21!E63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окт.21!I64+ноя.21!F64-ноя.21!E64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окт.21!I65+ноя.21!F65-ноя.21!E65</f>
        <v>-2088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830</v>
      </c>
      <c r="G66" s="105">
        <v>818759</v>
      </c>
      <c r="H66" s="125">
        <v>44519</v>
      </c>
      <c r="I66" s="56">
        <f>окт.21!I66+ноя.21!F66-ноя.21!E66</f>
        <v>174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окт.21!I67+ноя.21!F67-ноя.21!E67</f>
        <v>2656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окт.21!I68+ноя.21!F68-ноя.21!E68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1339</v>
      </c>
      <c r="H69" s="28">
        <v>44501</v>
      </c>
      <c r="I69" s="56">
        <f>окт.21!I69+ноя.21!F69-ноя.21!E69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окт.21!I70+ноя.21!F70-ноя.21!E70</f>
        <v>-4002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1202</v>
      </c>
      <c r="G71" s="132" t="s">
        <v>1340</v>
      </c>
      <c r="H71" s="28">
        <v>44515</v>
      </c>
      <c r="I71" s="56">
        <f>окт.21!I71+ноя.21!F71-ноя.21!E71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окт.21!I72+ноя.21!F72-ноя.21!E72</f>
        <v>-8004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окт.21!I73+ноя.21!F73-ноя.21!E73</f>
        <v>-102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1341</v>
      </c>
      <c r="H74" s="28">
        <v>44512</v>
      </c>
      <c r="I74" s="56">
        <f>окт.21!I74+ноя.21!F74-ноя.21!E74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окт.21!I75+ноя.21!F75-ноя.21!E75</f>
        <v>6700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окт.21!I76+ноя.21!F76-ноя.21!E76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окт.21!I77+ноя.21!F77-ноя.21!E77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1100</v>
      </c>
      <c r="G78" s="132" t="s">
        <v>1342</v>
      </c>
      <c r="H78" s="28">
        <v>44517</v>
      </c>
      <c r="I78" s="56">
        <f>окт.21!I78+ноя.21!F78-ноя.21!E78</f>
        <v>1098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окт.21!I79+ноя.21!F79-ноя.21!E79</f>
        <v>-2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окт.21!I80+ноя.21!F80-ноя.21!E80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1343</v>
      </c>
      <c r="H81" s="28">
        <v>44529</v>
      </c>
      <c r="I81" s="56">
        <f>окт.21!I81+ноя.21!F81-ноя.21!E81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окт.21!I82+ноя.21!F82-ноя.21!E82</f>
        <v>-4002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окт.21!I83+ноя.21!F83-ноя.21!E83</f>
        <v>-4002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окт.21!I84+ноя.21!F84-ноя.21!E84</f>
        <v>-4002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окт.21!I85+ноя.21!F85-ноя.21!E85</f>
        <v>-4002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окт.21!I86+ноя.21!F86-ноя.21!E86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окт.21!I87+ноя.21!F87-ноя.21!E87</f>
        <v>-4002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533</v>
      </c>
      <c r="G88" s="132" t="s">
        <v>1344</v>
      </c>
      <c r="H88" s="28">
        <v>44522</v>
      </c>
      <c r="I88" s="56">
        <f>окт.21!I88+ноя.21!F88-ноя.21!E88</f>
        <v>386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окт.21!I89+ноя.21!F89-ноя.21!E89</f>
        <v>-2958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1345</v>
      </c>
      <c r="H90" s="28">
        <v>44529</v>
      </c>
      <c r="I90" s="56">
        <f>окт.21!I90+ноя.21!F90-ноя.21!E90</f>
        <v>498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окт.21!I91+ноя.21!F91-ноя.21!E91</f>
        <v>-4002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960</v>
      </c>
      <c r="G92" s="132" t="s">
        <v>1346</v>
      </c>
      <c r="H92" s="28">
        <v>44517</v>
      </c>
      <c r="I92" s="56">
        <f>окт.21!I92+ноя.21!F92-ноя.21!E92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окт.21!I93+ноя.21!F93-ноя.21!E93</f>
        <v>168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окт.21!I94+ноя.21!F94-ноя.21!E94</f>
        <v>-2436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окт.21!I95+ноя.21!F95-ноя.21!E95</f>
        <v>2542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1347</v>
      </c>
      <c r="H96" s="28">
        <v>44501</v>
      </c>
      <c r="I96" s="56">
        <f>окт.21!I96+ноя.21!F96-ноя.21!E96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1000</v>
      </c>
      <c r="G97" s="132" t="s">
        <v>1348</v>
      </c>
      <c r="H97" s="28">
        <v>44517</v>
      </c>
      <c r="I97" s="56">
        <f>окт.21!I97+ноя.21!F97-ноя.21!E97</f>
        <v>1498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окт.21!I98+ноя.21!F98-ноя.21!E98</f>
        <v>-696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окт.21!I99+ноя.21!F99-ноя.21!E99</f>
        <v>6700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1349</v>
      </c>
      <c r="H100" s="28">
        <v>44501</v>
      </c>
      <c r="I100" s="56">
        <f>окт.21!I100+ноя.21!F100-ноя.21!E100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окт.21!I101+ноя.21!F101-ноя.21!E101</f>
        <v>150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окт.21!I102+ноя.21!F102-ноя.21!E102</f>
        <v>-2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1350</v>
      </c>
      <c r="H103" s="28">
        <v>44527</v>
      </c>
      <c r="I103" s="56">
        <f>окт.21!I103+ноя.21!F103-ноя.21!E103</f>
        <v>-52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1351</v>
      </c>
      <c r="H104" s="28">
        <v>44524</v>
      </c>
      <c r="I104" s="56">
        <f>окт.21!I104+ноя.21!F104-ноя.21!E104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окт.21!I105+ноя.21!F105-ноя.21!E105</f>
        <v>3568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окт.21!I106+ноя.21!F106-ноя.21!E106</f>
        <v>-1914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окт.21!I107+ноя.21!F107-ноя.21!E107</f>
        <v>-4002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окт.21!I108+ноя.21!F108-ноя.21!E108</f>
        <v>-1002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окт.21!I109+ноя.21!F109-ноя.21!E109</f>
        <v>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окт.21!I110+ноя.21!F110-ноя.21!E110</f>
        <v>5656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1352</v>
      </c>
      <c r="H111" s="28">
        <v>44511</v>
      </c>
      <c r="I111" s="56">
        <f>окт.21!I111+ноя.21!F111-ноя.21!E111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окт.21!I112+ноя.21!F112-ноя.21!E112</f>
        <v>1344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окт.21!I113+ноя.21!F113-ноя.21!E113</f>
        <v>1284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окт.21!I114+ноя.21!F114-ноя.21!E114</f>
        <v>-4002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окт.21!I115+ноя.21!F115-ноя.21!E115</f>
        <v>-62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1353</v>
      </c>
      <c r="H116" s="28">
        <v>44508</v>
      </c>
      <c r="I116" s="56">
        <f>окт.21!I116+ноя.21!F116-ноя.21!E116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окт.21!I117+ноя.21!F117-ноя.21!E117</f>
        <v>-4002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1354</v>
      </c>
      <c r="H118" s="28">
        <v>44508</v>
      </c>
      <c r="I118" s="56">
        <f>окт.21!I118+ноя.21!F118-ноя.21!E118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окт.21!I119+ноя.21!F119-ноя.21!E119</f>
        <v>-502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окт.21!I120+ноя.21!F120-ноя.21!E120</f>
        <v>-300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окт.21!I121+ноя.21!F121-ноя.21!E121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окт.21!I122+ноя.21!F122-ноя.21!E122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1355</v>
      </c>
      <c r="H123" s="28">
        <v>44522</v>
      </c>
      <c r="I123" s="56">
        <f>окт.21!I123+ноя.21!F123-ноя.21!E123</f>
        <v>203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окт.21!I124+ноя.21!F124-ноя.21!E124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окт.21!I125+ноя.21!F125-ноя.21!E125</f>
        <v>-4002</v>
      </c>
    </row>
  </sheetData>
  <autoFilter ref="A3:I125" xr:uid="{00000000-0009-0000-0000-00003F000000}"/>
  <mergeCells count="1">
    <mergeCell ref="C1:I2"/>
  </mergeCells>
  <conditionalFormatting sqref="I1:I125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/>
  <dimension ref="A1:I125"/>
  <sheetViews>
    <sheetView topLeftCell="A99" workbookViewId="0">
      <selection activeCell="F131" sqref="F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44531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ноя.21!I4+дек.21!F4-дек.21!E4</f>
        <v>-4176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ноя.21!I5+дек.21!F5-дек.21!E5</f>
        <v>1982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ноя.21!I6+дек.21!F6-дек.21!E6</f>
        <v>-4176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ноя.21!I7+дек.21!F7-дек.21!E7</f>
        <v>-4176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ноя.21!I8+дек.21!F8-дек.21!E8</f>
        <v>824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ноя.21!I9+дек.21!F9-дек.21!E9</f>
        <v>1060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ноя.21!I10+дек.21!F10-дек.21!E10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1356</v>
      </c>
      <c r="H11" s="28">
        <v>44544</v>
      </c>
      <c r="I11" s="56">
        <f>ноя.21!I11+дек.21!F11-дек.21!E11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ноя.21!I12+дек.21!F12-дек.21!E12</f>
        <v>-4176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ноя.21!I13+дек.21!F13-дек.21!E13</f>
        <v>1448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1357</v>
      </c>
      <c r="H14" s="28">
        <v>44546</v>
      </c>
      <c r="I14" s="56">
        <f>ноя.21!I14+дек.21!F14-дек.21!E14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ноя.21!I15+дек.21!F15-дек.21!E15</f>
        <v>68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ноя.21!I16+дек.21!F16-дек.21!E16</f>
        <v>2124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ноя.21!I17+дек.21!F17-дек.21!E17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ноя.21!I18+дек.21!F18-дек.21!E18</f>
        <v>-4176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ноя.21!I19+дек.21!F19-дек.21!E19</f>
        <v>-4176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1358</v>
      </c>
      <c r="H20" s="28">
        <v>44543</v>
      </c>
      <c r="I20" s="56">
        <f>ноя.21!I20+дек.21!F20-дек.21!E20</f>
        <v>1394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1359</v>
      </c>
      <c r="H21" s="28">
        <v>44543</v>
      </c>
      <c r="I21" s="56">
        <f>ноя.21!I21+дек.21!F21-дек.21!E21</f>
        <v>824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ноя.21!I22+дек.21!F22-дек.21!E22</f>
        <v>-1914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1360</v>
      </c>
      <c r="H23" s="28">
        <v>44554</v>
      </c>
      <c r="I23" s="56">
        <f>ноя.21!I23+дек.21!F23-дек.21!E23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ноя.21!I24+дек.21!F24-дек.21!E24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ноя.21!I25+дек.21!F25-дек.21!E25</f>
        <v>-1176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ноя.21!I26+дек.21!F26-дек.21!E26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ноя.21!I27+дек.21!F27-дек.21!E27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ноя.21!I28+дек.21!F28-дек.21!E28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ноя.21!I29+дек.21!F29-дек.21!E29</f>
        <v>-4176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ноя.21!I30+дек.21!F30-дек.21!E30</f>
        <v>-176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ноя.21!I31+дек.21!F31-дек.21!E31</f>
        <v>804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ноя.21!I32+дек.21!F32-дек.21!E32</f>
        <v>4612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ноя.21!I33+дек.21!F33-дек.21!E33</f>
        <v>-1176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ноя.21!I34+дек.21!F34-дек.21!E34</f>
        <v>-3776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ноя.21!I35+дек.21!F35-дек.21!E35</f>
        <v>134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13945.596089999999</v>
      </c>
      <c r="H36" s="28" t="s">
        <v>1361</v>
      </c>
      <c r="I36" s="56">
        <f>ноя.21!I36+дек.21!F36-дек.21!E36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ноя.21!I37+дек.21!F37-дек.21!E37</f>
        <v>836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ноя.21!I38+дек.21!F38-дек.21!E38</f>
        <v>-4176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ноя.21!I39+дек.21!F39-дек.21!E39</f>
        <v>-3480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ноя.21!I40+дек.21!F40-дек.21!E40</f>
        <v>-4176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ноя.21!I41+дек.21!F41-дек.21!E41</f>
        <v>-4176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ноя.21!I42+дек.21!F42-дек.21!E42</f>
        <v>4786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1362</v>
      </c>
      <c r="H43" s="28" t="s">
        <v>1363</v>
      </c>
      <c r="I43" s="56">
        <f>ноя.21!I43+дек.21!F43-дек.21!E43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ноя.21!I44+дек.21!F44-дек.21!E44</f>
        <v>-1410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ноя.21!I45+дек.21!F45-дек.21!E45</f>
        <v>737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ноя.21!I46+дек.21!F46-дек.21!E46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ноя.21!I47+дек.21!F47-дек.21!E47</f>
        <v>3824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ноя.21!I48+дек.21!F48-дек.21!E48</f>
        <v>3772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ноя.21!I49+дек.21!F49-дек.21!E49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ноя.21!I50+дек.21!F50-дек.21!E50</f>
        <v>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1364</v>
      </c>
      <c r="H51" s="28">
        <v>44547</v>
      </c>
      <c r="I51" s="56">
        <f>ноя.21!I51+дек.21!F51-дек.21!E51</f>
        <v>177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348</v>
      </c>
      <c r="G52" s="132" t="s">
        <v>1365</v>
      </c>
      <c r="H52" s="28" t="s">
        <v>1361</v>
      </c>
      <c r="I52" s="56">
        <f>ноя.21!I52+дек.21!F52-дек.21!E52</f>
        <v>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300</v>
      </c>
      <c r="G53" s="132" t="s">
        <v>1366</v>
      </c>
      <c r="H53" s="28">
        <v>44550</v>
      </c>
      <c r="I53" s="56">
        <f>ноя.21!I53+дек.21!F53-дек.21!E53</f>
        <v>424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ноя.21!I54+дек.21!F54-дек.21!E54</f>
        <v>-92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ноя.21!I55+дек.21!F55-дек.21!E55</f>
        <v>-4176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ноя.21!I56+дек.21!F56-дек.21!E56</f>
        <v>-1376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ноя.21!I57+дек.21!F57-дек.21!E57</f>
        <v>-4176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ноя.21!I58+дек.21!F58-дек.21!E58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ноя.21!I59+дек.21!F59-дек.21!E59</f>
        <v>-4176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ноя.21!I60+дек.21!F60-дек.21!E60</f>
        <v>4824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ноя.21!I61+дек.21!F61-дек.21!E61</f>
        <v>954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1367</v>
      </c>
      <c r="H62" s="28">
        <v>44559</v>
      </c>
      <c r="I62" s="56">
        <f>ноя.21!I62+дек.21!F62-дек.21!E62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ноя.21!I63+дек.21!F63-дек.21!E63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1368</v>
      </c>
      <c r="H64" s="28">
        <v>44543</v>
      </c>
      <c r="I64" s="56">
        <f>ноя.21!I64+дек.21!F64-дек.21!E64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ноя.21!I65+дек.21!F65-дек.21!E65</f>
        <v>-2262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ноя.21!I66+дек.21!F66-дек.21!E66</f>
        <v>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ноя.21!I67+дек.21!F67-дек.21!E67</f>
        <v>2482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ноя.21!I68+дек.21!F68-дек.21!E68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1369</v>
      </c>
      <c r="H69" s="28">
        <v>44533</v>
      </c>
      <c r="I69" s="56">
        <f>ноя.21!I69+дек.21!F69-дек.21!E69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ноя.21!I70+дек.21!F70-дек.21!E70</f>
        <v>-4176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ноя.21!I71+дек.21!F71-дек.21!E71</f>
        <v>2026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ноя.21!I72+дек.21!F72-дек.21!E72</f>
        <v>-8352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ноя.21!I73+дек.21!F73-дек.21!E73</f>
        <v>-276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1370</v>
      </c>
      <c r="H74" s="28">
        <v>44538</v>
      </c>
      <c r="I74" s="56">
        <f>ноя.21!I74+дек.21!F74-дек.21!E74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ноя.21!I75+дек.21!F75-дек.21!E75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ноя.21!I76+дек.21!F76-дек.21!E76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ноя.21!I77+дек.21!F77-дек.21!E77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ноя.21!I78+дек.21!F78-дек.21!E78</f>
        <v>924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ноя.21!I79+дек.21!F79-дек.21!E79</f>
        <v>-176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ноя.21!I80+дек.21!F80-дек.21!E80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1371</v>
      </c>
      <c r="H81" s="28">
        <v>44543</v>
      </c>
      <c r="I81" s="56">
        <f>ноя.21!I81+дек.21!F81-дек.21!E81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ноя.21!I82+дек.21!F82-дек.21!E82</f>
        <v>-4176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ноя.21!I83+дек.21!F83-дек.21!E83</f>
        <v>-4176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ноя.21!I84+дек.21!F84-дек.21!E84</f>
        <v>-4176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ноя.21!I85+дек.21!F85-дек.21!E85</f>
        <v>-4176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1372</v>
      </c>
      <c r="H86" s="28">
        <v>44559</v>
      </c>
      <c r="I86" s="56">
        <f>ноя.21!I86+дек.21!F86-дек.21!E86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ноя.21!I87+дек.21!F87-дек.21!E87</f>
        <v>-4176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ноя.21!I88+дек.21!F88-дек.21!E88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4000</v>
      </c>
      <c r="G89" s="132" t="s">
        <v>1373</v>
      </c>
      <c r="H89" s="28">
        <v>44539</v>
      </c>
      <c r="I89" s="56">
        <f>ноя.21!I89+дек.21!F89-дек.21!E89</f>
        <v>868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ноя.21!I90+дек.21!F90-дек.21!E90</f>
        <v>324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ноя.21!I91+дек.21!F91-дек.21!E91</f>
        <v>-4176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ноя.21!I92+дек.21!F92-дек.21!E92</f>
        <v>-34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ноя.21!I93+дек.21!F93-дек.21!E93</f>
        <v>-6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ноя.21!I94+дек.21!F94-дек.21!E94</f>
        <v>-2610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ноя.21!I95+дек.21!F95-дек.21!E95</f>
        <v>2368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1374</v>
      </c>
      <c r="H96" s="28">
        <v>44536</v>
      </c>
      <c r="I96" s="56">
        <f>ноя.21!I96+дек.21!F96-дек.21!E96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ноя.21!I97+дек.21!F97-дек.21!E97</f>
        <v>1324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2436</v>
      </c>
      <c r="G98" s="132" t="s">
        <v>160</v>
      </c>
      <c r="H98" s="28">
        <v>44543</v>
      </c>
      <c r="I98" s="56">
        <f>ноя.21!I98+дек.21!F98-дек.21!E98</f>
        <v>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ноя.21!I99+дек.21!F99-дек.21!E99</f>
        <v>6526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1375</v>
      </c>
      <c r="H100" s="28" t="s">
        <v>1376</v>
      </c>
      <c r="I100" s="56">
        <f>ноя.21!I100+дек.21!F100-дек.21!E100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ноя.21!I101+дек.21!F101-дек.21!E101</f>
        <v>-24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ноя.21!I102+дек.21!F102-дек.21!E102</f>
        <v>-176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1377</v>
      </c>
      <c r="H103" s="28">
        <v>44554</v>
      </c>
      <c r="I103" s="56">
        <f>ноя.21!I103+дек.21!F103-дек.21!E103</f>
        <v>-76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ноя.21!I104+дек.21!F104-дек.21!E104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ноя.21!I105+дек.21!F105-дек.21!E105</f>
        <v>3394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ноя.21!I106+дек.21!F106-дек.21!E106</f>
        <v>-2088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ноя.21!I107+дек.21!F107-дек.21!E107</f>
        <v>-4176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ноя.21!I108+дек.21!F108-дек.21!E108</f>
        <v>-1176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ноя.21!I109+дек.21!F109-дек.21!E109</f>
        <v>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1044</v>
      </c>
      <c r="G110" s="132" t="s">
        <v>1378</v>
      </c>
      <c r="H110" s="28">
        <v>44543</v>
      </c>
      <c r="I110" s="56">
        <f>ноя.21!I110+дек.21!F110-дек.21!E110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ноя.21!I111+дек.21!F111-дек.21!E111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1379</v>
      </c>
      <c r="H112" s="28">
        <v>44551</v>
      </c>
      <c r="I112" s="56">
        <f>ноя.21!I112+дек.21!F112-дек.21!E112</f>
        <v>2214</v>
      </c>
    </row>
    <row r="113" spans="1:9" x14ac:dyDescent="0.25">
      <c r="A113" s="53">
        <v>110</v>
      </c>
      <c r="B113" s="41">
        <v>169</v>
      </c>
      <c r="C113" s="41"/>
      <c r="D113" s="33" t="s">
        <v>1380</v>
      </c>
      <c r="E113" s="131">
        <v>174</v>
      </c>
      <c r="F113" s="13"/>
      <c r="G113" s="132"/>
      <c r="H113" s="131"/>
      <c r="I113" s="56">
        <f>ноя.21!I113+дек.21!F113-дек.21!E113</f>
        <v>1110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ноя.21!I114+дек.21!F114-дек.21!E114</f>
        <v>-4176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1381</v>
      </c>
      <c r="H115" s="28">
        <v>44557</v>
      </c>
      <c r="I115" s="56">
        <f>ноя.21!I115+дек.21!F115-дек.21!E115</f>
        <v>-36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ноя.21!I116+дек.21!F116-дек.21!E116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ноя.21!I117+дек.21!F117-дек.21!E117</f>
        <v>-4176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1382</v>
      </c>
      <c r="H118" s="28">
        <v>44540</v>
      </c>
      <c r="I118" s="56">
        <f>ноя.21!I118+дек.21!F118-дек.21!E118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ноя.21!I119+дек.21!F119-дек.21!E119</f>
        <v>-676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ноя.21!I120+дек.21!F120-дек.21!E120</f>
        <v>-474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ноя.21!I121+дек.21!F121-дек.21!E121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ноя.21!I122+дек.21!F122-дек.21!E122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1383</v>
      </c>
      <c r="H123" s="28">
        <v>44551</v>
      </c>
      <c r="I123" s="56">
        <f>ноя.21!I123+дек.21!F123-дек.21!E123</f>
        <v>204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ноя.21!I124+дек.21!F124-дек.21!E124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ноя.21!I125+дек.21!F125-дек.21!E125</f>
        <v>-4176</v>
      </c>
    </row>
  </sheetData>
  <autoFilter ref="A3:I125" xr:uid="{00000000-0009-0000-0000-000040000000}"/>
  <mergeCells count="1">
    <mergeCell ref="C1:I2"/>
  </mergeCells>
  <conditionalFormatting sqref="I1:I125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1384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06">
        <v>44926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1385</v>
      </c>
      <c r="F8" s="126" t="s">
        <v>12</v>
      </c>
      <c r="G8" s="74" t="s">
        <v>13</v>
      </c>
      <c r="H8" s="74" t="s">
        <v>1386</v>
      </c>
      <c r="I8" s="109">
        <v>44562</v>
      </c>
      <c r="J8" s="109">
        <v>44593</v>
      </c>
      <c r="K8" s="109">
        <v>44621</v>
      </c>
      <c r="L8" s="74" t="s">
        <v>1387</v>
      </c>
      <c r="M8" s="109">
        <v>44652</v>
      </c>
      <c r="N8" s="109">
        <v>44682</v>
      </c>
      <c r="O8" s="109">
        <v>44713</v>
      </c>
      <c r="P8" s="78" t="s">
        <v>1388</v>
      </c>
      <c r="Q8" s="109">
        <v>44743</v>
      </c>
      <c r="R8" s="109">
        <v>44774</v>
      </c>
      <c r="S8" s="109">
        <v>44805</v>
      </c>
      <c r="T8" s="78" t="s">
        <v>1389</v>
      </c>
      <c r="U8" s="109">
        <v>44835</v>
      </c>
      <c r="V8" s="109">
        <v>44866</v>
      </c>
      <c r="W8" s="109">
        <v>44896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СВОД_2021!F9</f>
        <v>-4698</v>
      </c>
      <c r="F9" s="113">
        <f>G9+E9-H9-L9-P9-T9</f>
        <v>-6786</v>
      </c>
      <c r="G9" s="114">
        <f>янв.22!F4+фев.22!F4+мар.22!F4+апр.22!F4+май.22!F4+июн.22!F4+июл.22!F4+авг.22!F4+сен.22!F4+окт.22!F4+ноя.22!F4+дек.22!F4</f>
        <v>0</v>
      </c>
      <c r="H9" s="81">
        <f t="shared" ref="H9:H72" si="0">I9+J9+K9</f>
        <v>522</v>
      </c>
      <c r="I9" s="12">
        <f>янв.22!E4</f>
        <v>174</v>
      </c>
      <c r="J9" s="12">
        <f>фев.22!E4</f>
        <v>174</v>
      </c>
      <c r="K9" s="12">
        <f>мар.22!E4</f>
        <v>174</v>
      </c>
      <c r="L9" s="82">
        <f t="shared" ref="L9:L72" si="1">M9+N9+O9</f>
        <v>522</v>
      </c>
      <c r="M9" s="12">
        <f>апр.22!E4</f>
        <v>174</v>
      </c>
      <c r="N9" s="12">
        <f>май.22!E4</f>
        <v>174</v>
      </c>
      <c r="O9" s="12">
        <f>июн.22!E4</f>
        <v>174</v>
      </c>
      <c r="P9" s="82">
        <f t="shared" ref="P9:P72" si="2">Q9+R9+S9</f>
        <v>522</v>
      </c>
      <c r="Q9" s="12">
        <f>июл.22!E4</f>
        <v>174</v>
      </c>
      <c r="R9" s="12">
        <f>авг.22!E4</f>
        <v>174</v>
      </c>
      <c r="S9" s="12">
        <f>сен.22!E4</f>
        <v>174</v>
      </c>
      <c r="T9" s="82">
        <f t="shared" ref="T9:T72" si="3">U9+V9+W9</f>
        <v>522</v>
      </c>
      <c r="U9" s="12">
        <f>окт.22!E4</f>
        <v>174</v>
      </c>
      <c r="V9" s="12">
        <f>ноя.22!E4</f>
        <v>174</v>
      </c>
      <c r="W9" s="12">
        <f>дек.22!E4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СВОД_2021!F10</f>
        <v>1956</v>
      </c>
      <c r="F10" s="113">
        <f t="shared" ref="F10:F73" si="4">G10+E10-H10-L10-P10-T10</f>
        <v>-132</v>
      </c>
      <c r="G10" s="114">
        <f>янв.22!F5+фев.22!F5+мар.22!F5+апр.22!F5+май.22!F5+июн.22!F5+июл.22!F5+авг.22!F5+сен.22!F5+окт.22!F5+ноя.22!F5+дек.22!F5</f>
        <v>0</v>
      </c>
      <c r="H10" s="81">
        <f t="shared" si="0"/>
        <v>522</v>
      </c>
      <c r="I10" s="12">
        <f>янв.22!E5</f>
        <v>174</v>
      </c>
      <c r="J10" s="12">
        <f>фев.22!E5</f>
        <v>174</v>
      </c>
      <c r="K10" s="12">
        <f>мар.22!E5</f>
        <v>174</v>
      </c>
      <c r="L10" s="82">
        <f t="shared" si="1"/>
        <v>522</v>
      </c>
      <c r="M10" s="12">
        <f>апр.22!E5</f>
        <v>174</v>
      </c>
      <c r="N10" s="12">
        <f>май.22!E5</f>
        <v>174</v>
      </c>
      <c r="O10" s="12">
        <f>июн.22!E5</f>
        <v>174</v>
      </c>
      <c r="P10" s="82">
        <f t="shared" si="2"/>
        <v>522</v>
      </c>
      <c r="Q10" s="12">
        <f>июл.22!E5</f>
        <v>174</v>
      </c>
      <c r="R10" s="12">
        <f>авг.22!E5</f>
        <v>174</v>
      </c>
      <c r="S10" s="12">
        <f>сен.22!E5</f>
        <v>174</v>
      </c>
      <c r="T10" s="82">
        <f t="shared" si="3"/>
        <v>522</v>
      </c>
      <c r="U10" s="12">
        <f>окт.22!E5</f>
        <v>174</v>
      </c>
      <c r="V10" s="12">
        <f>ноя.22!E5</f>
        <v>174</v>
      </c>
      <c r="W10" s="12">
        <f>дек.22!E5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СВОД_2021!F11</f>
        <v>-2402</v>
      </c>
      <c r="F11" s="113">
        <f t="shared" si="4"/>
        <v>-4490</v>
      </c>
      <c r="G11" s="114">
        <f>янв.22!F6+фев.22!F6+мар.22!F6+апр.22!F6+май.22!F6+июн.22!F6+июл.22!F6+авг.22!F6+сен.22!F6+окт.22!F6+ноя.22!F6+дек.22!F6</f>
        <v>0</v>
      </c>
      <c r="H11" s="81">
        <f t="shared" si="0"/>
        <v>522</v>
      </c>
      <c r="I11" s="12">
        <f>янв.22!E6</f>
        <v>174</v>
      </c>
      <c r="J11" s="12">
        <f>фев.22!E6</f>
        <v>174</v>
      </c>
      <c r="K11" s="12">
        <f>мар.22!E6</f>
        <v>174</v>
      </c>
      <c r="L11" s="82">
        <f t="shared" si="1"/>
        <v>522</v>
      </c>
      <c r="M11" s="12">
        <f>апр.22!E6</f>
        <v>174</v>
      </c>
      <c r="N11" s="12">
        <f>май.22!E6</f>
        <v>174</v>
      </c>
      <c r="O11" s="12">
        <f>июн.22!E6</f>
        <v>174</v>
      </c>
      <c r="P11" s="82">
        <f t="shared" si="2"/>
        <v>522</v>
      </c>
      <c r="Q11" s="12">
        <f>июл.22!E6</f>
        <v>174</v>
      </c>
      <c r="R11" s="12">
        <f>авг.22!E6</f>
        <v>174</v>
      </c>
      <c r="S11" s="12">
        <f>сен.22!E6</f>
        <v>174</v>
      </c>
      <c r="T11" s="82">
        <f t="shared" si="3"/>
        <v>522</v>
      </c>
      <c r="U11" s="12">
        <f>окт.22!E6</f>
        <v>174</v>
      </c>
      <c r="V11" s="12">
        <f>ноя.22!E6</f>
        <v>174</v>
      </c>
      <c r="W11" s="12">
        <f>дек.22!E6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СВОД_2021!F12</f>
        <v>-7202</v>
      </c>
      <c r="F12" s="113">
        <f t="shared" si="4"/>
        <v>-9290</v>
      </c>
      <c r="G12" s="114">
        <f>янв.22!F7+фев.22!F7+мар.22!F7+апр.22!F7+май.22!F7+июн.22!F7+июл.22!F7+авг.22!F7+сен.22!F7+окт.22!F7+ноя.22!F7+дек.22!F7</f>
        <v>0</v>
      </c>
      <c r="H12" s="81">
        <f t="shared" si="0"/>
        <v>522</v>
      </c>
      <c r="I12" s="12">
        <f>янв.22!E7</f>
        <v>174</v>
      </c>
      <c r="J12" s="12">
        <f>фев.22!E7</f>
        <v>174</v>
      </c>
      <c r="K12" s="12">
        <f>мар.22!E7</f>
        <v>174</v>
      </c>
      <c r="L12" s="82">
        <f t="shared" si="1"/>
        <v>522</v>
      </c>
      <c r="M12" s="12">
        <f>апр.22!E7</f>
        <v>174</v>
      </c>
      <c r="N12" s="12">
        <f>май.22!E7</f>
        <v>174</v>
      </c>
      <c r="O12" s="12">
        <f>июн.22!E7</f>
        <v>174</v>
      </c>
      <c r="P12" s="82">
        <f t="shared" si="2"/>
        <v>522</v>
      </c>
      <c r="Q12" s="12">
        <f>июл.22!E7</f>
        <v>174</v>
      </c>
      <c r="R12" s="12">
        <f>авг.22!E7</f>
        <v>174</v>
      </c>
      <c r="S12" s="12">
        <f>сен.22!E7</f>
        <v>174</v>
      </c>
      <c r="T12" s="82">
        <f t="shared" si="3"/>
        <v>522</v>
      </c>
      <c r="U12" s="12">
        <f>окт.22!E7</f>
        <v>174</v>
      </c>
      <c r="V12" s="12">
        <f>ноя.22!E7</f>
        <v>174</v>
      </c>
      <c r="W12" s="12">
        <f>дек.22!E7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СВОД_2021!F13</f>
        <v>258</v>
      </c>
      <c r="F13" s="113">
        <f t="shared" si="4"/>
        <v>-1830</v>
      </c>
      <c r="G13" s="114">
        <f>янв.22!F8+фев.22!F8+мар.22!F8+апр.22!F8+май.22!F8+июн.22!F8+июл.22!F8+авг.22!F8+сен.22!F8+окт.22!F8+ноя.22!F8+дек.22!F8</f>
        <v>0</v>
      </c>
      <c r="H13" s="81">
        <f t="shared" si="0"/>
        <v>522</v>
      </c>
      <c r="I13" s="12">
        <f>янв.22!E8</f>
        <v>174</v>
      </c>
      <c r="J13" s="12">
        <f>фев.22!E8</f>
        <v>174</v>
      </c>
      <c r="K13" s="12">
        <f>мар.22!E8</f>
        <v>174</v>
      </c>
      <c r="L13" s="82">
        <f t="shared" si="1"/>
        <v>522</v>
      </c>
      <c r="M13" s="12">
        <f>апр.22!E8</f>
        <v>174</v>
      </c>
      <c r="N13" s="12">
        <f>май.22!E8</f>
        <v>174</v>
      </c>
      <c r="O13" s="12">
        <f>июн.22!E8</f>
        <v>174</v>
      </c>
      <c r="P13" s="82">
        <f t="shared" si="2"/>
        <v>522</v>
      </c>
      <c r="Q13" s="12">
        <f>июл.22!E8</f>
        <v>174</v>
      </c>
      <c r="R13" s="12">
        <f>авг.22!E8</f>
        <v>174</v>
      </c>
      <c r="S13" s="12">
        <f>сен.22!E8</f>
        <v>174</v>
      </c>
      <c r="T13" s="82">
        <f t="shared" si="3"/>
        <v>522</v>
      </c>
      <c r="U13" s="12">
        <f>окт.22!E8</f>
        <v>174</v>
      </c>
      <c r="V13" s="12">
        <f>ноя.22!E8</f>
        <v>174</v>
      </c>
      <c r="W13" s="12">
        <f>дек.22!E8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СВОД_2021!F14</f>
        <v>-3306</v>
      </c>
      <c r="F14" s="113">
        <f t="shared" si="4"/>
        <v>-5394</v>
      </c>
      <c r="G14" s="114">
        <f>янв.22!F9+фев.22!F9+мар.22!F9+апр.22!F9+май.22!F9+июн.22!F9+июл.22!F9+авг.22!F9+сен.22!F9+окт.22!F9+ноя.22!F9+дек.22!F9</f>
        <v>0</v>
      </c>
      <c r="H14" s="81">
        <f t="shared" si="0"/>
        <v>522</v>
      </c>
      <c r="I14" s="12">
        <f>янв.22!E9</f>
        <v>174</v>
      </c>
      <c r="J14" s="12">
        <f>фев.22!E9</f>
        <v>174</v>
      </c>
      <c r="K14" s="12">
        <f>мар.22!E9</f>
        <v>174</v>
      </c>
      <c r="L14" s="82">
        <f t="shared" si="1"/>
        <v>522</v>
      </c>
      <c r="M14" s="12">
        <f>апр.22!E9</f>
        <v>174</v>
      </c>
      <c r="N14" s="12">
        <f>май.22!E9</f>
        <v>174</v>
      </c>
      <c r="O14" s="12">
        <f>июн.22!E9</f>
        <v>174</v>
      </c>
      <c r="P14" s="82">
        <f t="shared" si="2"/>
        <v>522</v>
      </c>
      <c r="Q14" s="12">
        <f>июл.22!E9</f>
        <v>174</v>
      </c>
      <c r="R14" s="12">
        <f>авг.22!E9</f>
        <v>174</v>
      </c>
      <c r="S14" s="12">
        <f>сен.22!E9</f>
        <v>174</v>
      </c>
      <c r="T14" s="82">
        <f t="shared" si="3"/>
        <v>522</v>
      </c>
      <c r="U14" s="12">
        <f>окт.22!E9</f>
        <v>174</v>
      </c>
      <c r="V14" s="12">
        <f>ноя.22!E9</f>
        <v>174</v>
      </c>
      <c r="W14" s="12">
        <f>дек.22!E9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СВОД_2021!F15</f>
        <v>0</v>
      </c>
      <c r="F15" s="113">
        <f t="shared" si="4"/>
        <v>-522</v>
      </c>
      <c r="G15" s="114">
        <f>янв.22!F10+фев.22!F10+мар.22!F10+апр.22!F10+май.22!F10+июн.22!F10+июл.22!F10+авг.22!F10+сен.22!F10+окт.22!F10+ноя.22!F10+дек.22!F10</f>
        <v>1566</v>
      </c>
      <c r="H15" s="81">
        <f t="shared" si="0"/>
        <v>522</v>
      </c>
      <c r="I15" s="12">
        <f>янв.22!E10</f>
        <v>174</v>
      </c>
      <c r="J15" s="12">
        <f>фев.22!E10</f>
        <v>174</v>
      </c>
      <c r="K15" s="12">
        <f>мар.22!E10</f>
        <v>174</v>
      </c>
      <c r="L15" s="82">
        <f t="shared" si="1"/>
        <v>522</v>
      </c>
      <c r="M15" s="12">
        <f>апр.22!E10</f>
        <v>174</v>
      </c>
      <c r="N15" s="12">
        <f>май.22!E10</f>
        <v>174</v>
      </c>
      <c r="O15" s="12">
        <f>июн.22!E10</f>
        <v>174</v>
      </c>
      <c r="P15" s="82">
        <f t="shared" si="2"/>
        <v>522</v>
      </c>
      <c r="Q15" s="12">
        <f>июл.22!E10</f>
        <v>174</v>
      </c>
      <c r="R15" s="12">
        <f>авг.22!E10</f>
        <v>174</v>
      </c>
      <c r="S15" s="12">
        <f>сен.22!E10</f>
        <v>174</v>
      </c>
      <c r="T15" s="82">
        <f t="shared" si="3"/>
        <v>522</v>
      </c>
      <c r="U15" s="12">
        <f>окт.22!E10</f>
        <v>174</v>
      </c>
      <c r="V15" s="12">
        <f>ноя.22!E10</f>
        <v>174</v>
      </c>
      <c r="W15" s="12">
        <f>дек.22!E10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СВОД_2021!F16</f>
        <v>-1946</v>
      </c>
      <c r="F16" s="113">
        <f t="shared" si="4"/>
        <v>-1946</v>
      </c>
      <c r="G16" s="114">
        <f>янв.22!F11+фев.22!F11+мар.22!F11+апр.22!F11+май.22!F11+июн.22!F11+июл.22!F11+авг.22!F11+сен.22!F11+окт.22!F11+ноя.22!F11+дек.22!F11</f>
        <v>2088</v>
      </c>
      <c r="H16" s="81">
        <f t="shared" si="0"/>
        <v>522</v>
      </c>
      <c r="I16" s="12">
        <f>янв.22!E11</f>
        <v>174</v>
      </c>
      <c r="J16" s="12">
        <f>фев.22!E11</f>
        <v>174</v>
      </c>
      <c r="K16" s="12">
        <f>мар.22!E11</f>
        <v>174</v>
      </c>
      <c r="L16" s="82">
        <f t="shared" si="1"/>
        <v>522</v>
      </c>
      <c r="M16" s="12">
        <f>апр.22!E11</f>
        <v>174</v>
      </c>
      <c r="N16" s="12">
        <f>май.22!E11</f>
        <v>174</v>
      </c>
      <c r="O16" s="12">
        <f>июн.22!E11</f>
        <v>174</v>
      </c>
      <c r="P16" s="82">
        <f t="shared" si="2"/>
        <v>522</v>
      </c>
      <c r="Q16" s="12">
        <f>июл.22!E11</f>
        <v>174</v>
      </c>
      <c r="R16" s="12">
        <f>авг.22!E11</f>
        <v>174</v>
      </c>
      <c r="S16" s="12">
        <f>сен.22!E11</f>
        <v>174</v>
      </c>
      <c r="T16" s="82">
        <f t="shared" si="3"/>
        <v>522</v>
      </c>
      <c r="U16" s="12">
        <f>окт.22!E11</f>
        <v>174</v>
      </c>
      <c r="V16" s="12">
        <f>ноя.22!E11</f>
        <v>174</v>
      </c>
      <c r="W16" s="12">
        <f>дек.22!E11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СВОД_2021!F17</f>
        <v>-8602</v>
      </c>
      <c r="F17" s="113">
        <f t="shared" si="4"/>
        <v>-10690</v>
      </c>
      <c r="G17" s="114">
        <f>янв.22!F12+фев.22!F12+мар.22!F12+апр.22!F12+май.22!F12+июн.22!F12+июл.22!F12+авг.22!F12+сен.22!F12+окт.22!F12+ноя.22!F12+дек.22!F12</f>
        <v>0</v>
      </c>
      <c r="H17" s="81">
        <f t="shared" si="0"/>
        <v>522</v>
      </c>
      <c r="I17" s="12">
        <f>янв.22!E12</f>
        <v>174</v>
      </c>
      <c r="J17" s="12">
        <f>фев.22!E12</f>
        <v>174</v>
      </c>
      <c r="K17" s="12">
        <f>мар.22!E12</f>
        <v>174</v>
      </c>
      <c r="L17" s="82">
        <f t="shared" si="1"/>
        <v>522</v>
      </c>
      <c r="M17" s="12">
        <f>апр.22!E12</f>
        <v>174</v>
      </c>
      <c r="N17" s="12">
        <f>май.22!E12</f>
        <v>174</v>
      </c>
      <c r="O17" s="12">
        <f>июн.22!E12</f>
        <v>174</v>
      </c>
      <c r="P17" s="82">
        <f t="shared" si="2"/>
        <v>522</v>
      </c>
      <c r="Q17" s="12">
        <f>июл.22!E12</f>
        <v>174</v>
      </c>
      <c r="R17" s="12">
        <f>авг.22!E12</f>
        <v>174</v>
      </c>
      <c r="S17" s="12">
        <f>сен.22!E12</f>
        <v>174</v>
      </c>
      <c r="T17" s="82">
        <f t="shared" si="3"/>
        <v>522</v>
      </c>
      <c r="U17" s="12">
        <f>окт.22!E12</f>
        <v>174</v>
      </c>
      <c r="V17" s="12">
        <f>ноя.22!E12</f>
        <v>174</v>
      </c>
      <c r="W17" s="12">
        <f>дек.22!E12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СВОД_2021!F18</f>
        <v>-58</v>
      </c>
      <c r="F18" s="113">
        <f t="shared" si="4"/>
        <v>34</v>
      </c>
      <c r="G18" s="114">
        <f>янв.22!F13+фев.22!F13+мар.22!F13+апр.22!F13+май.22!F13+июн.22!F13+июл.22!F13+авг.22!F13+сен.22!F13+окт.22!F13+ноя.22!F13+дек.22!F13</f>
        <v>2180</v>
      </c>
      <c r="H18" s="81">
        <f t="shared" si="0"/>
        <v>522</v>
      </c>
      <c r="I18" s="12">
        <f>янв.22!E13</f>
        <v>174</v>
      </c>
      <c r="J18" s="12">
        <f>фев.22!E13</f>
        <v>174</v>
      </c>
      <c r="K18" s="12">
        <f>мар.22!E13</f>
        <v>174</v>
      </c>
      <c r="L18" s="82">
        <f t="shared" si="1"/>
        <v>522</v>
      </c>
      <c r="M18" s="12">
        <f>апр.22!E13</f>
        <v>174</v>
      </c>
      <c r="N18" s="12">
        <f>май.22!E13</f>
        <v>174</v>
      </c>
      <c r="O18" s="12">
        <f>июн.22!E13</f>
        <v>174</v>
      </c>
      <c r="P18" s="82">
        <f t="shared" si="2"/>
        <v>522</v>
      </c>
      <c r="Q18" s="12">
        <f>июл.22!E13</f>
        <v>174</v>
      </c>
      <c r="R18" s="12">
        <f>авг.22!E13</f>
        <v>174</v>
      </c>
      <c r="S18" s="12">
        <f>сен.22!E13</f>
        <v>174</v>
      </c>
      <c r="T18" s="82">
        <f t="shared" si="3"/>
        <v>522</v>
      </c>
      <c r="U18" s="12">
        <f>окт.22!E13</f>
        <v>174</v>
      </c>
      <c r="V18" s="12">
        <f>ноя.22!E13</f>
        <v>174</v>
      </c>
      <c r="W18" s="12">
        <f>дек.22!E13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СВОД_2021!F19</f>
        <v>0</v>
      </c>
      <c r="F19" s="113">
        <f t="shared" si="4"/>
        <v>-1392</v>
      </c>
      <c r="G19" s="114">
        <f>янв.22!F14+фев.22!F14+мар.22!F14+апр.22!F14+май.22!F14+июн.22!F14+июл.22!F14+авг.22!F14+сен.22!F14+окт.22!F14+ноя.22!F14+дек.22!F14</f>
        <v>696</v>
      </c>
      <c r="H19" s="81">
        <f t="shared" si="0"/>
        <v>522</v>
      </c>
      <c r="I19" s="12">
        <f>янв.22!E14</f>
        <v>174</v>
      </c>
      <c r="J19" s="12">
        <f>фев.22!E14</f>
        <v>174</v>
      </c>
      <c r="K19" s="12">
        <f>мар.22!E14</f>
        <v>174</v>
      </c>
      <c r="L19" s="82">
        <f t="shared" si="1"/>
        <v>522</v>
      </c>
      <c r="M19" s="12">
        <f>апр.22!E14</f>
        <v>174</v>
      </c>
      <c r="N19" s="12">
        <f>май.22!E14</f>
        <v>174</v>
      </c>
      <c r="O19" s="12">
        <f>июн.22!E14</f>
        <v>174</v>
      </c>
      <c r="P19" s="82">
        <f t="shared" si="2"/>
        <v>522</v>
      </c>
      <c r="Q19" s="12">
        <f>июл.22!E14</f>
        <v>174</v>
      </c>
      <c r="R19" s="12">
        <f>авг.22!E14</f>
        <v>174</v>
      </c>
      <c r="S19" s="12">
        <f>сен.22!E14</f>
        <v>174</v>
      </c>
      <c r="T19" s="82">
        <f t="shared" si="3"/>
        <v>522</v>
      </c>
      <c r="U19" s="12">
        <f>окт.22!E14</f>
        <v>174</v>
      </c>
      <c r="V19" s="12">
        <f>ноя.22!E14</f>
        <v>174</v>
      </c>
      <c r="W19" s="12">
        <f>дек.22!E14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СВОД_2021!F20</f>
        <v>-1218</v>
      </c>
      <c r="F20" s="113">
        <f t="shared" si="4"/>
        <v>-1706</v>
      </c>
      <c r="G20" s="114">
        <f>янв.22!F15+фев.22!F15+мар.22!F15+апр.22!F15+май.22!F15+июн.22!F15+июл.22!F15+авг.22!F15+сен.22!F15+окт.22!F15+ноя.22!F15+дек.22!F15</f>
        <v>1600</v>
      </c>
      <c r="H20" s="81">
        <f t="shared" si="0"/>
        <v>522</v>
      </c>
      <c r="I20" s="12">
        <f>янв.22!E15</f>
        <v>174</v>
      </c>
      <c r="J20" s="12">
        <f>фев.22!E15</f>
        <v>174</v>
      </c>
      <c r="K20" s="12">
        <f>мар.22!E15</f>
        <v>174</v>
      </c>
      <c r="L20" s="82">
        <f t="shared" si="1"/>
        <v>522</v>
      </c>
      <c r="M20" s="12">
        <f>апр.22!E15</f>
        <v>174</v>
      </c>
      <c r="N20" s="12">
        <f>май.22!E15</f>
        <v>174</v>
      </c>
      <c r="O20" s="12">
        <f>июн.22!E15</f>
        <v>174</v>
      </c>
      <c r="P20" s="82">
        <f t="shared" si="2"/>
        <v>522</v>
      </c>
      <c r="Q20" s="12">
        <f>июл.22!E15</f>
        <v>174</v>
      </c>
      <c r="R20" s="12">
        <f>авг.22!E15</f>
        <v>174</v>
      </c>
      <c r="S20" s="12">
        <f>сен.22!E15</f>
        <v>174</v>
      </c>
      <c r="T20" s="82">
        <f t="shared" si="3"/>
        <v>522</v>
      </c>
      <c r="U20" s="12">
        <f>окт.22!E15</f>
        <v>174</v>
      </c>
      <c r="V20" s="12">
        <f>ноя.22!E15</f>
        <v>174</v>
      </c>
      <c r="W20" s="12">
        <f>дек.22!E15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СВОД_2021!F21</f>
        <v>-882</v>
      </c>
      <c r="F21" s="113">
        <f t="shared" si="4"/>
        <v>-970</v>
      </c>
      <c r="G21" s="114">
        <f>янв.22!F16+фев.22!F16+мар.22!F16+апр.22!F16+май.22!F16+июн.22!F16+июл.22!F16+авг.22!F16+сен.22!F16+окт.22!F16+ноя.22!F16+дек.22!F16</f>
        <v>2000</v>
      </c>
      <c r="H21" s="81">
        <f t="shared" si="0"/>
        <v>522</v>
      </c>
      <c r="I21" s="12">
        <f>янв.22!E16</f>
        <v>174</v>
      </c>
      <c r="J21" s="12">
        <f>фев.22!E16</f>
        <v>174</v>
      </c>
      <c r="K21" s="12">
        <f>мар.22!E16</f>
        <v>174</v>
      </c>
      <c r="L21" s="82">
        <f t="shared" si="1"/>
        <v>522</v>
      </c>
      <c r="M21" s="12">
        <f>апр.22!E16</f>
        <v>174</v>
      </c>
      <c r="N21" s="12">
        <f>май.22!E16</f>
        <v>174</v>
      </c>
      <c r="O21" s="12">
        <f>июн.22!E16</f>
        <v>174</v>
      </c>
      <c r="P21" s="82">
        <f t="shared" si="2"/>
        <v>522</v>
      </c>
      <c r="Q21" s="12">
        <f>июл.22!E16</f>
        <v>174</v>
      </c>
      <c r="R21" s="12">
        <f>авг.22!E16</f>
        <v>174</v>
      </c>
      <c r="S21" s="12">
        <f>сен.22!E16</f>
        <v>174</v>
      </c>
      <c r="T21" s="82">
        <f t="shared" si="3"/>
        <v>522</v>
      </c>
      <c r="U21" s="12">
        <f>окт.22!E16</f>
        <v>174</v>
      </c>
      <c r="V21" s="12">
        <f>ноя.22!E16</f>
        <v>174</v>
      </c>
      <c r="W21" s="12">
        <f>дек.22!E16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СВОД_2021!F22</f>
        <v>2440</v>
      </c>
      <c r="F22" s="113">
        <f t="shared" si="4"/>
        <v>2440</v>
      </c>
      <c r="G22" s="114">
        <f>янв.22!F17+фев.22!F17+мар.22!F17+апр.22!F17+май.22!F17+июн.22!F17+июл.22!F17+авг.22!F17+сен.22!F17+окт.22!F17+ноя.22!F17+дек.22!F17</f>
        <v>2088</v>
      </c>
      <c r="H22" s="81">
        <f t="shared" si="0"/>
        <v>522</v>
      </c>
      <c r="I22" s="12">
        <f>янв.22!E17</f>
        <v>174</v>
      </c>
      <c r="J22" s="12">
        <f>фев.22!E17</f>
        <v>174</v>
      </c>
      <c r="K22" s="12">
        <f>мар.22!E17</f>
        <v>174</v>
      </c>
      <c r="L22" s="82">
        <f t="shared" si="1"/>
        <v>522</v>
      </c>
      <c r="M22" s="12">
        <f>апр.22!E17</f>
        <v>174</v>
      </c>
      <c r="N22" s="12">
        <f>май.22!E17</f>
        <v>174</v>
      </c>
      <c r="O22" s="12">
        <f>июн.22!E17</f>
        <v>174</v>
      </c>
      <c r="P22" s="82">
        <f t="shared" si="2"/>
        <v>522</v>
      </c>
      <c r="Q22" s="12">
        <f>июл.22!E17</f>
        <v>174</v>
      </c>
      <c r="R22" s="12">
        <f>авг.22!E17</f>
        <v>174</v>
      </c>
      <c r="S22" s="12">
        <f>сен.22!E17</f>
        <v>174</v>
      </c>
      <c r="T22" s="82">
        <f t="shared" si="3"/>
        <v>522</v>
      </c>
      <c r="U22" s="12">
        <f>окт.22!E17</f>
        <v>174</v>
      </c>
      <c r="V22" s="12">
        <f>ноя.22!E17</f>
        <v>174</v>
      </c>
      <c r="W22" s="12">
        <f>дек.22!E17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СВОД_2021!F23</f>
        <v>-10702</v>
      </c>
      <c r="F23" s="113">
        <f t="shared" si="4"/>
        <v>-12790</v>
      </c>
      <c r="G23" s="114">
        <f>янв.22!F18+фев.22!F18+мар.22!F18+апр.22!F18+май.22!F18+июн.22!F18+июл.22!F18+авг.22!F18+сен.22!F18+окт.22!F18+ноя.22!F18+дек.22!F18</f>
        <v>0</v>
      </c>
      <c r="H23" s="81">
        <f t="shared" si="0"/>
        <v>522</v>
      </c>
      <c r="I23" s="12">
        <f>янв.22!E18</f>
        <v>174</v>
      </c>
      <c r="J23" s="12">
        <f>фев.22!E18</f>
        <v>174</v>
      </c>
      <c r="K23" s="12">
        <f>мар.22!E18</f>
        <v>174</v>
      </c>
      <c r="L23" s="82">
        <f t="shared" si="1"/>
        <v>522</v>
      </c>
      <c r="M23" s="12">
        <f>апр.22!E18</f>
        <v>174</v>
      </c>
      <c r="N23" s="12">
        <f>май.22!E18</f>
        <v>174</v>
      </c>
      <c r="O23" s="12">
        <f>июн.22!E18</f>
        <v>174</v>
      </c>
      <c r="P23" s="82">
        <f t="shared" si="2"/>
        <v>522</v>
      </c>
      <c r="Q23" s="12">
        <f>июл.22!E18</f>
        <v>174</v>
      </c>
      <c r="R23" s="12">
        <f>авг.22!E18</f>
        <v>174</v>
      </c>
      <c r="S23" s="12">
        <f>сен.22!E18</f>
        <v>174</v>
      </c>
      <c r="T23" s="82">
        <f t="shared" si="3"/>
        <v>522</v>
      </c>
      <c r="U23" s="12">
        <f>окт.22!E18</f>
        <v>174</v>
      </c>
      <c r="V23" s="12">
        <f>ноя.22!E18</f>
        <v>174</v>
      </c>
      <c r="W23" s="12">
        <f>дек.22!E18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СВОД_2021!F24</f>
        <v>-4902</v>
      </c>
      <c r="F24" s="113">
        <f t="shared" si="4"/>
        <v>-6990</v>
      </c>
      <c r="G24" s="114">
        <f>янв.22!F19+фев.22!F19+мар.22!F19+апр.22!F19+май.22!F19+июн.22!F19+июл.22!F19+авг.22!F19+сен.22!F19+окт.22!F19+ноя.22!F19+дек.22!F19</f>
        <v>0</v>
      </c>
      <c r="H24" s="81">
        <f t="shared" si="0"/>
        <v>522</v>
      </c>
      <c r="I24" s="12">
        <f>янв.22!E19</f>
        <v>174</v>
      </c>
      <c r="J24" s="12">
        <f>фев.22!E19</f>
        <v>174</v>
      </c>
      <c r="K24" s="12">
        <f>мар.22!E19</f>
        <v>174</v>
      </c>
      <c r="L24" s="82">
        <f t="shared" si="1"/>
        <v>522</v>
      </c>
      <c r="M24" s="12">
        <f>апр.22!E19</f>
        <v>174</v>
      </c>
      <c r="N24" s="12">
        <f>май.22!E19</f>
        <v>174</v>
      </c>
      <c r="O24" s="12">
        <f>июн.22!E19</f>
        <v>174</v>
      </c>
      <c r="P24" s="82">
        <f t="shared" si="2"/>
        <v>522</v>
      </c>
      <c r="Q24" s="12">
        <f>июл.22!E19</f>
        <v>174</v>
      </c>
      <c r="R24" s="12">
        <f>авг.22!E19</f>
        <v>174</v>
      </c>
      <c r="S24" s="12">
        <f>сен.22!E19</f>
        <v>174</v>
      </c>
      <c r="T24" s="82">
        <f t="shared" si="3"/>
        <v>522</v>
      </c>
      <c r="U24" s="12">
        <f>окт.22!E19</f>
        <v>174</v>
      </c>
      <c r="V24" s="12">
        <f>ноя.22!E19</f>
        <v>174</v>
      </c>
      <c r="W24" s="12">
        <f>дек.22!E19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СВОД_2021!F25</f>
        <v>-2332</v>
      </c>
      <c r="F25" s="113">
        <f t="shared" si="4"/>
        <v>-3220</v>
      </c>
      <c r="G25" s="114">
        <f>янв.22!F20+фев.22!F20+мар.22!F20+апр.22!F20+май.22!F20+июн.22!F20+июл.22!F20+авг.22!F20+сен.22!F20+окт.22!F20+ноя.22!F20+дек.22!F20</f>
        <v>1200</v>
      </c>
      <c r="H25" s="81">
        <f t="shared" si="0"/>
        <v>522</v>
      </c>
      <c r="I25" s="12">
        <f>янв.22!E20</f>
        <v>174</v>
      </c>
      <c r="J25" s="12">
        <f>фев.22!E20</f>
        <v>174</v>
      </c>
      <c r="K25" s="12">
        <f>мар.22!E20</f>
        <v>174</v>
      </c>
      <c r="L25" s="82">
        <f t="shared" si="1"/>
        <v>522</v>
      </c>
      <c r="M25" s="12">
        <f>апр.22!E20</f>
        <v>174</v>
      </c>
      <c r="N25" s="12">
        <f>май.22!E20</f>
        <v>174</v>
      </c>
      <c r="O25" s="12">
        <f>июн.22!E20</f>
        <v>174</v>
      </c>
      <c r="P25" s="82">
        <f t="shared" si="2"/>
        <v>522</v>
      </c>
      <c r="Q25" s="12">
        <f>июл.22!E20</f>
        <v>174</v>
      </c>
      <c r="R25" s="12">
        <f>авг.22!E20</f>
        <v>174</v>
      </c>
      <c r="S25" s="12">
        <f>сен.22!E20</f>
        <v>174</v>
      </c>
      <c r="T25" s="82">
        <f t="shared" si="3"/>
        <v>522</v>
      </c>
      <c r="U25" s="12">
        <f>окт.22!E20</f>
        <v>174</v>
      </c>
      <c r="V25" s="12">
        <f>ноя.22!E20</f>
        <v>174</v>
      </c>
      <c r="W25" s="12">
        <f>дек.22!E20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СВОД_2021!F26</f>
        <v>1120</v>
      </c>
      <c r="F26" s="113">
        <f t="shared" si="4"/>
        <v>1032</v>
      </c>
      <c r="G26" s="114">
        <f>янв.22!F21+фев.22!F21+мар.22!F21+апр.22!F21+май.22!F21+июн.22!F21+июл.22!F21+авг.22!F21+сен.22!F21+окт.22!F21+ноя.22!F21+дек.22!F21</f>
        <v>2000</v>
      </c>
      <c r="H26" s="81">
        <f t="shared" si="0"/>
        <v>522</v>
      </c>
      <c r="I26" s="12">
        <f>янв.22!E21</f>
        <v>174</v>
      </c>
      <c r="J26" s="12">
        <f>фев.22!E21</f>
        <v>174</v>
      </c>
      <c r="K26" s="12">
        <f>мар.22!E21</f>
        <v>174</v>
      </c>
      <c r="L26" s="82">
        <f t="shared" si="1"/>
        <v>522</v>
      </c>
      <c r="M26" s="12">
        <f>апр.22!E21</f>
        <v>174</v>
      </c>
      <c r="N26" s="12">
        <f>май.22!E21</f>
        <v>174</v>
      </c>
      <c r="O26" s="12">
        <f>июн.22!E21</f>
        <v>174</v>
      </c>
      <c r="P26" s="82">
        <f t="shared" si="2"/>
        <v>522</v>
      </c>
      <c r="Q26" s="12">
        <f>июл.22!E21</f>
        <v>174</v>
      </c>
      <c r="R26" s="12">
        <f>авг.22!E21</f>
        <v>174</v>
      </c>
      <c r="S26" s="12">
        <f>сен.22!E21</f>
        <v>174</v>
      </c>
      <c r="T26" s="82">
        <f t="shared" si="3"/>
        <v>522</v>
      </c>
      <c r="U26" s="12">
        <f>окт.22!E21</f>
        <v>174</v>
      </c>
      <c r="V26" s="12">
        <f>ноя.22!E21</f>
        <v>174</v>
      </c>
      <c r="W26" s="12">
        <f>дек.22!E21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СВОД_2021!F27</f>
        <v>-2088</v>
      </c>
      <c r="F27" s="113">
        <f t="shared" si="4"/>
        <v>-348</v>
      </c>
      <c r="G27" s="114">
        <f>янв.22!F22+фев.22!F22+мар.22!F22+апр.22!F22+май.22!F22+июн.22!F22+июл.22!F22+авг.22!F22+сен.22!F22+окт.22!F22+ноя.22!F22+дек.22!F22</f>
        <v>3828</v>
      </c>
      <c r="H27" s="81">
        <f t="shared" si="0"/>
        <v>522</v>
      </c>
      <c r="I27" s="12">
        <f>янв.22!E22</f>
        <v>174</v>
      </c>
      <c r="J27" s="12">
        <f>фев.22!E22</f>
        <v>174</v>
      </c>
      <c r="K27" s="12">
        <f>мар.22!E22</f>
        <v>174</v>
      </c>
      <c r="L27" s="82">
        <f t="shared" si="1"/>
        <v>522</v>
      </c>
      <c r="M27" s="12">
        <f>апр.22!E22</f>
        <v>174</v>
      </c>
      <c r="N27" s="12">
        <f>май.22!E22</f>
        <v>174</v>
      </c>
      <c r="O27" s="12">
        <f>июн.22!E22</f>
        <v>174</v>
      </c>
      <c r="P27" s="82">
        <f t="shared" si="2"/>
        <v>522</v>
      </c>
      <c r="Q27" s="12">
        <f>июл.22!E22</f>
        <v>174</v>
      </c>
      <c r="R27" s="12">
        <f>авг.22!E22</f>
        <v>174</v>
      </c>
      <c r="S27" s="12">
        <f>сен.22!E22</f>
        <v>174</v>
      </c>
      <c r="T27" s="82">
        <f t="shared" si="3"/>
        <v>522</v>
      </c>
      <c r="U27" s="12">
        <f>окт.22!E22</f>
        <v>174</v>
      </c>
      <c r="V27" s="12">
        <f>ноя.22!E22</f>
        <v>174</v>
      </c>
      <c r="W27" s="12">
        <f>дек.22!E22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СВОД_2021!F28</f>
        <v>-174</v>
      </c>
      <c r="F28" s="113">
        <f t="shared" si="4"/>
        <v>0</v>
      </c>
      <c r="G28" s="114">
        <f>янв.22!F23+фев.22!F23+мар.22!F23+апр.22!F23+май.22!F23+июн.22!F23+июл.22!F23+авг.22!F23+сен.22!F23+окт.22!F23+ноя.22!F23+дек.22!F23</f>
        <v>2262</v>
      </c>
      <c r="H28" s="81">
        <f t="shared" si="0"/>
        <v>522</v>
      </c>
      <c r="I28" s="12">
        <f>янв.22!E23</f>
        <v>174</v>
      </c>
      <c r="J28" s="12">
        <f>фев.22!E23</f>
        <v>174</v>
      </c>
      <c r="K28" s="12">
        <f>мар.22!E23</f>
        <v>174</v>
      </c>
      <c r="L28" s="82">
        <f t="shared" si="1"/>
        <v>522</v>
      </c>
      <c r="M28" s="12">
        <f>апр.22!E23</f>
        <v>174</v>
      </c>
      <c r="N28" s="12">
        <f>май.22!E23</f>
        <v>174</v>
      </c>
      <c r="O28" s="12">
        <f>июн.22!E23</f>
        <v>174</v>
      </c>
      <c r="P28" s="82">
        <f t="shared" si="2"/>
        <v>522</v>
      </c>
      <c r="Q28" s="12">
        <f>июл.22!E23</f>
        <v>174</v>
      </c>
      <c r="R28" s="12">
        <f>авг.22!E23</f>
        <v>174</v>
      </c>
      <c r="S28" s="12">
        <f>сен.22!E23</f>
        <v>174</v>
      </c>
      <c r="T28" s="82">
        <f t="shared" si="3"/>
        <v>522</v>
      </c>
      <c r="U28" s="12">
        <f>окт.22!E23</f>
        <v>174</v>
      </c>
      <c r="V28" s="12">
        <f>ноя.22!E23</f>
        <v>174</v>
      </c>
      <c r="W28" s="12">
        <f>дек.22!E23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СВОД_2021!F29</f>
        <v>0</v>
      </c>
      <c r="F29" s="113">
        <f t="shared" si="4"/>
        <v>174</v>
      </c>
      <c r="G29" s="114">
        <f>янв.22!F24+фев.22!F24+мар.22!F24+апр.22!F24+май.22!F24+июн.22!F24+июл.22!F24+авг.22!F24+сен.22!F24+окт.22!F24+ноя.22!F24+дек.22!F24</f>
        <v>2262</v>
      </c>
      <c r="H29" s="81">
        <f t="shared" si="0"/>
        <v>522</v>
      </c>
      <c r="I29" s="12">
        <f>янв.22!E24</f>
        <v>174</v>
      </c>
      <c r="J29" s="12">
        <f>фев.22!E24</f>
        <v>174</v>
      </c>
      <c r="K29" s="12">
        <f>мар.22!E24</f>
        <v>174</v>
      </c>
      <c r="L29" s="82">
        <f t="shared" si="1"/>
        <v>522</v>
      </c>
      <c r="M29" s="12">
        <f>апр.22!E24</f>
        <v>174</v>
      </c>
      <c r="N29" s="12">
        <f>май.22!E24</f>
        <v>174</v>
      </c>
      <c r="O29" s="12">
        <f>июн.22!E24</f>
        <v>174</v>
      </c>
      <c r="P29" s="82">
        <f t="shared" si="2"/>
        <v>522</v>
      </c>
      <c r="Q29" s="12">
        <f>июл.22!E24</f>
        <v>174</v>
      </c>
      <c r="R29" s="12">
        <f>авг.22!E24</f>
        <v>174</v>
      </c>
      <c r="S29" s="12">
        <f>сен.22!E24</f>
        <v>174</v>
      </c>
      <c r="T29" s="82">
        <f t="shared" si="3"/>
        <v>522</v>
      </c>
      <c r="U29" s="12">
        <f>окт.22!E24</f>
        <v>174</v>
      </c>
      <c r="V29" s="12">
        <f>ноя.22!E24</f>
        <v>174</v>
      </c>
      <c r="W29" s="12">
        <f>дек.22!E24</f>
        <v>174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СВОД_2021!F30</f>
        <v>-7702</v>
      </c>
      <c r="F30" s="113">
        <f t="shared" si="4"/>
        <v>-9790</v>
      </c>
      <c r="G30" s="114">
        <f>янв.22!F25+фев.22!F25+мар.22!F25+апр.22!F25+май.22!F25+июн.22!F25+июл.22!F25+авг.22!F25+сен.22!F25+окт.22!F25+ноя.22!F25+дек.22!F25</f>
        <v>0</v>
      </c>
      <c r="H30" s="81">
        <f t="shared" si="0"/>
        <v>522</v>
      </c>
      <c r="I30" s="12">
        <f>янв.22!E25</f>
        <v>174</v>
      </c>
      <c r="J30" s="12">
        <f>фев.22!E25</f>
        <v>174</v>
      </c>
      <c r="K30" s="12">
        <f>мар.22!E25</f>
        <v>174</v>
      </c>
      <c r="L30" s="82">
        <f t="shared" si="1"/>
        <v>522</v>
      </c>
      <c r="M30" s="12">
        <f>апр.22!E25</f>
        <v>174</v>
      </c>
      <c r="N30" s="12">
        <f>май.22!E25</f>
        <v>174</v>
      </c>
      <c r="O30" s="12">
        <f>июн.22!E25</f>
        <v>174</v>
      </c>
      <c r="P30" s="82">
        <f t="shared" si="2"/>
        <v>522</v>
      </c>
      <c r="Q30" s="12">
        <f>июл.22!E25</f>
        <v>174</v>
      </c>
      <c r="R30" s="12">
        <f>авг.22!E25</f>
        <v>174</v>
      </c>
      <c r="S30" s="12">
        <f>сен.22!E25</f>
        <v>174</v>
      </c>
      <c r="T30" s="82">
        <f t="shared" si="3"/>
        <v>522</v>
      </c>
      <c r="U30" s="12">
        <f>окт.22!E25</f>
        <v>174</v>
      </c>
      <c r="V30" s="12">
        <f>ноя.22!E25</f>
        <v>174</v>
      </c>
      <c r="W30" s="12">
        <f>дек.22!E25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СВОД_2021!F31</f>
        <v>-938</v>
      </c>
      <c r="F31" s="113">
        <f t="shared" si="4"/>
        <v>-416</v>
      </c>
      <c r="G31" s="114">
        <f>янв.22!F26+фев.22!F26+мар.22!F26+апр.22!F26+май.22!F26+июн.22!F26+июл.22!F26+авг.22!F26+сен.22!F26+окт.22!F26+ноя.22!F26+дек.22!F26</f>
        <v>2610</v>
      </c>
      <c r="H31" s="81">
        <f t="shared" si="0"/>
        <v>522</v>
      </c>
      <c r="I31" s="12">
        <f>янв.22!E26</f>
        <v>174</v>
      </c>
      <c r="J31" s="12">
        <f>фев.22!E26</f>
        <v>174</v>
      </c>
      <c r="K31" s="12">
        <f>мар.22!E26</f>
        <v>174</v>
      </c>
      <c r="L31" s="82">
        <f t="shared" si="1"/>
        <v>522</v>
      </c>
      <c r="M31" s="12">
        <f>апр.22!E26</f>
        <v>174</v>
      </c>
      <c r="N31" s="12">
        <f>май.22!E26</f>
        <v>174</v>
      </c>
      <c r="O31" s="12">
        <f>июн.22!E26</f>
        <v>174</v>
      </c>
      <c r="P31" s="82">
        <f t="shared" si="2"/>
        <v>522</v>
      </c>
      <c r="Q31" s="12">
        <f>июл.22!E26</f>
        <v>174</v>
      </c>
      <c r="R31" s="12">
        <f>авг.22!E26</f>
        <v>174</v>
      </c>
      <c r="S31" s="12">
        <f>сен.22!E26</f>
        <v>174</v>
      </c>
      <c r="T31" s="82">
        <f t="shared" si="3"/>
        <v>522</v>
      </c>
      <c r="U31" s="12">
        <f>окт.22!E26</f>
        <v>174</v>
      </c>
      <c r="V31" s="12">
        <f>ноя.22!E26</f>
        <v>174</v>
      </c>
      <c r="W31" s="12">
        <f>дек.22!E26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СВОД_2021!F32</f>
        <v>1740</v>
      </c>
      <c r="F32" s="113">
        <f t="shared" si="4"/>
        <v>1740</v>
      </c>
      <c r="G32" s="114">
        <f>янв.22!F27+фев.22!F27+мар.22!F27+апр.22!F27+май.22!F27+июн.22!F27+июл.22!F27+авг.22!F27+сен.22!F27+окт.22!F27+ноя.22!F27+дек.22!F27</f>
        <v>2088</v>
      </c>
      <c r="H32" s="81">
        <f t="shared" si="0"/>
        <v>522</v>
      </c>
      <c r="I32" s="12">
        <f>янв.22!E27</f>
        <v>174</v>
      </c>
      <c r="J32" s="12">
        <f>фев.22!E27</f>
        <v>174</v>
      </c>
      <c r="K32" s="12">
        <f>мар.22!E27</f>
        <v>174</v>
      </c>
      <c r="L32" s="82">
        <f t="shared" si="1"/>
        <v>522</v>
      </c>
      <c r="M32" s="12">
        <f>апр.22!E27</f>
        <v>174</v>
      </c>
      <c r="N32" s="12">
        <f>май.22!E27</f>
        <v>174</v>
      </c>
      <c r="O32" s="12">
        <f>июн.22!E27</f>
        <v>174</v>
      </c>
      <c r="P32" s="82">
        <f t="shared" si="2"/>
        <v>522</v>
      </c>
      <c r="Q32" s="12">
        <f>июл.22!E27</f>
        <v>174</v>
      </c>
      <c r="R32" s="12">
        <f>авг.22!E27</f>
        <v>174</v>
      </c>
      <c r="S32" s="12">
        <f>сен.22!E27</f>
        <v>174</v>
      </c>
      <c r="T32" s="82">
        <f t="shared" si="3"/>
        <v>522</v>
      </c>
      <c r="U32" s="12">
        <f>окт.22!E27</f>
        <v>174</v>
      </c>
      <c r="V32" s="12">
        <f>ноя.22!E27</f>
        <v>174</v>
      </c>
      <c r="W32" s="12">
        <f>дек.22!E27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СВОД_2021!F33</f>
        <v>174</v>
      </c>
      <c r="F33" s="113">
        <f t="shared" si="4"/>
        <v>174</v>
      </c>
      <c r="G33" s="114">
        <f>янв.22!F28+фев.22!F28+мар.22!F28+апр.22!F28+май.22!F28+июн.22!F28+июл.22!F28+авг.22!F28+сен.22!F28+окт.22!F28+ноя.22!F28+дек.22!F28</f>
        <v>2088</v>
      </c>
      <c r="H33" s="83">
        <f t="shared" si="0"/>
        <v>522</v>
      </c>
      <c r="I33" s="12">
        <f>янв.22!E28</f>
        <v>174</v>
      </c>
      <c r="J33" s="12">
        <f>фев.22!E28</f>
        <v>174</v>
      </c>
      <c r="K33" s="12">
        <f>мар.22!E28</f>
        <v>174</v>
      </c>
      <c r="L33" s="82">
        <f t="shared" si="1"/>
        <v>522</v>
      </c>
      <c r="M33" s="12">
        <f>апр.22!E28</f>
        <v>174</v>
      </c>
      <c r="N33" s="12">
        <f>май.22!E28</f>
        <v>174</v>
      </c>
      <c r="O33" s="12">
        <f>июн.22!E28</f>
        <v>174</v>
      </c>
      <c r="P33" s="82">
        <f t="shared" si="2"/>
        <v>522</v>
      </c>
      <c r="Q33" s="12">
        <f>июл.22!E28</f>
        <v>174</v>
      </c>
      <c r="R33" s="12">
        <f>авг.22!E28</f>
        <v>174</v>
      </c>
      <c r="S33" s="12">
        <f>сен.22!E28</f>
        <v>174</v>
      </c>
      <c r="T33" s="82">
        <f t="shared" si="3"/>
        <v>522</v>
      </c>
      <c r="U33" s="12">
        <f>окт.22!E28</f>
        <v>174</v>
      </c>
      <c r="V33" s="12">
        <f>ноя.22!E28</f>
        <v>174</v>
      </c>
      <c r="W33" s="12">
        <f>дек.22!E28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СВОД_2021!F34</f>
        <v>-10702</v>
      </c>
      <c r="F34" s="113">
        <f t="shared" si="4"/>
        <v>-12790</v>
      </c>
      <c r="G34" s="114">
        <f>янв.22!F29+фев.22!F29+мар.22!F29+апр.22!F29+май.22!F29+июн.22!F29+июл.22!F29+авг.22!F29+сен.22!F29+окт.22!F29+ноя.22!F29+дек.22!F29</f>
        <v>0</v>
      </c>
      <c r="H34" s="83">
        <f t="shared" si="0"/>
        <v>522</v>
      </c>
      <c r="I34" s="12">
        <f>янв.22!E29</f>
        <v>174</v>
      </c>
      <c r="J34" s="12">
        <f>фев.22!E29</f>
        <v>174</v>
      </c>
      <c r="K34" s="12">
        <f>мар.22!E29</f>
        <v>174</v>
      </c>
      <c r="L34" s="82">
        <f t="shared" si="1"/>
        <v>522</v>
      </c>
      <c r="M34" s="12">
        <f>апр.22!E29</f>
        <v>174</v>
      </c>
      <c r="N34" s="12">
        <f>май.22!E29</f>
        <v>174</v>
      </c>
      <c r="O34" s="12">
        <f>июн.22!E29</f>
        <v>174</v>
      </c>
      <c r="P34" s="82">
        <f t="shared" si="2"/>
        <v>522</v>
      </c>
      <c r="Q34" s="12">
        <f>июл.22!E29</f>
        <v>174</v>
      </c>
      <c r="R34" s="12">
        <f>авг.22!E29</f>
        <v>174</v>
      </c>
      <c r="S34" s="12">
        <f>сен.22!E29</f>
        <v>174</v>
      </c>
      <c r="T34" s="82">
        <f t="shared" si="3"/>
        <v>522</v>
      </c>
      <c r="U34" s="12">
        <f>окт.22!E29</f>
        <v>174</v>
      </c>
      <c r="V34" s="12">
        <f>ноя.22!E29</f>
        <v>174</v>
      </c>
      <c r="W34" s="12">
        <f>дек.22!E29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СВОД_2021!F35</f>
        <v>298</v>
      </c>
      <c r="F35" s="113">
        <f t="shared" si="4"/>
        <v>210</v>
      </c>
      <c r="G35" s="114">
        <f>янв.22!F30+фев.22!F30+мар.22!F30+апр.22!F30+май.22!F30+июн.22!F30+июл.22!F30+авг.22!F30+сен.22!F30+окт.22!F30+ноя.22!F30+дек.22!F30</f>
        <v>2000</v>
      </c>
      <c r="H35" s="83">
        <f t="shared" si="0"/>
        <v>522</v>
      </c>
      <c r="I35" s="12">
        <f>янв.22!E30</f>
        <v>174</v>
      </c>
      <c r="J35" s="12">
        <f>фев.22!E30</f>
        <v>174</v>
      </c>
      <c r="K35" s="12">
        <f>мар.22!E30</f>
        <v>174</v>
      </c>
      <c r="L35" s="82">
        <f t="shared" si="1"/>
        <v>522</v>
      </c>
      <c r="M35" s="12">
        <f>апр.22!E30</f>
        <v>174</v>
      </c>
      <c r="N35" s="12">
        <f>май.22!E30</f>
        <v>174</v>
      </c>
      <c r="O35" s="12">
        <f>июн.22!E30</f>
        <v>174</v>
      </c>
      <c r="P35" s="82">
        <f t="shared" si="2"/>
        <v>522</v>
      </c>
      <c r="Q35" s="12">
        <f>июл.22!E30</f>
        <v>174</v>
      </c>
      <c r="R35" s="12">
        <f>авг.22!E30</f>
        <v>174</v>
      </c>
      <c r="S35" s="12">
        <f>сен.22!E30</f>
        <v>174</v>
      </c>
      <c r="T35" s="82">
        <f t="shared" si="3"/>
        <v>522</v>
      </c>
      <c r="U35" s="12">
        <f>окт.22!E30</f>
        <v>174</v>
      </c>
      <c r="V35" s="12">
        <f>ноя.22!E30</f>
        <v>174</v>
      </c>
      <c r="W35" s="12">
        <f>дек.22!E30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СВОД_2021!F36</f>
        <v>1238</v>
      </c>
      <c r="F36" s="113">
        <f t="shared" si="4"/>
        <v>3150</v>
      </c>
      <c r="G36" s="114">
        <f>янв.22!F31+фев.22!F31+мар.22!F31+апр.22!F31+май.22!F31+июн.22!F31+июл.22!F31+авг.22!F31+сен.22!F31+окт.22!F31+ноя.22!F31+дек.22!F31</f>
        <v>4000</v>
      </c>
      <c r="H36" s="83">
        <f t="shared" si="0"/>
        <v>522</v>
      </c>
      <c r="I36" s="12">
        <f>янв.22!E31</f>
        <v>174</v>
      </c>
      <c r="J36" s="12">
        <f>фев.22!E31</f>
        <v>174</v>
      </c>
      <c r="K36" s="12">
        <f>мар.22!E31</f>
        <v>174</v>
      </c>
      <c r="L36" s="82">
        <f t="shared" si="1"/>
        <v>522</v>
      </c>
      <c r="M36" s="12">
        <f>апр.22!E31</f>
        <v>174</v>
      </c>
      <c r="N36" s="12">
        <f>май.22!E31</f>
        <v>174</v>
      </c>
      <c r="O36" s="12">
        <f>июн.22!E31</f>
        <v>174</v>
      </c>
      <c r="P36" s="82">
        <f t="shared" si="2"/>
        <v>522</v>
      </c>
      <c r="Q36" s="12">
        <f>июл.22!E31</f>
        <v>174</v>
      </c>
      <c r="R36" s="12">
        <f>авг.22!E31</f>
        <v>174</v>
      </c>
      <c r="S36" s="12">
        <f>сен.22!E31</f>
        <v>174</v>
      </c>
      <c r="T36" s="82">
        <f t="shared" si="3"/>
        <v>522</v>
      </c>
      <c r="U36" s="12">
        <f>окт.22!E31</f>
        <v>174</v>
      </c>
      <c r="V36" s="12">
        <f>ноя.22!E31</f>
        <v>174</v>
      </c>
      <c r="W36" s="12">
        <f>дек.22!E31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СВОД_2021!F37</f>
        <v>-1914</v>
      </c>
      <c r="F37" s="113">
        <f t="shared" si="4"/>
        <v>348</v>
      </c>
      <c r="G37" s="114">
        <f>янв.22!F32+фев.22!F32+мар.22!F32+апр.22!F32+май.22!F32+июн.22!F32+июл.22!F32+авг.22!F32+сен.22!F32+окт.22!F32+ноя.22!F32+дек.22!F32</f>
        <v>4350</v>
      </c>
      <c r="H37" s="83">
        <f t="shared" si="0"/>
        <v>522</v>
      </c>
      <c r="I37" s="12">
        <f>янв.22!E32</f>
        <v>174</v>
      </c>
      <c r="J37" s="12">
        <f>фев.22!E32</f>
        <v>174</v>
      </c>
      <c r="K37" s="12">
        <f>мар.22!E32</f>
        <v>174</v>
      </c>
      <c r="L37" s="82">
        <f t="shared" si="1"/>
        <v>522</v>
      </c>
      <c r="M37" s="12">
        <f>апр.22!E32</f>
        <v>174</v>
      </c>
      <c r="N37" s="12">
        <f>май.22!E32</f>
        <v>174</v>
      </c>
      <c r="O37" s="12">
        <f>июн.22!E32</f>
        <v>174</v>
      </c>
      <c r="P37" s="82">
        <f t="shared" si="2"/>
        <v>522</v>
      </c>
      <c r="Q37" s="12">
        <f>июл.22!E32</f>
        <v>174</v>
      </c>
      <c r="R37" s="12">
        <f>авг.22!E32</f>
        <v>174</v>
      </c>
      <c r="S37" s="12">
        <f>сен.22!E32</f>
        <v>174</v>
      </c>
      <c r="T37" s="82">
        <f t="shared" si="3"/>
        <v>522</v>
      </c>
      <c r="U37" s="12">
        <f>окт.22!E32</f>
        <v>174</v>
      </c>
      <c r="V37" s="12">
        <f>ноя.22!E32</f>
        <v>174</v>
      </c>
      <c r="W37" s="12">
        <f>дек.22!E32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СВОД_2021!F38</f>
        <v>-1702</v>
      </c>
      <c r="F38" s="113">
        <f t="shared" si="4"/>
        <v>-1566</v>
      </c>
      <c r="G38" s="114">
        <f>янв.22!F33+фев.22!F33+мар.22!F33+апр.22!F33+май.22!F33+июн.22!F33+июл.22!F33+авг.22!F33+сен.22!F33+окт.22!F33+ноя.22!F33+дек.22!F33</f>
        <v>2224</v>
      </c>
      <c r="H38" s="83">
        <f t="shared" si="0"/>
        <v>522</v>
      </c>
      <c r="I38" s="12">
        <f>янв.22!E33</f>
        <v>174</v>
      </c>
      <c r="J38" s="12">
        <f>фев.22!E33</f>
        <v>174</v>
      </c>
      <c r="K38" s="12">
        <f>мар.22!E33</f>
        <v>174</v>
      </c>
      <c r="L38" s="82">
        <f t="shared" si="1"/>
        <v>522</v>
      </c>
      <c r="M38" s="12">
        <f>апр.22!E33</f>
        <v>174</v>
      </c>
      <c r="N38" s="12">
        <f>май.22!E33</f>
        <v>174</v>
      </c>
      <c r="O38" s="12">
        <f>июн.22!E33</f>
        <v>174</v>
      </c>
      <c r="P38" s="82">
        <f t="shared" si="2"/>
        <v>522</v>
      </c>
      <c r="Q38" s="12">
        <f>июл.22!E33</f>
        <v>174</v>
      </c>
      <c r="R38" s="12">
        <f>авг.22!E33</f>
        <v>174</v>
      </c>
      <c r="S38" s="12">
        <f>сен.22!E33</f>
        <v>174</v>
      </c>
      <c r="T38" s="82">
        <f t="shared" si="3"/>
        <v>522</v>
      </c>
      <c r="U38" s="12">
        <f>окт.22!E33</f>
        <v>174</v>
      </c>
      <c r="V38" s="12">
        <f>ноя.22!E33</f>
        <v>174</v>
      </c>
      <c r="W38" s="12">
        <f>дек.22!E33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СВОД_2021!F39</f>
        <v>-2622</v>
      </c>
      <c r="F39" s="113">
        <f t="shared" si="4"/>
        <v>-4710</v>
      </c>
      <c r="G39" s="114">
        <f>янв.22!F34+фев.22!F34+мар.22!F34+апр.22!F34+май.22!F34+июн.22!F34+июл.22!F34+авг.22!F34+сен.22!F34+окт.22!F34+ноя.22!F34+дек.22!F34</f>
        <v>0</v>
      </c>
      <c r="H39" s="83">
        <f t="shared" si="0"/>
        <v>522</v>
      </c>
      <c r="I39" s="12">
        <f>янв.22!E34</f>
        <v>174</v>
      </c>
      <c r="J39" s="12">
        <f>фев.22!E34</f>
        <v>174</v>
      </c>
      <c r="K39" s="12">
        <f>мар.22!E34</f>
        <v>174</v>
      </c>
      <c r="L39" s="82">
        <f t="shared" si="1"/>
        <v>522</v>
      </c>
      <c r="M39" s="12">
        <f>апр.22!E34</f>
        <v>174</v>
      </c>
      <c r="N39" s="12">
        <f>май.22!E34</f>
        <v>174</v>
      </c>
      <c r="O39" s="12">
        <f>июн.22!E34</f>
        <v>174</v>
      </c>
      <c r="P39" s="82">
        <f t="shared" si="2"/>
        <v>522</v>
      </c>
      <c r="Q39" s="12">
        <f>июл.22!E34</f>
        <v>174</v>
      </c>
      <c r="R39" s="12">
        <f>авг.22!E34</f>
        <v>174</v>
      </c>
      <c r="S39" s="12">
        <f>сен.22!E34</f>
        <v>174</v>
      </c>
      <c r="T39" s="82">
        <f t="shared" si="3"/>
        <v>522</v>
      </c>
      <c r="U39" s="12">
        <f>окт.22!E34</f>
        <v>174</v>
      </c>
      <c r="V39" s="12">
        <f>ноя.22!E34</f>
        <v>174</v>
      </c>
      <c r="W39" s="12">
        <f>дек.22!E34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СВОД_2021!F40</f>
        <v>-392</v>
      </c>
      <c r="F40" s="113">
        <f t="shared" si="4"/>
        <v>-2480</v>
      </c>
      <c r="G40" s="114">
        <f>янв.22!F35+фев.22!F35+мар.22!F35+апр.22!F35+май.22!F35+июн.22!F35+июл.22!F35+авг.22!F35+сен.22!F35+окт.22!F35+ноя.22!F35+дек.22!F35</f>
        <v>0</v>
      </c>
      <c r="H40" s="83">
        <f t="shared" si="0"/>
        <v>522</v>
      </c>
      <c r="I40" s="12">
        <f>янв.22!E35</f>
        <v>174</v>
      </c>
      <c r="J40" s="12">
        <f>фев.22!E35</f>
        <v>174</v>
      </c>
      <c r="K40" s="12">
        <f>мар.22!E35</f>
        <v>174</v>
      </c>
      <c r="L40" s="82">
        <f t="shared" si="1"/>
        <v>522</v>
      </c>
      <c r="M40" s="12">
        <f>апр.22!E35</f>
        <v>174</v>
      </c>
      <c r="N40" s="12">
        <f>май.22!E35</f>
        <v>174</v>
      </c>
      <c r="O40" s="12">
        <f>июн.22!E35</f>
        <v>174</v>
      </c>
      <c r="P40" s="82">
        <f t="shared" si="2"/>
        <v>522</v>
      </c>
      <c r="Q40" s="12">
        <f>июл.22!E35</f>
        <v>174</v>
      </c>
      <c r="R40" s="12">
        <f>авг.22!E35</f>
        <v>174</v>
      </c>
      <c r="S40" s="12">
        <f>сен.22!E35</f>
        <v>174</v>
      </c>
      <c r="T40" s="82">
        <f t="shared" si="3"/>
        <v>522</v>
      </c>
      <c r="U40" s="12">
        <f>окт.22!E35</f>
        <v>174</v>
      </c>
      <c r="V40" s="12">
        <f>ноя.22!E35</f>
        <v>174</v>
      </c>
      <c r="W40" s="12">
        <f>дек.22!E35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СВОД_2021!F41</f>
        <v>-416</v>
      </c>
      <c r="F41" s="113">
        <f t="shared" si="4"/>
        <v>-416</v>
      </c>
      <c r="G41" s="114">
        <f>янв.22!F36+фев.22!F36+мар.22!F36+апр.22!F36+май.22!F36+июн.22!F36+июл.22!F36+авг.22!F36+сен.22!F36+окт.22!F36+ноя.22!F36+дек.22!F36</f>
        <v>2088</v>
      </c>
      <c r="H41" s="83">
        <f t="shared" si="0"/>
        <v>522</v>
      </c>
      <c r="I41" s="12">
        <f>янв.22!E36</f>
        <v>174</v>
      </c>
      <c r="J41" s="12">
        <f>фев.22!E36</f>
        <v>174</v>
      </c>
      <c r="K41" s="12">
        <f>мар.22!E36</f>
        <v>174</v>
      </c>
      <c r="L41" s="82">
        <f t="shared" si="1"/>
        <v>522</v>
      </c>
      <c r="M41" s="12">
        <f>апр.22!E36</f>
        <v>174</v>
      </c>
      <c r="N41" s="12">
        <f>май.22!E36</f>
        <v>174</v>
      </c>
      <c r="O41" s="12">
        <f>июн.22!E36</f>
        <v>174</v>
      </c>
      <c r="P41" s="82">
        <f t="shared" si="2"/>
        <v>522</v>
      </c>
      <c r="Q41" s="12">
        <f>июл.22!E36</f>
        <v>174</v>
      </c>
      <c r="R41" s="12">
        <f>авг.22!E36</f>
        <v>174</v>
      </c>
      <c r="S41" s="12">
        <f>сен.22!E36</f>
        <v>174</v>
      </c>
      <c r="T41" s="82">
        <f t="shared" si="3"/>
        <v>522</v>
      </c>
      <c r="U41" s="12">
        <f>окт.22!E36</f>
        <v>174</v>
      </c>
      <c r="V41" s="12">
        <f>ноя.22!E36</f>
        <v>174</v>
      </c>
      <c r="W41" s="12">
        <f>дек.22!E36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СВОД_2021!F42</f>
        <v>-870</v>
      </c>
      <c r="F42" s="113">
        <f t="shared" si="4"/>
        <v>-2958</v>
      </c>
      <c r="G42" s="114">
        <f>янв.22!F37+фев.22!F37+мар.22!F37+апр.22!F37+май.22!F37+июн.22!F37+июл.22!F37+авг.22!F37+сен.22!F37+окт.22!F37+ноя.22!F37+дек.22!F37</f>
        <v>0</v>
      </c>
      <c r="H42" s="83">
        <f t="shared" si="0"/>
        <v>522</v>
      </c>
      <c r="I42" s="12">
        <f>янв.22!E37</f>
        <v>174</v>
      </c>
      <c r="J42" s="12">
        <f>фев.22!E37</f>
        <v>174</v>
      </c>
      <c r="K42" s="12">
        <f>мар.22!E37</f>
        <v>174</v>
      </c>
      <c r="L42" s="82">
        <f t="shared" si="1"/>
        <v>522</v>
      </c>
      <c r="M42" s="12">
        <f>апр.22!E37</f>
        <v>174</v>
      </c>
      <c r="N42" s="12">
        <f>май.22!E37</f>
        <v>174</v>
      </c>
      <c r="O42" s="12">
        <f>июн.22!E37</f>
        <v>174</v>
      </c>
      <c r="P42" s="82">
        <f t="shared" si="2"/>
        <v>522</v>
      </c>
      <c r="Q42" s="12">
        <f>июл.22!E37</f>
        <v>174</v>
      </c>
      <c r="R42" s="12">
        <f>авг.22!E37</f>
        <v>174</v>
      </c>
      <c r="S42" s="12">
        <f>сен.22!E37</f>
        <v>174</v>
      </c>
      <c r="T42" s="82">
        <f t="shared" si="3"/>
        <v>522</v>
      </c>
      <c r="U42" s="12">
        <f>окт.22!E37</f>
        <v>174</v>
      </c>
      <c r="V42" s="12">
        <f>ноя.22!E37</f>
        <v>174</v>
      </c>
      <c r="W42" s="12">
        <f>дек.22!E37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СВОД_2021!F43</f>
        <v>-10702</v>
      </c>
      <c r="F43" s="113">
        <f t="shared" si="4"/>
        <v>-12790</v>
      </c>
      <c r="G43" s="114">
        <f>янв.22!F38+фев.22!F38+мар.22!F38+апр.22!F38+май.22!F38+июн.22!F38+июл.22!F38+авг.22!F38+сен.22!F38+окт.22!F38+ноя.22!F38+дек.22!F38</f>
        <v>0</v>
      </c>
      <c r="H43" s="83">
        <f t="shared" si="0"/>
        <v>522</v>
      </c>
      <c r="I43" s="12">
        <f>янв.22!E38</f>
        <v>174</v>
      </c>
      <c r="J43" s="12">
        <f>фев.22!E38</f>
        <v>174</v>
      </c>
      <c r="K43" s="12">
        <f>мар.22!E38</f>
        <v>174</v>
      </c>
      <c r="L43" s="82">
        <f t="shared" si="1"/>
        <v>522</v>
      </c>
      <c r="M43" s="12">
        <f>апр.22!E38</f>
        <v>174</v>
      </c>
      <c r="N43" s="12">
        <f>май.22!E38</f>
        <v>174</v>
      </c>
      <c r="O43" s="12">
        <f>июн.22!E38</f>
        <v>174</v>
      </c>
      <c r="P43" s="82">
        <f t="shared" si="2"/>
        <v>522</v>
      </c>
      <c r="Q43" s="12">
        <f>июл.22!E38</f>
        <v>174</v>
      </c>
      <c r="R43" s="12">
        <f>авг.22!E38</f>
        <v>174</v>
      </c>
      <c r="S43" s="12">
        <f>сен.22!E38</f>
        <v>174</v>
      </c>
      <c r="T43" s="82">
        <f t="shared" si="3"/>
        <v>522</v>
      </c>
      <c r="U43" s="12">
        <f>окт.22!E38</f>
        <v>174</v>
      </c>
      <c r="V43" s="12">
        <f>ноя.22!E38</f>
        <v>174</v>
      </c>
      <c r="W43" s="12">
        <f>дек.22!E38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СВОД_2021!F44</f>
        <v>-3476</v>
      </c>
      <c r="F44" s="113">
        <f t="shared" si="4"/>
        <v>-5564</v>
      </c>
      <c r="G44" s="114">
        <f>янв.22!F39+фев.22!F39+мар.22!F39+апр.22!F39+май.22!F39+июн.22!F39+июл.22!F39+авг.22!F39+сен.22!F39+окт.22!F39+ноя.22!F39+дек.22!F39</f>
        <v>0</v>
      </c>
      <c r="H44" s="83">
        <f t="shared" si="0"/>
        <v>522</v>
      </c>
      <c r="I44" s="12">
        <f>янв.22!E39</f>
        <v>174</v>
      </c>
      <c r="J44" s="12">
        <f>фев.22!E39</f>
        <v>174</v>
      </c>
      <c r="K44" s="12">
        <f>мар.22!E39</f>
        <v>174</v>
      </c>
      <c r="L44" s="82">
        <f t="shared" si="1"/>
        <v>522</v>
      </c>
      <c r="M44" s="12">
        <f>апр.22!E39</f>
        <v>174</v>
      </c>
      <c r="N44" s="12">
        <f>май.22!E39</f>
        <v>174</v>
      </c>
      <c r="O44" s="12">
        <f>июн.22!E39</f>
        <v>174</v>
      </c>
      <c r="P44" s="82">
        <f t="shared" si="2"/>
        <v>522</v>
      </c>
      <c r="Q44" s="12">
        <f>июл.22!E39</f>
        <v>174</v>
      </c>
      <c r="R44" s="12">
        <f>авг.22!E39</f>
        <v>174</v>
      </c>
      <c r="S44" s="12">
        <f>сен.22!E39</f>
        <v>174</v>
      </c>
      <c r="T44" s="82">
        <f t="shared" si="3"/>
        <v>522</v>
      </c>
      <c r="U44" s="12">
        <f>окт.22!E39</f>
        <v>174</v>
      </c>
      <c r="V44" s="12">
        <f>ноя.22!E39</f>
        <v>174</v>
      </c>
      <c r="W44" s="12">
        <f>дек.22!E39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СВОД_2021!F45</f>
        <v>-10702</v>
      </c>
      <c r="F45" s="113">
        <f t="shared" si="4"/>
        <v>-12790</v>
      </c>
      <c r="G45" s="114">
        <f>янв.22!F40+фев.22!F40+мар.22!F40+апр.22!F40+май.22!F40+июн.22!F40+июл.22!F40+авг.22!F40+сен.22!F40+окт.22!F40+ноя.22!F40+дек.22!F40</f>
        <v>0</v>
      </c>
      <c r="H45" s="83">
        <f t="shared" si="0"/>
        <v>522</v>
      </c>
      <c r="I45" s="12">
        <f>янв.22!E40</f>
        <v>174</v>
      </c>
      <c r="J45" s="12">
        <f>фев.22!E40</f>
        <v>174</v>
      </c>
      <c r="K45" s="12">
        <f>мар.22!E40</f>
        <v>174</v>
      </c>
      <c r="L45" s="82">
        <f t="shared" si="1"/>
        <v>522</v>
      </c>
      <c r="M45" s="12">
        <f>апр.22!E40</f>
        <v>174</v>
      </c>
      <c r="N45" s="12">
        <f>май.22!E40</f>
        <v>174</v>
      </c>
      <c r="O45" s="12">
        <f>июн.22!E40</f>
        <v>174</v>
      </c>
      <c r="P45" s="82">
        <f t="shared" si="2"/>
        <v>522</v>
      </c>
      <c r="Q45" s="12">
        <f>июл.22!E40</f>
        <v>174</v>
      </c>
      <c r="R45" s="12">
        <f>авг.22!E40</f>
        <v>174</v>
      </c>
      <c r="S45" s="12">
        <f>сен.22!E40</f>
        <v>174</v>
      </c>
      <c r="T45" s="82">
        <f t="shared" si="3"/>
        <v>522</v>
      </c>
      <c r="U45" s="12">
        <f>окт.22!E40</f>
        <v>174</v>
      </c>
      <c r="V45" s="12">
        <f>ноя.22!E40</f>
        <v>174</v>
      </c>
      <c r="W45" s="12">
        <f>дек.22!E40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СВОД_2021!F46</f>
        <v>-10702</v>
      </c>
      <c r="F46" s="113">
        <f t="shared" si="4"/>
        <v>-12790</v>
      </c>
      <c r="G46" s="114">
        <f>янв.22!F41+фев.22!F41+мар.22!F41+апр.22!F41+май.22!F41+июн.22!F41+июл.22!F41+авг.22!F41+сен.22!F41+окт.22!F41+ноя.22!F41+дек.22!F41</f>
        <v>0</v>
      </c>
      <c r="H46" s="83">
        <f t="shared" si="0"/>
        <v>522</v>
      </c>
      <c r="I46" s="12">
        <f>янв.22!E41</f>
        <v>174</v>
      </c>
      <c r="J46" s="12">
        <f>фев.22!E41</f>
        <v>174</v>
      </c>
      <c r="K46" s="12">
        <f>мар.22!E41</f>
        <v>174</v>
      </c>
      <c r="L46" s="82">
        <f t="shared" si="1"/>
        <v>522</v>
      </c>
      <c r="M46" s="12">
        <f>апр.22!E41</f>
        <v>174</v>
      </c>
      <c r="N46" s="12">
        <f>май.22!E41</f>
        <v>174</v>
      </c>
      <c r="O46" s="12">
        <f>июн.22!E41</f>
        <v>174</v>
      </c>
      <c r="P46" s="82">
        <f t="shared" si="2"/>
        <v>522</v>
      </c>
      <c r="Q46" s="12">
        <f>июл.22!E41</f>
        <v>174</v>
      </c>
      <c r="R46" s="12">
        <f>авг.22!E41</f>
        <v>174</v>
      </c>
      <c r="S46" s="12">
        <f>сен.22!E41</f>
        <v>174</v>
      </c>
      <c r="T46" s="82">
        <f t="shared" si="3"/>
        <v>522</v>
      </c>
      <c r="U46" s="12">
        <f>окт.22!E41</f>
        <v>174</v>
      </c>
      <c r="V46" s="12">
        <f>ноя.22!E41</f>
        <v>174</v>
      </c>
      <c r="W46" s="12">
        <f>дек.22!E41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СВОД_2021!F47</f>
        <v>-1740</v>
      </c>
      <c r="F47" s="113">
        <f t="shared" si="4"/>
        <v>-3828</v>
      </c>
      <c r="G47" s="114">
        <f>янв.22!F42+фев.22!F42+мар.22!F42+апр.22!F42+май.22!F42+июн.22!F42+июл.22!F42+авг.22!F42+сен.22!F42+окт.22!F42+ноя.22!F42+дек.22!F42</f>
        <v>0</v>
      </c>
      <c r="H47" s="83">
        <f t="shared" si="0"/>
        <v>522</v>
      </c>
      <c r="I47" s="12">
        <f>янв.22!E42</f>
        <v>174</v>
      </c>
      <c r="J47" s="12">
        <f>фев.22!E42</f>
        <v>174</v>
      </c>
      <c r="K47" s="12">
        <f>мар.22!E42</f>
        <v>174</v>
      </c>
      <c r="L47" s="82">
        <f t="shared" si="1"/>
        <v>522</v>
      </c>
      <c r="M47" s="12">
        <f>апр.22!E42</f>
        <v>174</v>
      </c>
      <c r="N47" s="12">
        <f>май.22!E42</f>
        <v>174</v>
      </c>
      <c r="O47" s="12">
        <f>июн.22!E42</f>
        <v>174</v>
      </c>
      <c r="P47" s="82">
        <f t="shared" si="2"/>
        <v>522</v>
      </c>
      <c r="Q47" s="12">
        <f>июл.22!E42</f>
        <v>174</v>
      </c>
      <c r="R47" s="12">
        <f>авг.22!E42</f>
        <v>174</v>
      </c>
      <c r="S47" s="12">
        <f>сен.22!E42</f>
        <v>174</v>
      </c>
      <c r="T47" s="82">
        <f t="shared" si="3"/>
        <v>522</v>
      </c>
      <c r="U47" s="12">
        <f>окт.22!E42</f>
        <v>174</v>
      </c>
      <c r="V47" s="12">
        <f>ноя.22!E42</f>
        <v>174</v>
      </c>
      <c r="W47" s="12">
        <f>дек.22!E42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СВОД_2021!F48</f>
        <v>0</v>
      </c>
      <c r="F48" s="113">
        <f t="shared" si="4"/>
        <v>348</v>
      </c>
      <c r="G48" s="114">
        <f>янв.22!F43+фев.22!F43+мар.22!F43+апр.22!F43+май.22!F43+июн.22!F43+июл.22!F43+авг.22!F43+сен.22!F43+окт.22!F43+ноя.22!F43+дек.22!F43</f>
        <v>2436</v>
      </c>
      <c r="H48" s="83">
        <f t="shared" si="0"/>
        <v>522</v>
      </c>
      <c r="I48" s="12">
        <f>янв.22!E43</f>
        <v>174</v>
      </c>
      <c r="J48" s="12">
        <f>фев.22!E43</f>
        <v>174</v>
      </c>
      <c r="K48" s="12">
        <f>мар.22!E43</f>
        <v>174</v>
      </c>
      <c r="L48" s="82">
        <f t="shared" si="1"/>
        <v>522</v>
      </c>
      <c r="M48" s="12">
        <f>апр.22!E43</f>
        <v>174</v>
      </c>
      <c r="N48" s="12">
        <f>май.22!E43</f>
        <v>174</v>
      </c>
      <c r="O48" s="12">
        <f>июн.22!E43</f>
        <v>174</v>
      </c>
      <c r="P48" s="82">
        <f t="shared" si="2"/>
        <v>522</v>
      </c>
      <c r="Q48" s="12">
        <f>июл.22!E43</f>
        <v>174</v>
      </c>
      <c r="R48" s="12">
        <f>авг.22!E43</f>
        <v>174</v>
      </c>
      <c r="S48" s="12">
        <f>сен.22!E43</f>
        <v>174</v>
      </c>
      <c r="T48" s="82">
        <f t="shared" si="3"/>
        <v>522</v>
      </c>
      <c r="U48" s="12">
        <f>окт.22!E43</f>
        <v>174</v>
      </c>
      <c r="V48" s="12">
        <f>ноя.22!E43</f>
        <v>174</v>
      </c>
      <c r="W48" s="12">
        <f>дек.22!E43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СВОД_2021!F49</f>
        <v>-2106</v>
      </c>
      <c r="F49" s="113">
        <f t="shared" si="4"/>
        <v>-4194</v>
      </c>
      <c r="G49" s="114">
        <f>янв.22!F44+фев.22!F44+мар.22!F44+апр.22!F44+май.22!F44+июн.22!F44+июл.22!F44+авг.22!F44+сен.22!F44+окт.22!F44+ноя.22!F44+дек.22!F44</f>
        <v>0</v>
      </c>
      <c r="H49" s="83">
        <f t="shared" si="0"/>
        <v>522</v>
      </c>
      <c r="I49" s="12">
        <f>янв.22!E44</f>
        <v>174</v>
      </c>
      <c r="J49" s="12">
        <f>фев.22!E44</f>
        <v>174</v>
      </c>
      <c r="K49" s="12">
        <f>мар.22!E44</f>
        <v>174</v>
      </c>
      <c r="L49" s="82">
        <f t="shared" si="1"/>
        <v>522</v>
      </c>
      <c r="M49" s="12">
        <f>апр.22!E44</f>
        <v>174</v>
      </c>
      <c r="N49" s="12">
        <f>май.22!E44</f>
        <v>174</v>
      </c>
      <c r="O49" s="12">
        <f>июн.22!E44</f>
        <v>174</v>
      </c>
      <c r="P49" s="82">
        <f t="shared" si="2"/>
        <v>522</v>
      </c>
      <c r="Q49" s="12">
        <f>июл.22!E44</f>
        <v>174</v>
      </c>
      <c r="R49" s="12">
        <f>авг.22!E44</f>
        <v>174</v>
      </c>
      <c r="S49" s="12">
        <f>сен.22!E44</f>
        <v>174</v>
      </c>
      <c r="T49" s="82">
        <f t="shared" si="3"/>
        <v>522</v>
      </c>
      <c r="U49" s="12">
        <f>окт.22!E44</f>
        <v>174</v>
      </c>
      <c r="V49" s="12">
        <f>ноя.22!E44</f>
        <v>174</v>
      </c>
      <c r="W49" s="12">
        <f>дек.22!E44</f>
        <v>174</v>
      </c>
    </row>
    <row r="50" spans="1:23" x14ac:dyDescent="0.25">
      <c r="A50" s="3">
        <v>42</v>
      </c>
      <c r="B50" s="117" t="s">
        <v>60</v>
      </c>
      <c r="C50" s="131">
        <v>67</v>
      </c>
      <c r="D50" s="131"/>
      <c r="E50" s="112">
        <f>СВОД_2021!F50</f>
        <v>-75</v>
      </c>
      <c r="F50" s="113">
        <f t="shared" si="4"/>
        <v>0</v>
      </c>
      <c r="G50" s="114">
        <f>янв.22!F45+фев.22!F45+мар.22!F45+апр.22!F45+май.22!F45+июн.22!F45+июл.22!F45+авг.22!F45+сен.22!F45+окт.22!F45+ноя.22!F45+дек.22!F45</f>
        <v>2163</v>
      </c>
      <c r="H50" s="83">
        <f t="shared" si="0"/>
        <v>522</v>
      </c>
      <c r="I50" s="12">
        <f>янв.22!E45</f>
        <v>174</v>
      </c>
      <c r="J50" s="12">
        <f>фев.22!E45</f>
        <v>174</v>
      </c>
      <c r="K50" s="12">
        <f>мар.22!E45</f>
        <v>174</v>
      </c>
      <c r="L50" s="82">
        <f t="shared" si="1"/>
        <v>522</v>
      </c>
      <c r="M50" s="12">
        <f>апр.22!E45</f>
        <v>174</v>
      </c>
      <c r="N50" s="12">
        <f>май.22!E45</f>
        <v>174</v>
      </c>
      <c r="O50" s="12">
        <f>июн.22!E45</f>
        <v>174</v>
      </c>
      <c r="P50" s="82">
        <f t="shared" si="2"/>
        <v>522</v>
      </c>
      <c r="Q50" s="12">
        <f>июл.22!E45</f>
        <v>174</v>
      </c>
      <c r="R50" s="12">
        <f>авг.22!E45</f>
        <v>174</v>
      </c>
      <c r="S50" s="12">
        <f>сен.22!E45</f>
        <v>174</v>
      </c>
      <c r="T50" s="82">
        <f t="shared" si="3"/>
        <v>522</v>
      </c>
      <c r="U50" s="12">
        <f>окт.22!E45</f>
        <v>174</v>
      </c>
      <c r="V50" s="12">
        <f>ноя.22!E45</f>
        <v>174</v>
      </c>
      <c r="W50" s="12">
        <f>дек.22!E45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СВОД_2021!F51</f>
        <v>-348</v>
      </c>
      <c r="F51" s="113">
        <f t="shared" si="4"/>
        <v>348</v>
      </c>
      <c r="G51" s="114">
        <f>янв.22!F46+фев.22!F46+мар.22!F46+апр.22!F46+май.22!F46+июн.22!F46+июл.22!F46+авг.22!F46+сен.22!F46+окт.22!F46+ноя.22!F46+дек.22!F46</f>
        <v>2784</v>
      </c>
      <c r="H51" s="83">
        <f t="shared" si="0"/>
        <v>522</v>
      </c>
      <c r="I51" s="12">
        <f>янв.22!E46</f>
        <v>174</v>
      </c>
      <c r="J51" s="12">
        <f>фев.22!E46</f>
        <v>174</v>
      </c>
      <c r="K51" s="12">
        <f>мар.22!E46</f>
        <v>174</v>
      </c>
      <c r="L51" s="82">
        <f t="shared" si="1"/>
        <v>522</v>
      </c>
      <c r="M51" s="12">
        <f>апр.22!E46</f>
        <v>174</v>
      </c>
      <c r="N51" s="12">
        <f>май.22!E46</f>
        <v>174</v>
      </c>
      <c r="O51" s="12">
        <f>июн.22!E46</f>
        <v>174</v>
      </c>
      <c r="P51" s="82">
        <f t="shared" si="2"/>
        <v>522</v>
      </c>
      <c r="Q51" s="12">
        <f>июл.22!E46</f>
        <v>174</v>
      </c>
      <c r="R51" s="12">
        <f>авг.22!E46</f>
        <v>174</v>
      </c>
      <c r="S51" s="12">
        <f>сен.22!E46</f>
        <v>174</v>
      </c>
      <c r="T51" s="82">
        <f t="shared" si="3"/>
        <v>522</v>
      </c>
      <c r="U51" s="12">
        <f>окт.22!E46</f>
        <v>174</v>
      </c>
      <c r="V51" s="12">
        <f>ноя.22!E46</f>
        <v>174</v>
      </c>
      <c r="W51" s="12">
        <f>дек.22!E46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СВОД_2021!F52</f>
        <v>-2702</v>
      </c>
      <c r="F52" s="113">
        <f t="shared" si="4"/>
        <v>-4790</v>
      </c>
      <c r="G52" s="114">
        <f>янв.22!F47+фев.22!F47+мар.22!F47+апр.22!F47+май.22!F47+июн.22!F47+июл.22!F47+авг.22!F47+сен.22!F47+окт.22!F47+ноя.22!F47+дек.22!F47</f>
        <v>0</v>
      </c>
      <c r="H52" s="83">
        <f t="shared" si="0"/>
        <v>522</v>
      </c>
      <c r="I52" s="12">
        <f>янв.22!E47</f>
        <v>174</v>
      </c>
      <c r="J52" s="12">
        <f>фев.22!E47</f>
        <v>174</v>
      </c>
      <c r="K52" s="12">
        <f>мар.22!E47</f>
        <v>174</v>
      </c>
      <c r="L52" s="82">
        <f t="shared" si="1"/>
        <v>522</v>
      </c>
      <c r="M52" s="12">
        <f>апр.22!E47</f>
        <v>174</v>
      </c>
      <c r="N52" s="12">
        <f>май.22!E47</f>
        <v>174</v>
      </c>
      <c r="O52" s="12">
        <f>июн.22!E47</f>
        <v>174</v>
      </c>
      <c r="P52" s="82">
        <f t="shared" si="2"/>
        <v>522</v>
      </c>
      <c r="Q52" s="12">
        <f>июл.22!E47</f>
        <v>174</v>
      </c>
      <c r="R52" s="12">
        <f>авг.22!E47</f>
        <v>174</v>
      </c>
      <c r="S52" s="12">
        <f>сен.22!E47</f>
        <v>174</v>
      </c>
      <c r="T52" s="82">
        <f t="shared" si="3"/>
        <v>522</v>
      </c>
      <c r="U52" s="12">
        <f>окт.22!E47</f>
        <v>174</v>
      </c>
      <c r="V52" s="12">
        <f>ноя.22!E47</f>
        <v>174</v>
      </c>
      <c r="W52" s="12">
        <f>дек.22!E47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СВОД_2021!F53</f>
        <v>-1914</v>
      </c>
      <c r="F53" s="113">
        <f t="shared" si="4"/>
        <v>-4002</v>
      </c>
      <c r="G53" s="114">
        <f>янв.22!F48+фев.22!F48+мар.22!F48+апр.22!F48+май.22!F48+июн.22!F48+июл.22!F48+авг.22!F48+сен.22!F48+окт.22!F48+ноя.22!F48+дек.22!F48</f>
        <v>0</v>
      </c>
      <c r="H53" s="83">
        <f t="shared" si="0"/>
        <v>522</v>
      </c>
      <c r="I53" s="12">
        <f>янв.22!E48</f>
        <v>174</v>
      </c>
      <c r="J53" s="12">
        <f>фев.22!E48</f>
        <v>174</v>
      </c>
      <c r="K53" s="12">
        <f>мар.22!E48</f>
        <v>174</v>
      </c>
      <c r="L53" s="82">
        <f t="shared" si="1"/>
        <v>522</v>
      </c>
      <c r="M53" s="12">
        <f>апр.22!E48</f>
        <v>174</v>
      </c>
      <c r="N53" s="12">
        <f>май.22!E48</f>
        <v>174</v>
      </c>
      <c r="O53" s="12">
        <f>июн.22!E48</f>
        <v>174</v>
      </c>
      <c r="P53" s="82">
        <f t="shared" si="2"/>
        <v>522</v>
      </c>
      <c r="Q53" s="12">
        <f>июл.22!E48</f>
        <v>174</v>
      </c>
      <c r="R53" s="12">
        <f>авг.22!E48</f>
        <v>174</v>
      </c>
      <c r="S53" s="12">
        <f>сен.22!E48</f>
        <v>174</v>
      </c>
      <c r="T53" s="82">
        <f t="shared" si="3"/>
        <v>522</v>
      </c>
      <c r="U53" s="12">
        <f>окт.22!E48</f>
        <v>174</v>
      </c>
      <c r="V53" s="12">
        <f>ноя.22!E48</f>
        <v>174</v>
      </c>
      <c r="W53" s="12">
        <f>дек.22!E48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СВОД_2021!F54</f>
        <v>34</v>
      </c>
      <c r="F54" s="113">
        <f t="shared" si="4"/>
        <v>34</v>
      </c>
      <c r="G54" s="114">
        <f>янв.22!F49+фев.22!F49+мар.22!F49+апр.22!F49+май.22!F49+июн.22!F49+июл.22!F49+авг.22!F49+сен.22!F49+окт.22!F49+ноя.22!F49+дек.22!F49</f>
        <v>2088</v>
      </c>
      <c r="H54" s="83">
        <f t="shared" si="0"/>
        <v>522</v>
      </c>
      <c r="I54" s="12">
        <f>янв.22!E49</f>
        <v>174</v>
      </c>
      <c r="J54" s="12">
        <f>фев.22!E49</f>
        <v>174</v>
      </c>
      <c r="K54" s="12">
        <f>мар.22!E49</f>
        <v>174</v>
      </c>
      <c r="L54" s="82">
        <f t="shared" si="1"/>
        <v>522</v>
      </c>
      <c r="M54" s="12">
        <f>апр.22!E49</f>
        <v>174</v>
      </c>
      <c r="N54" s="12">
        <f>май.22!E49</f>
        <v>174</v>
      </c>
      <c r="O54" s="12">
        <f>июн.22!E49</f>
        <v>174</v>
      </c>
      <c r="P54" s="82">
        <f t="shared" si="2"/>
        <v>522</v>
      </c>
      <c r="Q54" s="12">
        <f>июл.22!E49</f>
        <v>174</v>
      </c>
      <c r="R54" s="12">
        <f>авг.22!E49</f>
        <v>174</v>
      </c>
      <c r="S54" s="12">
        <f>сен.22!E49</f>
        <v>174</v>
      </c>
      <c r="T54" s="82">
        <f t="shared" si="3"/>
        <v>522</v>
      </c>
      <c r="U54" s="12">
        <f>окт.22!E49</f>
        <v>174</v>
      </c>
      <c r="V54" s="12">
        <f>ноя.22!E49</f>
        <v>174</v>
      </c>
      <c r="W54" s="12">
        <f>дек.22!E49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СВОД_2021!F55</f>
        <v>0</v>
      </c>
      <c r="F55" s="113">
        <f t="shared" si="4"/>
        <v>-1044</v>
      </c>
      <c r="G55" s="114">
        <f>янв.22!F50+фев.22!F50+мар.22!F50+апр.22!F50+май.22!F50+июн.22!F50+июл.22!F50+авг.22!F50+сен.22!F50+окт.22!F50+ноя.22!F50+дек.22!F50</f>
        <v>1044</v>
      </c>
      <c r="H55" s="83">
        <f t="shared" si="0"/>
        <v>522</v>
      </c>
      <c r="I55" s="12">
        <f>янв.22!E50</f>
        <v>174</v>
      </c>
      <c r="J55" s="12">
        <f>фев.22!E50</f>
        <v>174</v>
      </c>
      <c r="K55" s="12">
        <f>мар.22!E50</f>
        <v>174</v>
      </c>
      <c r="L55" s="82">
        <f t="shared" si="1"/>
        <v>522</v>
      </c>
      <c r="M55" s="12">
        <f>апр.22!E50</f>
        <v>174</v>
      </c>
      <c r="N55" s="12">
        <f>май.22!E50</f>
        <v>174</v>
      </c>
      <c r="O55" s="12">
        <f>июн.22!E50</f>
        <v>174</v>
      </c>
      <c r="P55" s="82">
        <f t="shared" si="2"/>
        <v>522</v>
      </c>
      <c r="Q55" s="12">
        <f>июл.22!E50</f>
        <v>174</v>
      </c>
      <c r="R55" s="12">
        <f>авг.22!E50</f>
        <v>174</v>
      </c>
      <c r="S55" s="12">
        <f>сен.22!E50</f>
        <v>174</v>
      </c>
      <c r="T55" s="82">
        <f t="shared" si="3"/>
        <v>522</v>
      </c>
      <c r="U55" s="12">
        <f>окт.22!E50</f>
        <v>174</v>
      </c>
      <c r="V55" s="12">
        <f>ноя.22!E50</f>
        <v>174</v>
      </c>
      <c r="W55" s="12">
        <f>дек.22!E50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СВОД_2021!F56</f>
        <v>-344</v>
      </c>
      <c r="F56" s="113">
        <f t="shared" si="4"/>
        <v>33</v>
      </c>
      <c r="G56" s="114">
        <f>янв.22!F51+фев.22!F51+мар.22!F51+апр.22!F51+май.22!F51+июн.22!F51+июл.22!F51+авг.22!F51+сен.22!F51+окт.22!F51+ноя.22!F51+дек.22!F51</f>
        <v>2465</v>
      </c>
      <c r="H56" s="83">
        <f t="shared" si="0"/>
        <v>522</v>
      </c>
      <c r="I56" s="12">
        <f>янв.22!E51</f>
        <v>174</v>
      </c>
      <c r="J56" s="12">
        <f>фев.22!E51</f>
        <v>174</v>
      </c>
      <c r="K56" s="12">
        <f>мар.22!E51</f>
        <v>174</v>
      </c>
      <c r="L56" s="82">
        <f t="shared" si="1"/>
        <v>522</v>
      </c>
      <c r="M56" s="12">
        <f>апр.22!E51</f>
        <v>174</v>
      </c>
      <c r="N56" s="12">
        <f>май.22!E51</f>
        <v>174</v>
      </c>
      <c r="O56" s="12">
        <f>июн.22!E51</f>
        <v>174</v>
      </c>
      <c r="P56" s="82">
        <f t="shared" si="2"/>
        <v>522</v>
      </c>
      <c r="Q56" s="12">
        <f>июл.22!E51</f>
        <v>174</v>
      </c>
      <c r="R56" s="12">
        <f>авг.22!E51</f>
        <v>174</v>
      </c>
      <c r="S56" s="12">
        <f>сен.22!E51</f>
        <v>174</v>
      </c>
      <c r="T56" s="82">
        <f t="shared" si="3"/>
        <v>522</v>
      </c>
      <c r="U56" s="12">
        <f>окт.22!E51</f>
        <v>174</v>
      </c>
      <c r="V56" s="12">
        <f>ноя.22!E51</f>
        <v>174</v>
      </c>
      <c r="W56" s="12">
        <f>дек.22!E51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СВОД_2021!F57</f>
        <v>0</v>
      </c>
      <c r="F57" s="113">
        <f t="shared" si="4"/>
        <v>-344</v>
      </c>
      <c r="G57" s="114">
        <f>янв.22!F52+фев.22!F52+мар.22!F52+апр.22!F52+май.22!F52+июн.22!F52+июл.22!F52+авг.22!F52+сен.22!F52+окт.22!F52+ноя.22!F52+дек.22!F52</f>
        <v>1744</v>
      </c>
      <c r="H57" s="83">
        <f t="shared" si="0"/>
        <v>522</v>
      </c>
      <c r="I57" s="12">
        <f>янв.22!E52</f>
        <v>174</v>
      </c>
      <c r="J57" s="12">
        <f>фев.22!E52</f>
        <v>174</v>
      </c>
      <c r="K57" s="12">
        <f>мар.22!E52</f>
        <v>174</v>
      </c>
      <c r="L57" s="82">
        <f t="shared" si="1"/>
        <v>522</v>
      </c>
      <c r="M57" s="12">
        <f>апр.22!E52</f>
        <v>174</v>
      </c>
      <c r="N57" s="12">
        <f>май.22!E52</f>
        <v>174</v>
      </c>
      <c r="O57" s="12">
        <f>июн.22!E52</f>
        <v>174</v>
      </c>
      <c r="P57" s="82">
        <f t="shared" si="2"/>
        <v>522</v>
      </c>
      <c r="Q57" s="12">
        <f>июл.22!E52</f>
        <v>174</v>
      </c>
      <c r="R57" s="12">
        <f>авг.22!E52</f>
        <v>174</v>
      </c>
      <c r="S57" s="12">
        <f>сен.22!E52</f>
        <v>174</v>
      </c>
      <c r="T57" s="82">
        <f t="shared" si="3"/>
        <v>522</v>
      </c>
      <c r="U57" s="12">
        <f>окт.22!E52</f>
        <v>174</v>
      </c>
      <c r="V57" s="12">
        <f>ноя.22!E52</f>
        <v>174</v>
      </c>
      <c r="W57" s="12">
        <f>дек.22!E52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СВОД_2021!F58</f>
        <v>391</v>
      </c>
      <c r="F58" s="113">
        <f t="shared" si="4"/>
        <v>1073</v>
      </c>
      <c r="G58" s="114">
        <f>янв.22!F53+фев.22!F53+мар.22!F53+апр.22!F53+май.22!F53+июн.22!F53+июл.22!F53+авг.22!F53+сен.22!F53+окт.22!F53+ноя.22!F53+дек.22!F53</f>
        <v>2770</v>
      </c>
      <c r="H58" s="83">
        <f t="shared" si="0"/>
        <v>522</v>
      </c>
      <c r="I58" s="12">
        <f>янв.22!E53</f>
        <v>174</v>
      </c>
      <c r="J58" s="12">
        <f>фев.22!E53</f>
        <v>174</v>
      </c>
      <c r="K58" s="12">
        <f>мар.22!E53</f>
        <v>174</v>
      </c>
      <c r="L58" s="82">
        <f t="shared" si="1"/>
        <v>522</v>
      </c>
      <c r="M58" s="12">
        <f>апр.22!E53</f>
        <v>174</v>
      </c>
      <c r="N58" s="12">
        <f>май.22!E53</f>
        <v>174</v>
      </c>
      <c r="O58" s="12">
        <f>июн.22!E53</f>
        <v>174</v>
      </c>
      <c r="P58" s="82">
        <f t="shared" si="2"/>
        <v>522</v>
      </c>
      <c r="Q58" s="12">
        <f>июл.22!E53</f>
        <v>174</v>
      </c>
      <c r="R58" s="12">
        <f>авг.22!E53</f>
        <v>174</v>
      </c>
      <c r="S58" s="12">
        <f>сен.22!E53</f>
        <v>174</v>
      </c>
      <c r="T58" s="82">
        <f t="shared" si="3"/>
        <v>522</v>
      </c>
      <c r="U58" s="12">
        <f>окт.22!E53</f>
        <v>174</v>
      </c>
      <c r="V58" s="12">
        <f>ноя.22!E53</f>
        <v>174</v>
      </c>
      <c r="W58" s="12">
        <f>дек.22!E53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СВОД_2021!F59</f>
        <v>-1740</v>
      </c>
      <c r="F59" s="113">
        <f t="shared" si="4"/>
        <v>-1788</v>
      </c>
      <c r="G59" s="114">
        <f>янв.22!F54+фев.22!F54+мар.22!F54+апр.22!F54+май.22!F54+июн.22!F54+июл.22!F54+авг.22!F54+сен.22!F54+окт.22!F54+ноя.22!F54+дек.22!F54</f>
        <v>2040</v>
      </c>
      <c r="H59" s="83">
        <f t="shared" si="0"/>
        <v>522</v>
      </c>
      <c r="I59" s="12">
        <f>янв.22!E54</f>
        <v>174</v>
      </c>
      <c r="J59" s="12">
        <f>фев.22!E54</f>
        <v>174</v>
      </c>
      <c r="K59" s="12">
        <f>мар.22!E54</f>
        <v>174</v>
      </c>
      <c r="L59" s="82">
        <f t="shared" si="1"/>
        <v>522</v>
      </c>
      <c r="M59" s="12">
        <f>апр.22!E54</f>
        <v>174</v>
      </c>
      <c r="N59" s="12">
        <f>май.22!E54</f>
        <v>174</v>
      </c>
      <c r="O59" s="12">
        <f>июн.22!E54</f>
        <v>174</v>
      </c>
      <c r="P59" s="82">
        <f t="shared" si="2"/>
        <v>522</v>
      </c>
      <c r="Q59" s="12">
        <f>июл.22!E54</f>
        <v>174</v>
      </c>
      <c r="R59" s="12">
        <f>авг.22!E54</f>
        <v>174</v>
      </c>
      <c r="S59" s="12">
        <f>сен.22!E54</f>
        <v>174</v>
      </c>
      <c r="T59" s="82">
        <f t="shared" si="3"/>
        <v>522</v>
      </c>
      <c r="U59" s="12">
        <f>окт.22!E54</f>
        <v>174</v>
      </c>
      <c r="V59" s="12">
        <f>ноя.22!E54</f>
        <v>174</v>
      </c>
      <c r="W59" s="12">
        <f>дек.22!E54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СВОД_2021!F60</f>
        <v>-10702</v>
      </c>
      <c r="F60" s="113">
        <f t="shared" si="4"/>
        <v>-12790</v>
      </c>
      <c r="G60" s="114">
        <f>янв.22!F55+фев.22!F55+мар.22!F55+апр.22!F55+май.22!F55+июн.22!F55+июл.22!F55+авг.22!F55+сен.22!F55+окт.22!F55+ноя.22!F55+дек.22!F55</f>
        <v>0</v>
      </c>
      <c r="H60" s="83">
        <f t="shared" si="0"/>
        <v>522</v>
      </c>
      <c r="I60" s="12">
        <f>янв.22!E55</f>
        <v>174</v>
      </c>
      <c r="J60" s="12">
        <f>фев.22!E55</f>
        <v>174</v>
      </c>
      <c r="K60" s="12">
        <f>мар.22!E55</f>
        <v>174</v>
      </c>
      <c r="L60" s="82">
        <f t="shared" si="1"/>
        <v>522</v>
      </c>
      <c r="M60" s="12">
        <f>апр.22!E55</f>
        <v>174</v>
      </c>
      <c r="N60" s="12">
        <f>май.22!E55</f>
        <v>174</v>
      </c>
      <c r="O60" s="12">
        <f>июн.22!E55</f>
        <v>174</v>
      </c>
      <c r="P60" s="82">
        <f t="shared" si="2"/>
        <v>522</v>
      </c>
      <c r="Q60" s="12">
        <f>июл.22!E55</f>
        <v>174</v>
      </c>
      <c r="R60" s="12">
        <f>авг.22!E55</f>
        <v>174</v>
      </c>
      <c r="S60" s="12">
        <f>сен.22!E55</f>
        <v>174</v>
      </c>
      <c r="T60" s="82">
        <f t="shared" si="3"/>
        <v>522</v>
      </c>
      <c r="U60" s="12">
        <f>окт.22!E55</f>
        <v>174</v>
      </c>
      <c r="V60" s="12">
        <f>ноя.22!E55</f>
        <v>174</v>
      </c>
      <c r="W60" s="12">
        <f>дек.22!E55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СВОД_2021!F61</f>
        <v>-2022</v>
      </c>
      <c r="F61" s="113">
        <f t="shared" si="4"/>
        <v>-2088</v>
      </c>
      <c r="G61" s="114">
        <f>янв.22!F56+фев.22!F56+мар.22!F56+апр.22!F56+май.22!F56+июн.22!F56+июл.22!F56+авг.22!F56+сен.22!F56+окт.22!F56+ноя.22!F56+дек.22!F56</f>
        <v>2022</v>
      </c>
      <c r="H61" s="83">
        <f t="shared" si="0"/>
        <v>522</v>
      </c>
      <c r="I61" s="12">
        <f>янв.22!E56</f>
        <v>174</v>
      </c>
      <c r="J61" s="12">
        <f>фев.22!E56</f>
        <v>174</v>
      </c>
      <c r="K61" s="12">
        <f>мар.22!E56</f>
        <v>174</v>
      </c>
      <c r="L61" s="82">
        <f t="shared" si="1"/>
        <v>522</v>
      </c>
      <c r="M61" s="12">
        <f>апр.22!E56</f>
        <v>174</v>
      </c>
      <c r="N61" s="12">
        <f>май.22!E56</f>
        <v>174</v>
      </c>
      <c r="O61" s="12">
        <f>июн.22!E56</f>
        <v>174</v>
      </c>
      <c r="P61" s="82">
        <f t="shared" si="2"/>
        <v>522</v>
      </c>
      <c r="Q61" s="12">
        <f>июл.22!E56</f>
        <v>174</v>
      </c>
      <c r="R61" s="12">
        <f>авг.22!E56</f>
        <v>174</v>
      </c>
      <c r="S61" s="12">
        <f>сен.22!E56</f>
        <v>174</v>
      </c>
      <c r="T61" s="82">
        <f t="shared" si="3"/>
        <v>522</v>
      </c>
      <c r="U61" s="12">
        <f>окт.22!E56</f>
        <v>174</v>
      </c>
      <c r="V61" s="12">
        <f>ноя.22!E56</f>
        <v>174</v>
      </c>
      <c r="W61" s="12">
        <f>дек.22!E56</f>
        <v>174</v>
      </c>
    </row>
    <row r="62" spans="1:23" x14ac:dyDescent="0.25">
      <c r="A62" s="3">
        <v>54</v>
      </c>
      <c r="B62" s="107" t="s">
        <v>1390</v>
      </c>
      <c r="C62" s="131">
        <v>83</v>
      </c>
      <c r="D62" s="131"/>
      <c r="E62" s="112">
        <f>СВОД_2021!F62</f>
        <v>-10422</v>
      </c>
      <c r="F62" s="113">
        <f t="shared" si="4"/>
        <v>-12510</v>
      </c>
      <c r="G62" s="114">
        <f>янв.22!F57+фев.22!F57+мар.22!F57+апр.22!F57+май.22!F57+июн.22!F57+июл.22!F57+авг.22!F57+сен.22!F57+окт.22!F57+ноя.22!F57+дек.22!F57</f>
        <v>0</v>
      </c>
      <c r="H62" s="83">
        <f t="shared" si="0"/>
        <v>522</v>
      </c>
      <c r="I62" s="12">
        <f>янв.22!E57</f>
        <v>174</v>
      </c>
      <c r="J62" s="12">
        <f>фев.22!E57</f>
        <v>174</v>
      </c>
      <c r="K62" s="12">
        <f>мар.22!E57</f>
        <v>174</v>
      </c>
      <c r="L62" s="82">
        <f t="shared" si="1"/>
        <v>522</v>
      </c>
      <c r="M62" s="12">
        <f>апр.22!E57</f>
        <v>174</v>
      </c>
      <c r="N62" s="12">
        <f>май.22!E57</f>
        <v>174</v>
      </c>
      <c r="O62" s="12">
        <f>июн.22!E57</f>
        <v>174</v>
      </c>
      <c r="P62" s="82">
        <f t="shared" si="2"/>
        <v>522</v>
      </c>
      <c r="Q62" s="12">
        <f>июл.22!E57</f>
        <v>174</v>
      </c>
      <c r="R62" s="12">
        <f>авг.22!E57</f>
        <v>174</v>
      </c>
      <c r="S62" s="12">
        <f>сен.22!E57</f>
        <v>174</v>
      </c>
      <c r="T62" s="82">
        <f t="shared" si="3"/>
        <v>522</v>
      </c>
      <c r="U62" s="12">
        <f>окт.22!E57</f>
        <v>174</v>
      </c>
      <c r="V62" s="12">
        <f>ноя.22!E57</f>
        <v>174</v>
      </c>
      <c r="W62" s="12">
        <f>дек.22!E57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СВОД_2021!F63</f>
        <v>0</v>
      </c>
      <c r="F63" s="113">
        <f t="shared" si="4"/>
        <v>-522</v>
      </c>
      <c r="G63" s="114">
        <f>янв.22!F58+фев.22!F58+мар.22!F58+апр.22!F58+май.22!F58+июн.22!F58+июл.22!F58+авг.22!F58+сен.22!F58+окт.22!F58+ноя.22!F58+дек.22!F58</f>
        <v>1566</v>
      </c>
      <c r="H63" s="83">
        <f t="shared" si="0"/>
        <v>522</v>
      </c>
      <c r="I63" s="12">
        <f>янв.22!E58</f>
        <v>174</v>
      </c>
      <c r="J63" s="12">
        <f>фев.22!E58</f>
        <v>174</v>
      </c>
      <c r="K63" s="12">
        <f>мар.22!E58</f>
        <v>174</v>
      </c>
      <c r="L63" s="82">
        <f t="shared" si="1"/>
        <v>522</v>
      </c>
      <c r="M63" s="12">
        <f>апр.22!E58</f>
        <v>174</v>
      </c>
      <c r="N63" s="12">
        <f>май.22!E58</f>
        <v>174</v>
      </c>
      <c r="O63" s="12">
        <f>июн.22!E58</f>
        <v>174</v>
      </c>
      <c r="P63" s="82">
        <f t="shared" si="2"/>
        <v>522</v>
      </c>
      <c r="Q63" s="12">
        <f>июл.22!E58</f>
        <v>174</v>
      </c>
      <c r="R63" s="12">
        <f>авг.22!E58</f>
        <v>174</v>
      </c>
      <c r="S63" s="12">
        <f>сен.22!E58</f>
        <v>174</v>
      </c>
      <c r="T63" s="82">
        <f t="shared" si="3"/>
        <v>522</v>
      </c>
      <c r="U63" s="12">
        <f>окт.22!E58</f>
        <v>174</v>
      </c>
      <c r="V63" s="12">
        <f>ноя.22!E58</f>
        <v>174</v>
      </c>
      <c r="W63" s="12">
        <f>дек.22!E58</f>
        <v>174</v>
      </c>
    </row>
    <row r="64" spans="1:23" x14ac:dyDescent="0.25">
      <c r="A64" s="3">
        <v>56</v>
      </c>
      <c r="B64" s="107" t="s">
        <v>74</v>
      </c>
      <c r="C64" s="131">
        <v>84</v>
      </c>
      <c r="D64" s="131"/>
      <c r="E64" s="112">
        <f>СВОД_2021!F64</f>
        <v>-10702</v>
      </c>
      <c r="F64" s="113">
        <f t="shared" si="4"/>
        <v>-12442</v>
      </c>
      <c r="G64" s="114">
        <f>янв.22!F59+фев.22!F59+мар.22!F59+апр.22!F59+май.22!F59+июн.22!F59+июл.22!F59+авг.22!F59+сен.22!F59+окт.22!F59+ноя.22!F59+дек.22!F59</f>
        <v>0</v>
      </c>
      <c r="H64" s="83">
        <f t="shared" si="0"/>
        <v>522</v>
      </c>
      <c r="I64" s="12">
        <f>янв.22!E59</f>
        <v>174</v>
      </c>
      <c r="J64" s="12">
        <f>фев.22!E59</f>
        <v>174</v>
      </c>
      <c r="K64" s="12">
        <f>мар.22!E59</f>
        <v>174</v>
      </c>
      <c r="L64" s="82">
        <f t="shared" si="1"/>
        <v>522</v>
      </c>
      <c r="M64" s="12">
        <f>апр.22!E59</f>
        <v>174</v>
      </c>
      <c r="N64" s="12">
        <f>май.22!E59</f>
        <v>174</v>
      </c>
      <c r="O64" s="12">
        <f>июн.22!E59</f>
        <v>174</v>
      </c>
      <c r="P64" s="82">
        <f t="shared" si="2"/>
        <v>522</v>
      </c>
      <c r="Q64" s="12">
        <f>июл.22!E59</f>
        <v>174</v>
      </c>
      <c r="R64" s="12">
        <f>авг.22!E59</f>
        <v>174</v>
      </c>
      <c r="S64" s="12">
        <f>сен.22!E59</f>
        <v>174</v>
      </c>
      <c r="T64" s="82">
        <f t="shared" si="3"/>
        <v>174</v>
      </c>
      <c r="U64" s="12">
        <f>окт.22!E59</f>
        <v>174</v>
      </c>
      <c r="V64" s="12">
        <f>ноя.22!E59</f>
        <v>0</v>
      </c>
      <c r="W64" s="12">
        <f>дек.22!E59</f>
        <v>0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СВОД_2021!F65</f>
        <v>-1702</v>
      </c>
      <c r="F65" s="113">
        <f t="shared" si="4"/>
        <v>-3790</v>
      </c>
      <c r="G65" s="114">
        <f>янв.22!F60+фев.22!F60+мар.22!F60+апр.22!F60+май.22!F60+июн.22!F60+июл.22!F60+авг.22!F60+сен.22!F60+окт.22!F60+ноя.22!F60+дек.22!F60</f>
        <v>0</v>
      </c>
      <c r="H65" s="83">
        <f t="shared" si="0"/>
        <v>522</v>
      </c>
      <c r="I65" s="12">
        <f>янв.22!E60</f>
        <v>174</v>
      </c>
      <c r="J65" s="12">
        <f>фев.22!E60</f>
        <v>174</v>
      </c>
      <c r="K65" s="12">
        <f>мар.22!E60</f>
        <v>174</v>
      </c>
      <c r="L65" s="82">
        <f t="shared" si="1"/>
        <v>522</v>
      </c>
      <c r="M65" s="12">
        <f>апр.22!E60</f>
        <v>174</v>
      </c>
      <c r="N65" s="12">
        <f>май.22!E60</f>
        <v>174</v>
      </c>
      <c r="O65" s="12">
        <f>июн.22!E60</f>
        <v>174</v>
      </c>
      <c r="P65" s="82">
        <f t="shared" si="2"/>
        <v>522</v>
      </c>
      <c r="Q65" s="12">
        <f>июл.22!E60</f>
        <v>174</v>
      </c>
      <c r="R65" s="12">
        <f>авг.22!E60</f>
        <v>174</v>
      </c>
      <c r="S65" s="12">
        <f>сен.22!E60</f>
        <v>174</v>
      </c>
      <c r="T65" s="82">
        <f t="shared" si="3"/>
        <v>522</v>
      </c>
      <c r="U65" s="12">
        <f>окт.22!E60</f>
        <v>174</v>
      </c>
      <c r="V65" s="12">
        <f>ноя.22!E60</f>
        <v>174</v>
      </c>
      <c r="W65" s="12">
        <f>дек.22!E60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СВОД_2021!F66</f>
        <v>-1566</v>
      </c>
      <c r="F66" s="113">
        <f t="shared" si="4"/>
        <v>-3654</v>
      </c>
      <c r="G66" s="114">
        <f>янв.22!F61+фев.22!F61+мар.22!F61+апр.22!F61+май.22!F61+июн.22!F61+июл.22!F61+авг.22!F61+сен.22!F61+окт.22!F61+ноя.22!F61+дек.22!F61</f>
        <v>0</v>
      </c>
      <c r="H66" s="83">
        <f t="shared" si="0"/>
        <v>522</v>
      </c>
      <c r="I66" s="12">
        <f>янв.22!E61</f>
        <v>174</v>
      </c>
      <c r="J66" s="12">
        <f>фев.22!E61</f>
        <v>174</v>
      </c>
      <c r="K66" s="12">
        <f>мар.22!E61</f>
        <v>174</v>
      </c>
      <c r="L66" s="82">
        <f t="shared" si="1"/>
        <v>522</v>
      </c>
      <c r="M66" s="12">
        <f>апр.22!E61</f>
        <v>174</v>
      </c>
      <c r="N66" s="12">
        <f>май.22!E61</f>
        <v>174</v>
      </c>
      <c r="O66" s="12">
        <f>июн.22!E61</f>
        <v>174</v>
      </c>
      <c r="P66" s="82">
        <f t="shared" si="2"/>
        <v>522</v>
      </c>
      <c r="Q66" s="12">
        <f>июл.22!E61</f>
        <v>174</v>
      </c>
      <c r="R66" s="12">
        <f>авг.22!E61</f>
        <v>174</v>
      </c>
      <c r="S66" s="12">
        <f>сен.22!E61</f>
        <v>174</v>
      </c>
      <c r="T66" s="82">
        <f t="shared" si="3"/>
        <v>522</v>
      </c>
      <c r="U66" s="12">
        <f>окт.22!E61</f>
        <v>174</v>
      </c>
      <c r="V66" s="12">
        <f>ноя.22!E61</f>
        <v>174</v>
      </c>
      <c r="W66" s="12">
        <f>дек.22!E61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СВОД_2021!F67</f>
        <v>34</v>
      </c>
      <c r="F67" s="113">
        <f t="shared" si="4"/>
        <v>-140</v>
      </c>
      <c r="G67" s="114">
        <f>янв.22!F62+фев.22!F62+мар.22!F62+апр.22!F62+май.22!F62+июн.22!F62+июл.22!F62+авг.22!F62+сен.22!F62+окт.22!F62+ноя.22!F62+дек.22!F62</f>
        <v>1914</v>
      </c>
      <c r="H67" s="83">
        <f t="shared" si="0"/>
        <v>522</v>
      </c>
      <c r="I67" s="12">
        <f>янв.22!E62</f>
        <v>174</v>
      </c>
      <c r="J67" s="12">
        <f>фев.22!E62</f>
        <v>174</v>
      </c>
      <c r="K67" s="12">
        <f>мар.22!E62</f>
        <v>174</v>
      </c>
      <c r="L67" s="82">
        <f t="shared" si="1"/>
        <v>522</v>
      </c>
      <c r="M67" s="12">
        <f>апр.22!E62</f>
        <v>174</v>
      </c>
      <c r="N67" s="12">
        <f>май.22!E62</f>
        <v>174</v>
      </c>
      <c r="O67" s="12">
        <f>июн.22!E62</f>
        <v>174</v>
      </c>
      <c r="P67" s="82">
        <f t="shared" si="2"/>
        <v>522</v>
      </c>
      <c r="Q67" s="12">
        <f>июл.22!E62</f>
        <v>174</v>
      </c>
      <c r="R67" s="12">
        <f>авг.22!E62</f>
        <v>174</v>
      </c>
      <c r="S67" s="12">
        <f>сен.22!E62</f>
        <v>174</v>
      </c>
      <c r="T67" s="82">
        <f t="shared" si="3"/>
        <v>522</v>
      </c>
      <c r="U67" s="12">
        <f>окт.22!E62</f>
        <v>174</v>
      </c>
      <c r="V67" s="12">
        <f>ноя.22!E62</f>
        <v>174</v>
      </c>
      <c r="W67" s="12">
        <f>дек.22!E62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СВОД_2021!F68</f>
        <v>0</v>
      </c>
      <c r="F68" s="113">
        <f t="shared" si="4"/>
        <v>0</v>
      </c>
      <c r="G68" s="114">
        <f>янв.22!F63+фев.22!F63+мар.22!F63+апр.22!F63+май.22!F63+июн.22!F63+июл.22!F63+авг.22!F63+сен.22!F63+окт.22!F63+ноя.22!F63+дек.22!F63</f>
        <v>2088</v>
      </c>
      <c r="H68" s="83">
        <f t="shared" si="0"/>
        <v>522</v>
      </c>
      <c r="I68" s="12">
        <f>янв.22!E63</f>
        <v>174</v>
      </c>
      <c r="J68" s="12">
        <f>фев.22!E63</f>
        <v>174</v>
      </c>
      <c r="K68" s="12">
        <f>мар.22!E63</f>
        <v>174</v>
      </c>
      <c r="L68" s="82">
        <f t="shared" si="1"/>
        <v>522</v>
      </c>
      <c r="M68" s="12">
        <f>апр.22!E63</f>
        <v>174</v>
      </c>
      <c r="N68" s="12">
        <f>май.22!E63</f>
        <v>174</v>
      </c>
      <c r="O68" s="12">
        <f>июн.22!E63</f>
        <v>174</v>
      </c>
      <c r="P68" s="82">
        <f t="shared" si="2"/>
        <v>522</v>
      </c>
      <c r="Q68" s="12">
        <f>июл.22!E63</f>
        <v>174</v>
      </c>
      <c r="R68" s="12">
        <f>авг.22!E63</f>
        <v>174</v>
      </c>
      <c r="S68" s="12">
        <f>сен.22!E63</f>
        <v>174</v>
      </c>
      <c r="T68" s="82">
        <f t="shared" si="3"/>
        <v>522</v>
      </c>
      <c r="U68" s="12">
        <f>окт.22!E63</f>
        <v>174</v>
      </c>
      <c r="V68" s="12">
        <f>ноя.22!E63</f>
        <v>174</v>
      </c>
      <c r="W68" s="12">
        <f>дек.22!E63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СВОД_2021!F69</f>
        <v>0</v>
      </c>
      <c r="F69" s="113">
        <f t="shared" si="4"/>
        <v>174</v>
      </c>
      <c r="G69" s="114">
        <f>янв.22!F64+фев.22!F64+мар.22!F64+апр.22!F64+май.22!F64+июн.22!F64+июл.22!F64+авг.22!F64+сен.22!F64+окт.22!F64+ноя.22!F64+дек.22!F64</f>
        <v>2262</v>
      </c>
      <c r="H69" s="83">
        <f t="shared" si="0"/>
        <v>522</v>
      </c>
      <c r="I69" s="12">
        <f>янв.22!E64</f>
        <v>174</v>
      </c>
      <c r="J69" s="12">
        <f>фев.22!E64</f>
        <v>174</v>
      </c>
      <c r="K69" s="12">
        <f>мар.22!E64</f>
        <v>174</v>
      </c>
      <c r="L69" s="82">
        <f t="shared" si="1"/>
        <v>522</v>
      </c>
      <c r="M69" s="12">
        <f>апр.22!E64</f>
        <v>174</v>
      </c>
      <c r="N69" s="12">
        <f>май.22!E64</f>
        <v>174</v>
      </c>
      <c r="O69" s="12">
        <f>июн.22!E64</f>
        <v>174</v>
      </c>
      <c r="P69" s="82">
        <f t="shared" si="2"/>
        <v>522</v>
      </c>
      <c r="Q69" s="12">
        <f>июл.22!E64</f>
        <v>174</v>
      </c>
      <c r="R69" s="12">
        <f>авг.22!E64</f>
        <v>174</v>
      </c>
      <c r="S69" s="12">
        <f>сен.22!E64</f>
        <v>174</v>
      </c>
      <c r="T69" s="82">
        <f t="shared" si="3"/>
        <v>522</v>
      </c>
      <c r="U69" s="12">
        <f>окт.22!E64</f>
        <v>174</v>
      </c>
      <c r="V69" s="12">
        <f>ноя.22!E64</f>
        <v>174</v>
      </c>
      <c r="W69" s="12">
        <f>дек.22!E64</f>
        <v>174</v>
      </c>
    </row>
    <row r="70" spans="1:23" x14ac:dyDescent="0.25">
      <c r="A70" s="3">
        <v>62</v>
      </c>
      <c r="B70" s="107" t="s">
        <v>1391</v>
      </c>
      <c r="C70" s="131">
        <v>95</v>
      </c>
      <c r="D70" s="131" t="s">
        <v>19</v>
      </c>
      <c r="E70" s="112">
        <f>СВОД_2021!F70</f>
        <v>-2088</v>
      </c>
      <c r="F70" s="113">
        <f t="shared" si="4"/>
        <v>-4176</v>
      </c>
      <c r="G70" s="114">
        <f>янв.22!F65+фев.22!F65+мар.22!F65+апр.22!F65+май.22!F65+июн.22!F65+июл.22!F65+авг.22!F65+сен.22!F65+окт.22!F65+ноя.22!F65+дек.22!F65</f>
        <v>0</v>
      </c>
      <c r="H70" s="83">
        <f t="shared" si="0"/>
        <v>522</v>
      </c>
      <c r="I70" s="12">
        <f>янв.22!E65</f>
        <v>174</v>
      </c>
      <c r="J70" s="12">
        <f>фев.22!E65</f>
        <v>174</v>
      </c>
      <c r="K70" s="12">
        <f>мар.22!E65</f>
        <v>174</v>
      </c>
      <c r="L70" s="82">
        <f t="shared" si="1"/>
        <v>522</v>
      </c>
      <c r="M70" s="12">
        <f>апр.22!E65</f>
        <v>174</v>
      </c>
      <c r="N70" s="12">
        <f>май.22!E65</f>
        <v>174</v>
      </c>
      <c r="O70" s="12">
        <f>июн.22!E65</f>
        <v>174</v>
      </c>
      <c r="P70" s="82">
        <f t="shared" si="2"/>
        <v>522</v>
      </c>
      <c r="Q70" s="12">
        <f>июл.22!E65</f>
        <v>174</v>
      </c>
      <c r="R70" s="12">
        <f>авг.22!E65</f>
        <v>174</v>
      </c>
      <c r="S70" s="12">
        <f>сен.22!E65</f>
        <v>174</v>
      </c>
      <c r="T70" s="82">
        <f t="shared" si="3"/>
        <v>522</v>
      </c>
      <c r="U70" s="12">
        <f>окт.22!E65</f>
        <v>174</v>
      </c>
      <c r="V70" s="12">
        <f>ноя.22!E65</f>
        <v>174</v>
      </c>
      <c r="W70" s="12">
        <f>дек.22!E65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f>СВОД_2021!F71</f>
        <v>-174</v>
      </c>
      <c r="F71" s="113">
        <f t="shared" si="4"/>
        <v>138</v>
      </c>
      <c r="G71" s="114">
        <f>янв.22!F66+фев.22!F66+мар.22!F66+апр.22!F66+май.22!F66+июн.22!F66+июл.22!F66+авг.22!F66+сен.22!F66+окт.22!F66+ноя.22!F66+дек.22!F66</f>
        <v>2400</v>
      </c>
      <c r="H71" s="83">
        <f>I71+J71+K71</f>
        <v>522</v>
      </c>
      <c r="I71" s="12">
        <f>янв.22!E66</f>
        <v>174</v>
      </c>
      <c r="J71" s="12">
        <f>фев.22!E66</f>
        <v>174</v>
      </c>
      <c r="K71" s="12">
        <f>мар.22!E66</f>
        <v>174</v>
      </c>
      <c r="L71" s="82">
        <f>M71+N71+O71</f>
        <v>522</v>
      </c>
      <c r="M71" s="12">
        <f>апр.22!E66</f>
        <v>174</v>
      </c>
      <c r="N71" s="12">
        <f>май.22!E66</f>
        <v>174</v>
      </c>
      <c r="O71" s="12">
        <f>июн.22!E66</f>
        <v>174</v>
      </c>
      <c r="P71" s="82">
        <f>Q71+R71+S71</f>
        <v>522</v>
      </c>
      <c r="Q71" s="12">
        <f>июл.22!E66</f>
        <v>174</v>
      </c>
      <c r="R71" s="12">
        <f>авг.22!E66</f>
        <v>174</v>
      </c>
      <c r="S71" s="12">
        <f>сен.22!E66</f>
        <v>174</v>
      </c>
      <c r="T71" s="82">
        <f>U71+V71+W71</f>
        <v>522</v>
      </c>
      <c r="U71" s="12">
        <f>окт.22!E66</f>
        <v>174</v>
      </c>
      <c r="V71" s="12">
        <f>ноя.22!E66</f>
        <v>174</v>
      </c>
      <c r="W71" s="12">
        <f>дек.22!E66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СВОД_2021!F72</f>
        <v>-1044</v>
      </c>
      <c r="F72" s="113">
        <f t="shared" si="4"/>
        <v>-888</v>
      </c>
      <c r="G72" s="114">
        <f>янв.22!F67+фев.22!F67+мар.22!F67+апр.22!F67+май.22!F67+июн.22!F67+июл.22!F67+авг.22!F67+сен.22!F67+окт.22!F67+ноя.22!F67+дек.22!F67</f>
        <v>2244</v>
      </c>
      <c r="H72" s="83">
        <f t="shared" si="0"/>
        <v>522</v>
      </c>
      <c r="I72" s="12">
        <f>янв.22!E67</f>
        <v>174</v>
      </c>
      <c r="J72" s="12">
        <f>фев.22!E67</f>
        <v>174</v>
      </c>
      <c r="K72" s="12">
        <f>мар.22!E67</f>
        <v>174</v>
      </c>
      <c r="L72" s="82">
        <f t="shared" si="1"/>
        <v>522</v>
      </c>
      <c r="M72" s="12">
        <f>апр.22!E67</f>
        <v>174</v>
      </c>
      <c r="N72" s="12">
        <f>май.22!E67</f>
        <v>174</v>
      </c>
      <c r="O72" s="12">
        <f>июн.22!E67</f>
        <v>174</v>
      </c>
      <c r="P72" s="82">
        <f t="shared" si="2"/>
        <v>522</v>
      </c>
      <c r="Q72" s="12">
        <f>июл.22!E67</f>
        <v>174</v>
      </c>
      <c r="R72" s="12">
        <f>авг.22!E67</f>
        <v>174</v>
      </c>
      <c r="S72" s="12">
        <f>сен.22!E67</f>
        <v>174</v>
      </c>
      <c r="T72" s="82">
        <f t="shared" si="3"/>
        <v>522</v>
      </c>
      <c r="U72" s="12">
        <f>окт.22!E67</f>
        <v>174</v>
      </c>
      <c r="V72" s="12">
        <f>ноя.22!E67</f>
        <v>174</v>
      </c>
      <c r="W72" s="12">
        <f>дек.22!E67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СВОД_2021!F73</f>
        <v>-3742</v>
      </c>
      <c r="F73" s="113">
        <f t="shared" si="4"/>
        <v>-3742</v>
      </c>
      <c r="G73" s="114">
        <f>янв.22!F68+фев.22!F68+мар.22!F68+апр.22!F68+май.22!F68+июн.22!F68+июл.22!F68+авг.22!F68+сен.22!F68+окт.22!F68+ноя.22!F68+дек.22!F68</f>
        <v>2088</v>
      </c>
      <c r="H73" s="83">
        <f t="shared" ref="H73:H131" si="5">I73+J73+K73</f>
        <v>522</v>
      </c>
      <c r="I73" s="12">
        <f>янв.22!E68</f>
        <v>174</v>
      </c>
      <c r="J73" s="12">
        <f>фев.22!E68</f>
        <v>174</v>
      </c>
      <c r="K73" s="12">
        <f>мар.22!E68</f>
        <v>174</v>
      </c>
      <c r="L73" s="82">
        <f t="shared" ref="L73:L131" si="6">M73+N73+O73</f>
        <v>522</v>
      </c>
      <c r="M73" s="12">
        <f>апр.22!E68</f>
        <v>174</v>
      </c>
      <c r="N73" s="12">
        <f>май.22!E68</f>
        <v>174</v>
      </c>
      <c r="O73" s="12">
        <f>июн.22!E68</f>
        <v>174</v>
      </c>
      <c r="P73" s="82">
        <f t="shared" ref="P73:P131" si="7">Q73+R73+S73</f>
        <v>522</v>
      </c>
      <c r="Q73" s="12">
        <f>июл.22!E68</f>
        <v>174</v>
      </c>
      <c r="R73" s="12">
        <f>авг.22!E68</f>
        <v>174</v>
      </c>
      <c r="S73" s="12">
        <f>сен.22!E68</f>
        <v>174</v>
      </c>
      <c r="T73" s="82">
        <f t="shared" ref="T73:T131" si="8">U73+V73+W73</f>
        <v>522</v>
      </c>
      <c r="U73" s="12">
        <f>окт.22!E68</f>
        <v>174</v>
      </c>
      <c r="V73" s="12">
        <f>ноя.22!E68</f>
        <v>174</v>
      </c>
      <c r="W73" s="12">
        <f>дек.22!E68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СВОД_2021!F74</f>
        <v>0</v>
      </c>
      <c r="F74" s="113">
        <f t="shared" ref="F74:F132" si="9">G74+E74-H74-L74-P74-T74</f>
        <v>174</v>
      </c>
      <c r="G74" s="114">
        <f>янв.22!F69+фев.22!F69+мар.22!F69+апр.22!F69+май.22!F69+июн.22!F69+июл.22!F69+авг.22!F69+сен.22!F69+окт.22!F69+ноя.22!F69+дек.22!F69</f>
        <v>2262</v>
      </c>
      <c r="H74" s="83">
        <f t="shared" si="5"/>
        <v>522</v>
      </c>
      <c r="I74" s="12">
        <f>янв.22!E69</f>
        <v>174</v>
      </c>
      <c r="J74" s="12">
        <f>фев.22!E69</f>
        <v>174</v>
      </c>
      <c r="K74" s="12">
        <f>мар.22!E69</f>
        <v>174</v>
      </c>
      <c r="L74" s="82">
        <f t="shared" si="6"/>
        <v>522</v>
      </c>
      <c r="M74" s="12">
        <f>апр.22!E69</f>
        <v>174</v>
      </c>
      <c r="N74" s="12">
        <f>май.22!E69</f>
        <v>174</v>
      </c>
      <c r="O74" s="12">
        <f>июн.22!E69</f>
        <v>174</v>
      </c>
      <c r="P74" s="82">
        <f t="shared" si="7"/>
        <v>522</v>
      </c>
      <c r="Q74" s="12">
        <f>июл.22!E69</f>
        <v>174</v>
      </c>
      <c r="R74" s="12">
        <f>авг.22!E69</f>
        <v>174</v>
      </c>
      <c r="S74" s="12">
        <f>сен.22!E69</f>
        <v>174</v>
      </c>
      <c r="T74" s="82">
        <f t="shared" si="8"/>
        <v>522</v>
      </c>
      <c r="U74" s="12">
        <f>окт.22!E69</f>
        <v>174</v>
      </c>
      <c r="V74" s="12">
        <f>ноя.22!E69</f>
        <v>174</v>
      </c>
      <c r="W74" s="12">
        <f>дек.22!E69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СВОД_2021!F75</f>
        <v>-10702</v>
      </c>
      <c r="F75" s="113">
        <f t="shared" si="9"/>
        <v>-12790</v>
      </c>
      <c r="G75" s="114">
        <f>янв.22!F70+фев.22!F70+мар.22!F70+апр.22!F70+май.22!F70+июн.22!F70+июл.22!F70+авг.22!F70+сен.22!F70+окт.22!F70+ноя.22!F70+дек.22!F70</f>
        <v>0</v>
      </c>
      <c r="H75" s="83">
        <f t="shared" si="5"/>
        <v>522</v>
      </c>
      <c r="I75" s="12">
        <f>янв.22!E70</f>
        <v>174</v>
      </c>
      <c r="J75" s="12">
        <f>фев.22!E70</f>
        <v>174</v>
      </c>
      <c r="K75" s="12">
        <f>мар.22!E70</f>
        <v>174</v>
      </c>
      <c r="L75" s="82">
        <f t="shared" si="6"/>
        <v>522</v>
      </c>
      <c r="M75" s="12">
        <f>апр.22!E70</f>
        <v>174</v>
      </c>
      <c r="N75" s="12">
        <f>май.22!E70</f>
        <v>174</v>
      </c>
      <c r="O75" s="12">
        <f>июн.22!E70</f>
        <v>174</v>
      </c>
      <c r="P75" s="82">
        <f t="shared" si="7"/>
        <v>522</v>
      </c>
      <c r="Q75" s="12">
        <f>июл.22!E70</f>
        <v>174</v>
      </c>
      <c r="R75" s="12">
        <f>авг.22!E70</f>
        <v>174</v>
      </c>
      <c r="S75" s="12">
        <f>сен.22!E70</f>
        <v>174</v>
      </c>
      <c r="T75" s="82">
        <f t="shared" si="8"/>
        <v>522</v>
      </c>
      <c r="U75" s="12">
        <f>окт.22!E70</f>
        <v>174</v>
      </c>
      <c r="V75" s="12">
        <f>ноя.22!E70</f>
        <v>174</v>
      </c>
      <c r="W75" s="12">
        <f>дек.22!E70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СВОД_2021!F76</f>
        <v>0</v>
      </c>
      <c r="F76" s="113">
        <f t="shared" si="9"/>
        <v>0</v>
      </c>
      <c r="G76" s="114">
        <f>янв.22!F71+фев.22!F71+мар.22!F71+апр.22!F71+май.22!F71+июн.22!F71+июл.22!F71+авг.22!F71+сен.22!F71+окт.22!F71+ноя.22!F71+дек.22!F71</f>
        <v>2088</v>
      </c>
      <c r="H76" s="83">
        <f t="shared" si="5"/>
        <v>522</v>
      </c>
      <c r="I76" s="12">
        <f>янв.22!E71</f>
        <v>174</v>
      </c>
      <c r="J76" s="12">
        <f>фев.22!E71</f>
        <v>174</v>
      </c>
      <c r="K76" s="12">
        <f>мар.22!E71</f>
        <v>174</v>
      </c>
      <c r="L76" s="82">
        <f t="shared" si="6"/>
        <v>522</v>
      </c>
      <c r="M76" s="12">
        <f>апр.22!E71</f>
        <v>174</v>
      </c>
      <c r="N76" s="12">
        <f>май.22!E71</f>
        <v>174</v>
      </c>
      <c r="O76" s="12">
        <f>июн.22!E71</f>
        <v>174</v>
      </c>
      <c r="P76" s="82">
        <f t="shared" si="7"/>
        <v>522</v>
      </c>
      <c r="Q76" s="12">
        <f>июл.22!E71</f>
        <v>174</v>
      </c>
      <c r="R76" s="12">
        <f>авг.22!E71</f>
        <v>174</v>
      </c>
      <c r="S76" s="12">
        <f>сен.22!E71</f>
        <v>174</v>
      </c>
      <c r="T76" s="82">
        <f t="shared" si="8"/>
        <v>522</v>
      </c>
      <c r="U76" s="12">
        <f>окт.22!E71</f>
        <v>174</v>
      </c>
      <c r="V76" s="12">
        <f>ноя.22!E71</f>
        <v>174</v>
      </c>
      <c r="W76" s="12">
        <f>дек.22!E71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СВОД_2021!F77</f>
        <v>-17204</v>
      </c>
      <c r="F77" s="113">
        <f t="shared" si="9"/>
        <v>-21380</v>
      </c>
      <c r="G77" s="114">
        <f>янв.22!F72+фев.22!F72+мар.22!F72+апр.22!F72+май.22!F72+июн.22!F72+июл.22!F72+авг.22!F72+сен.22!F72+окт.22!F72+ноя.22!F72+дек.22!F72</f>
        <v>0</v>
      </c>
      <c r="H77" s="83">
        <f t="shared" si="5"/>
        <v>1044</v>
      </c>
      <c r="I77" s="12">
        <f>янв.22!E72</f>
        <v>348</v>
      </c>
      <c r="J77" s="12">
        <f>фев.22!E72</f>
        <v>348</v>
      </c>
      <c r="K77" s="12">
        <f>мар.22!E72</f>
        <v>348</v>
      </c>
      <c r="L77" s="82">
        <f t="shared" si="6"/>
        <v>1044</v>
      </c>
      <c r="M77" s="12">
        <f>апр.22!E72</f>
        <v>348</v>
      </c>
      <c r="N77" s="12">
        <f>май.22!E72</f>
        <v>348</v>
      </c>
      <c r="O77" s="12">
        <f>июн.22!E72</f>
        <v>348</v>
      </c>
      <c r="P77" s="82">
        <f t="shared" si="7"/>
        <v>1044</v>
      </c>
      <c r="Q77" s="12">
        <f>июл.22!E72</f>
        <v>348</v>
      </c>
      <c r="R77" s="12">
        <f>авг.22!E72</f>
        <v>348</v>
      </c>
      <c r="S77" s="12">
        <f>сен.22!E72</f>
        <v>348</v>
      </c>
      <c r="T77" s="82">
        <f t="shared" si="8"/>
        <v>1044</v>
      </c>
      <c r="U77" s="12">
        <f>окт.22!E72</f>
        <v>348</v>
      </c>
      <c r="V77" s="12">
        <f>ноя.22!E72</f>
        <v>348</v>
      </c>
      <c r="W77" s="12">
        <f>дек.22!E72</f>
        <v>348</v>
      </c>
    </row>
    <row r="78" spans="1:23" x14ac:dyDescent="0.25">
      <c r="A78" s="3">
        <v>70</v>
      </c>
      <c r="B78" s="107" t="s">
        <v>87</v>
      </c>
      <c r="C78" s="131">
        <v>102</v>
      </c>
      <c r="D78" s="131"/>
      <c r="E78" s="112">
        <f>СВОД_2021!F78</f>
        <v>-302</v>
      </c>
      <c r="F78" s="113">
        <f t="shared" si="9"/>
        <v>0</v>
      </c>
      <c r="G78" s="114">
        <f>янв.22!F73+фев.22!F73+мар.22!F73+апр.22!F73+май.22!F73+июн.22!F73+июл.22!F73+авг.22!F73+сен.22!F73+окт.22!F73+ноя.22!F73+дек.22!F73</f>
        <v>2390</v>
      </c>
      <c r="H78" s="83">
        <f t="shared" si="5"/>
        <v>522</v>
      </c>
      <c r="I78" s="12">
        <f>янв.22!E73</f>
        <v>174</v>
      </c>
      <c r="J78" s="12">
        <f>фев.22!E73</f>
        <v>174</v>
      </c>
      <c r="K78" s="12">
        <f>мар.22!E73</f>
        <v>174</v>
      </c>
      <c r="L78" s="82">
        <f t="shared" si="6"/>
        <v>522</v>
      </c>
      <c r="M78" s="12">
        <f>апр.22!E73</f>
        <v>174</v>
      </c>
      <c r="N78" s="12">
        <f>май.22!E73</f>
        <v>174</v>
      </c>
      <c r="O78" s="12">
        <f>июн.22!E73</f>
        <v>174</v>
      </c>
      <c r="P78" s="82">
        <f t="shared" si="7"/>
        <v>522</v>
      </c>
      <c r="Q78" s="12">
        <f>июл.22!E73</f>
        <v>174</v>
      </c>
      <c r="R78" s="12">
        <f>авг.22!E73</f>
        <v>174</v>
      </c>
      <c r="S78" s="12">
        <f>сен.22!E73</f>
        <v>174</v>
      </c>
      <c r="T78" s="82">
        <f t="shared" si="8"/>
        <v>522</v>
      </c>
      <c r="U78" s="12">
        <f>окт.22!E73</f>
        <v>174</v>
      </c>
      <c r="V78" s="12">
        <f>ноя.22!E73</f>
        <v>174</v>
      </c>
      <c r="W78" s="12">
        <f>дек.22!E73</f>
        <v>174</v>
      </c>
    </row>
    <row r="79" spans="1:23" x14ac:dyDescent="0.25">
      <c r="A79" s="3">
        <v>71</v>
      </c>
      <c r="B79" s="107" t="s">
        <v>88</v>
      </c>
      <c r="C79" s="131">
        <v>103</v>
      </c>
      <c r="D79" s="131"/>
      <c r="E79" s="112">
        <f>СВОД_2021!F79</f>
        <v>1230</v>
      </c>
      <c r="F79" s="113">
        <f t="shared" si="9"/>
        <v>1404</v>
      </c>
      <c r="G79" s="114">
        <f>янв.22!F74+фев.22!F74+мар.22!F74+апр.22!F74+май.22!F74+июн.22!F74+июл.22!F74+авг.22!F74+сен.22!F74+окт.22!F74+ноя.22!F74+дек.22!F74</f>
        <v>2262</v>
      </c>
      <c r="H79" s="83">
        <f t="shared" si="5"/>
        <v>522</v>
      </c>
      <c r="I79" s="12">
        <f>янв.22!E74</f>
        <v>174</v>
      </c>
      <c r="J79" s="12">
        <f>фев.22!E74</f>
        <v>174</v>
      </c>
      <c r="K79" s="12">
        <f>мар.22!E74</f>
        <v>174</v>
      </c>
      <c r="L79" s="82">
        <f t="shared" si="6"/>
        <v>522</v>
      </c>
      <c r="M79" s="12">
        <f>апр.22!E74</f>
        <v>174</v>
      </c>
      <c r="N79" s="12">
        <f>май.22!E74</f>
        <v>174</v>
      </c>
      <c r="O79" s="12">
        <f>июн.22!E74</f>
        <v>174</v>
      </c>
      <c r="P79" s="82">
        <f t="shared" si="7"/>
        <v>522</v>
      </c>
      <c r="Q79" s="12">
        <f>июл.22!E74</f>
        <v>174</v>
      </c>
      <c r="R79" s="12">
        <f>авг.22!E74</f>
        <v>174</v>
      </c>
      <c r="S79" s="12">
        <f>сен.22!E74</f>
        <v>174</v>
      </c>
      <c r="T79" s="82">
        <f t="shared" si="8"/>
        <v>522</v>
      </c>
      <c r="U79" s="12">
        <f>окт.22!E74</f>
        <v>174</v>
      </c>
      <c r="V79" s="12">
        <f>ноя.22!E74</f>
        <v>174</v>
      </c>
      <c r="W79" s="12">
        <f>дек.22!E74</f>
        <v>174</v>
      </c>
    </row>
    <row r="80" spans="1:23" x14ac:dyDescent="0.25">
      <c r="A80" s="3">
        <v>72</v>
      </c>
      <c r="B80" s="107" t="s">
        <v>89</v>
      </c>
      <c r="C80" s="131">
        <v>104</v>
      </c>
      <c r="D80" s="131"/>
      <c r="E80" s="112">
        <f>СВОД_2021!F80</f>
        <v>0</v>
      </c>
      <c r="F80" s="113">
        <f t="shared" si="9"/>
        <v>0</v>
      </c>
      <c r="G80" s="114">
        <f>янв.22!F75+фев.22!F75+мар.22!F75+апр.22!F75+май.22!F75+июн.22!F75+июл.22!F75+авг.22!F75+сен.22!F75+окт.22!F75+ноя.22!F75+дек.22!F75</f>
        <v>2088</v>
      </c>
      <c r="H80" s="83">
        <f t="shared" si="5"/>
        <v>522</v>
      </c>
      <c r="I80" s="12">
        <f>янв.22!E75</f>
        <v>174</v>
      </c>
      <c r="J80" s="12">
        <f>фев.22!E75</f>
        <v>174</v>
      </c>
      <c r="K80" s="12">
        <f>мар.22!E75</f>
        <v>174</v>
      </c>
      <c r="L80" s="82">
        <f t="shared" si="6"/>
        <v>522</v>
      </c>
      <c r="M80" s="12">
        <f>апр.22!E75</f>
        <v>174</v>
      </c>
      <c r="N80" s="12">
        <f>май.22!E75</f>
        <v>174</v>
      </c>
      <c r="O80" s="12">
        <f>июн.22!E75</f>
        <v>174</v>
      </c>
      <c r="P80" s="82">
        <f t="shared" si="7"/>
        <v>522</v>
      </c>
      <c r="Q80" s="12">
        <f>июл.22!E75</f>
        <v>174</v>
      </c>
      <c r="R80" s="12">
        <f>авг.22!E75</f>
        <v>174</v>
      </c>
      <c r="S80" s="12">
        <f>сен.22!E75</f>
        <v>174</v>
      </c>
      <c r="T80" s="82">
        <f t="shared" si="8"/>
        <v>522</v>
      </c>
      <c r="U80" s="12">
        <f>окт.22!E75</f>
        <v>174</v>
      </c>
      <c r="V80" s="12">
        <f>ноя.22!E75</f>
        <v>174</v>
      </c>
      <c r="W80" s="12">
        <f>дек.22!E75</f>
        <v>174</v>
      </c>
    </row>
    <row r="81" spans="1:23" x14ac:dyDescent="0.25">
      <c r="A81" s="3">
        <v>73</v>
      </c>
      <c r="B81" s="107" t="s">
        <v>770</v>
      </c>
      <c r="C81" s="131">
        <v>108</v>
      </c>
      <c r="D81" s="131"/>
      <c r="E81" s="112">
        <f>СВОД_2021!F81</f>
        <v>-1980</v>
      </c>
      <c r="F81" s="113">
        <f t="shared" si="9"/>
        <v>-2466</v>
      </c>
      <c r="G81" s="114">
        <f>янв.22!F76+фев.22!F76+мар.22!F76+апр.22!F76+май.22!F76+июн.22!F76+июл.22!F76+авг.22!F76+сен.22!F76+окт.22!F76+ноя.22!F76+дек.22!F76</f>
        <v>1602</v>
      </c>
      <c r="H81" s="83">
        <f t="shared" si="5"/>
        <v>522</v>
      </c>
      <c r="I81" s="12">
        <f>янв.22!E76</f>
        <v>174</v>
      </c>
      <c r="J81" s="12">
        <f>фев.22!E76</f>
        <v>174</v>
      </c>
      <c r="K81" s="12">
        <f>мар.22!E76</f>
        <v>174</v>
      </c>
      <c r="L81" s="82">
        <f t="shared" si="6"/>
        <v>522</v>
      </c>
      <c r="M81" s="12">
        <f>апр.22!E76</f>
        <v>174</v>
      </c>
      <c r="N81" s="12">
        <f>май.22!E76</f>
        <v>174</v>
      </c>
      <c r="O81" s="12">
        <f>июн.22!E76</f>
        <v>174</v>
      </c>
      <c r="P81" s="82">
        <f t="shared" si="7"/>
        <v>522</v>
      </c>
      <c r="Q81" s="12">
        <f>июл.22!E76</f>
        <v>174</v>
      </c>
      <c r="R81" s="12">
        <f>авг.22!E76</f>
        <v>174</v>
      </c>
      <c r="S81" s="12">
        <f>сен.22!E76</f>
        <v>174</v>
      </c>
      <c r="T81" s="82">
        <f t="shared" si="8"/>
        <v>522</v>
      </c>
      <c r="U81" s="12">
        <f>окт.22!E76</f>
        <v>174</v>
      </c>
      <c r="V81" s="12">
        <f>ноя.22!E76</f>
        <v>174</v>
      </c>
      <c r="W81" s="12">
        <f>дек.22!E76</f>
        <v>174</v>
      </c>
    </row>
    <row r="82" spans="1:23" x14ac:dyDescent="0.25">
      <c r="A82" s="3">
        <v>74</v>
      </c>
      <c r="B82" s="107" t="s">
        <v>91</v>
      </c>
      <c r="C82" s="131">
        <v>109</v>
      </c>
      <c r="D82" s="131"/>
      <c r="E82" s="112">
        <f>СВОД_2021!F82</f>
        <v>0</v>
      </c>
      <c r="F82" s="113">
        <f t="shared" si="9"/>
        <v>348</v>
      </c>
      <c r="G82" s="114">
        <f>янв.22!F77+фев.22!F77+мар.22!F77+апр.22!F77+май.22!F77+июн.22!F77+июл.22!F77+авг.22!F77+сен.22!F77+окт.22!F77+ноя.22!F77+дек.22!F77</f>
        <v>2436</v>
      </c>
      <c r="H82" s="83">
        <f t="shared" si="5"/>
        <v>522</v>
      </c>
      <c r="I82" s="12">
        <f>янв.22!E77</f>
        <v>174</v>
      </c>
      <c r="J82" s="12">
        <f>фев.22!E77</f>
        <v>174</v>
      </c>
      <c r="K82" s="12">
        <f>мар.22!E77</f>
        <v>174</v>
      </c>
      <c r="L82" s="82">
        <f t="shared" si="6"/>
        <v>522</v>
      </c>
      <c r="M82" s="12">
        <f>апр.22!E77</f>
        <v>174</v>
      </c>
      <c r="N82" s="12">
        <f>май.22!E77</f>
        <v>174</v>
      </c>
      <c r="O82" s="12">
        <f>июн.22!E77</f>
        <v>174</v>
      </c>
      <c r="P82" s="82">
        <f t="shared" si="7"/>
        <v>522</v>
      </c>
      <c r="Q82" s="12">
        <f>июл.22!E77</f>
        <v>174</v>
      </c>
      <c r="R82" s="12">
        <f>авг.22!E77</f>
        <v>174</v>
      </c>
      <c r="S82" s="12">
        <f>сен.22!E77</f>
        <v>174</v>
      </c>
      <c r="T82" s="82">
        <f t="shared" si="8"/>
        <v>522</v>
      </c>
      <c r="U82" s="12">
        <f>окт.22!E77</f>
        <v>174</v>
      </c>
      <c r="V82" s="12">
        <f>ноя.22!E77</f>
        <v>174</v>
      </c>
      <c r="W82" s="12">
        <f>дек.22!E77</f>
        <v>174</v>
      </c>
    </row>
    <row r="83" spans="1:23" x14ac:dyDescent="0.25">
      <c r="A83" s="3">
        <v>75</v>
      </c>
      <c r="B83" s="107" t="s">
        <v>92</v>
      </c>
      <c r="C83" s="131">
        <v>109</v>
      </c>
      <c r="D83" s="131" t="s">
        <v>19</v>
      </c>
      <c r="E83" s="112">
        <f>СВОД_2021!F83</f>
        <v>538</v>
      </c>
      <c r="F83" s="113">
        <f t="shared" si="9"/>
        <v>-1550</v>
      </c>
      <c r="G83" s="114">
        <f>янв.22!F78+фев.22!F78+мар.22!F78+апр.22!F78+май.22!F78+июн.22!F78+июл.22!F78+авг.22!F78+сен.22!F78+окт.22!F78+ноя.22!F78+дек.22!F78</f>
        <v>0</v>
      </c>
      <c r="H83" s="83">
        <f t="shared" si="5"/>
        <v>522</v>
      </c>
      <c r="I83" s="12">
        <f>янв.22!E78</f>
        <v>174</v>
      </c>
      <c r="J83" s="12">
        <f>фев.22!E78</f>
        <v>174</v>
      </c>
      <c r="K83" s="12">
        <f>мар.22!E78</f>
        <v>174</v>
      </c>
      <c r="L83" s="82">
        <f t="shared" si="6"/>
        <v>522</v>
      </c>
      <c r="M83" s="12">
        <f>апр.22!E78</f>
        <v>174</v>
      </c>
      <c r="N83" s="12">
        <f>май.22!E78</f>
        <v>174</v>
      </c>
      <c r="O83" s="12">
        <f>июн.22!E78</f>
        <v>174</v>
      </c>
      <c r="P83" s="82">
        <f t="shared" si="7"/>
        <v>522</v>
      </c>
      <c r="Q83" s="12">
        <f>июл.22!E78</f>
        <v>174</v>
      </c>
      <c r="R83" s="12">
        <f>авг.22!E78</f>
        <v>174</v>
      </c>
      <c r="S83" s="12">
        <f>сен.22!E78</f>
        <v>174</v>
      </c>
      <c r="T83" s="82">
        <f t="shared" si="8"/>
        <v>522</v>
      </c>
      <c r="U83" s="12">
        <f>окт.22!E78</f>
        <v>174</v>
      </c>
      <c r="V83" s="12">
        <f>ноя.22!E78</f>
        <v>174</v>
      </c>
      <c r="W83" s="12">
        <f>дек.22!E78</f>
        <v>174</v>
      </c>
    </row>
    <row r="84" spans="1:23" x14ac:dyDescent="0.25">
      <c r="A84" s="3">
        <v>76</v>
      </c>
      <c r="B84" s="107" t="s">
        <v>93</v>
      </c>
      <c r="C84" s="131">
        <v>110</v>
      </c>
      <c r="D84" s="131"/>
      <c r="E84" s="112">
        <f>СВОД_2021!F84</f>
        <v>-684</v>
      </c>
      <c r="F84" s="113">
        <f t="shared" si="9"/>
        <v>-2088</v>
      </c>
      <c r="G84" s="114">
        <f>янв.22!F79+фев.22!F79+мар.22!F79+апр.22!F79+май.22!F79+июн.22!F79+июл.22!F79+авг.22!F79+сен.22!F79+окт.22!F79+ноя.22!F79+дек.22!F79</f>
        <v>684</v>
      </c>
      <c r="H84" s="83">
        <f t="shared" si="5"/>
        <v>522</v>
      </c>
      <c r="I84" s="12">
        <f>янв.22!E79</f>
        <v>174</v>
      </c>
      <c r="J84" s="12">
        <f>фев.22!E79</f>
        <v>174</v>
      </c>
      <c r="K84" s="12">
        <f>мар.22!E79</f>
        <v>174</v>
      </c>
      <c r="L84" s="82">
        <f t="shared" si="6"/>
        <v>522</v>
      </c>
      <c r="M84" s="12">
        <f>апр.22!E79</f>
        <v>174</v>
      </c>
      <c r="N84" s="12">
        <f>май.22!E79</f>
        <v>174</v>
      </c>
      <c r="O84" s="12">
        <f>июн.22!E79</f>
        <v>174</v>
      </c>
      <c r="P84" s="82">
        <f t="shared" si="7"/>
        <v>522</v>
      </c>
      <c r="Q84" s="12">
        <f>июл.22!E79</f>
        <v>174</v>
      </c>
      <c r="R84" s="12">
        <f>авг.22!E79</f>
        <v>174</v>
      </c>
      <c r="S84" s="12">
        <f>сен.22!E79</f>
        <v>174</v>
      </c>
      <c r="T84" s="82">
        <f t="shared" si="8"/>
        <v>522</v>
      </c>
      <c r="U84" s="12">
        <f>окт.22!E79</f>
        <v>174</v>
      </c>
      <c r="V84" s="12">
        <f>ноя.22!E79</f>
        <v>174</v>
      </c>
      <c r="W84" s="12">
        <f>дек.22!E79</f>
        <v>174</v>
      </c>
    </row>
    <row r="85" spans="1:23" x14ac:dyDescent="0.25">
      <c r="A85" s="3">
        <v>77</v>
      </c>
      <c r="B85" s="107" t="s">
        <v>94</v>
      </c>
      <c r="C85" s="131">
        <v>111</v>
      </c>
      <c r="D85" s="131"/>
      <c r="E85" s="112">
        <f>СВОД_2021!F85</f>
        <v>-174</v>
      </c>
      <c r="F85" s="113">
        <f t="shared" si="9"/>
        <v>-174</v>
      </c>
      <c r="G85" s="114">
        <f>янв.22!F80+фев.22!F80+мар.22!F80+апр.22!F80+май.22!F80+июн.22!F80+июл.22!F80+авг.22!F80+сен.22!F80+окт.22!F80+ноя.22!F80+дек.22!F80</f>
        <v>2088</v>
      </c>
      <c r="H85" s="83">
        <f t="shared" si="5"/>
        <v>522</v>
      </c>
      <c r="I85" s="12">
        <f>янв.22!E80</f>
        <v>174</v>
      </c>
      <c r="J85" s="12">
        <f>фев.22!E80</f>
        <v>174</v>
      </c>
      <c r="K85" s="12">
        <f>мар.22!E80</f>
        <v>174</v>
      </c>
      <c r="L85" s="82">
        <f t="shared" si="6"/>
        <v>522</v>
      </c>
      <c r="M85" s="12">
        <f>апр.22!E80</f>
        <v>174</v>
      </c>
      <c r="N85" s="12">
        <f>май.22!E80</f>
        <v>174</v>
      </c>
      <c r="O85" s="12">
        <f>июн.22!E80</f>
        <v>174</v>
      </c>
      <c r="P85" s="82">
        <f t="shared" si="7"/>
        <v>522</v>
      </c>
      <c r="Q85" s="12">
        <f>июл.22!E80</f>
        <v>174</v>
      </c>
      <c r="R85" s="12">
        <f>авг.22!E80</f>
        <v>174</v>
      </c>
      <c r="S85" s="12">
        <f>сен.22!E80</f>
        <v>174</v>
      </c>
      <c r="T85" s="82">
        <f t="shared" si="8"/>
        <v>522</v>
      </c>
      <c r="U85" s="12">
        <f>окт.22!E80</f>
        <v>174</v>
      </c>
      <c r="V85" s="12">
        <f>ноя.22!E80</f>
        <v>174</v>
      </c>
      <c r="W85" s="12">
        <f>дек.22!E80</f>
        <v>174</v>
      </c>
    </row>
    <row r="86" spans="1:23" x14ac:dyDescent="0.25">
      <c r="A86" s="3">
        <v>78</v>
      </c>
      <c r="B86" s="107" t="s">
        <v>95</v>
      </c>
      <c r="C86" s="131">
        <v>112</v>
      </c>
      <c r="D86" s="131"/>
      <c r="E86" s="112">
        <f>СВОД_2021!F86</f>
        <v>-2262</v>
      </c>
      <c r="F86" s="113">
        <f t="shared" si="9"/>
        <v>-2610</v>
      </c>
      <c r="G86" s="114">
        <f>янв.22!F81+фев.22!F81+мар.22!F81+апр.22!F81+май.22!F81+июн.22!F81+июл.22!F81+авг.22!F81+сен.22!F81+окт.22!F81+ноя.22!F81+дек.22!F81</f>
        <v>1740</v>
      </c>
      <c r="H86" s="83">
        <f t="shared" si="5"/>
        <v>522</v>
      </c>
      <c r="I86" s="12">
        <f>янв.22!E81</f>
        <v>174</v>
      </c>
      <c r="J86" s="12">
        <f>фев.22!E81</f>
        <v>174</v>
      </c>
      <c r="K86" s="12">
        <f>мар.22!E81</f>
        <v>174</v>
      </c>
      <c r="L86" s="82">
        <f t="shared" si="6"/>
        <v>522</v>
      </c>
      <c r="M86" s="12">
        <f>апр.22!E81</f>
        <v>174</v>
      </c>
      <c r="N86" s="12">
        <f>май.22!E81</f>
        <v>174</v>
      </c>
      <c r="O86" s="12">
        <f>июн.22!E81</f>
        <v>174</v>
      </c>
      <c r="P86" s="82">
        <f t="shared" si="7"/>
        <v>522</v>
      </c>
      <c r="Q86" s="12">
        <f>июл.22!E81</f>
        <v>174</v>
      </c>
      <c r="R86" s="12">
        <f>авг.22!E81</f>
        <v>174</v>
      </c>
      <c r="S86" s="12">
        <f>сен.22!E81</f>
        <v>174</v>
      </c>
      <c r="T86" s="82">
        <f t="shared" si="8"/>
        <v>522</v>
      </c>
      <c r="U86" s="12">
        <f>окт.22!E81</f>
        <v>174</v>
      </c>
      <c r="V86" s="12">
        <f>ноя.22!E81</f>
        <v>174</v>
      </c>
      <c r="W86" s="12">
        <f>дек.22!E81</f>
        <v>174</v>
      </c>
    </row>
    <row r="87" spans="1:23" x14ac:dyDescent="0.25">
      <c r="A87" s="3">
        <v>79</v>
      </c>
      <c r="B87" s="107" t="s">
        <v>96</v>
      </c>
      <c r="C87" s="131">
        <v>113</v>
      </c>
      <c r="D87" s="131"/>
      <c r="E87" s="112">
        <f>СВОД_2021!F87</f>
        <v>-9022</v>
      </c>
      <c r="F87" s="113">
        <f t="shared" si="9"/>
        <v>-11110</v>
      </c>
      <c r="G87" s="114">
        <f>янв.22!F82+фев.22!F82+мар.22!F82+апр.22!F82+май.22!F82+июн.22!F82+июл.22!F82+авг.22!F82+сен.22!F82+окт.22!F82+ноя.22!F82+дек.22!F82</f>
        <v>0</v>
      </c>
      <c r="H87" s="83">
        <f t="shared" si="5"/>
        <v>522</v>
      </c>
      <c r="I87" s="12">
        <f>янв.22!E82</f>
        <v>174</v>
      </c>
      <c r="J87" s="12">
        <f>фев.22!E82</f>
        <v>174</v>
      </c>
      <c r="K87" s="12">
        <f>мар.22!E82</f>
        <v>174</v>
      </c>
      <c r="L87" s="82">
        <f t="shared" si="6"/>
        <v>522</v>
      </c>
      <c r="M87" s="12">
        <f>апр.22!E82</f>
        <v>174</v>
      </c>
      <c r="N87" s="12">
        <f>май.22!E82</f>
        <v>174</v>
      </c>
      <c r="O87" s="12">
        <f>июн.22!E82</f>
        <v>174</v>
      </c>
      <c r="P87" s="82">
        <f t="shared" si="7"/>
        <v>522</v>
      </c>
      <c r="Q87" s="12">
        <f>июл.22!E82</f>
        <v>174</v>
      </c>
      <c r="R87" s="12">
        <f>авг.22!E82</f>
        <v>174</v>
      </c>
      <c r="S87" s="12">
        <f>сен.22!E82</f>
        <v>174</v>
      </c>
      <c r="T87" s="82">
        <f t="shared" si="8"/>
        <v>522</v>
      </c>
      <c r="U87" s="12">
        <f>окт.22!E82</f>
        <v>174</v>
      </c>
      <c r="V87" s="12">
        <f>ноя.22!E82</f>
        <v>174</v>
      </c>
      <c r="W87" s="12">
        <f>дек.22!E82</f>
        <v>174</v>
      </c>
    </row>
    <row r="88" spans="1:23" x14ac:dyDescent="0.25">
      <c r="A88" s="3">
        <v>80</v>
      </c>
      <c r="B88" s="107" t="s">
        <v>97</v>
      </c>
      <c r="C88" s="131">
        <v>114</v>
      </c>
      <c r="D88" s="131"/>
      <c r="E88" s="112">
        <f>СВОД_2021!F88</f>
        <v>-10702</v>
      </c>
      <c r="F88" s="113">
        <f t="shared" si="9"/>
        <v>-12790</v>
      </c>
      <c r="G88" s="114">
        <f>янв.22!F83+фев.22!F83+мар.22!F83+апр.22!F83+май.22!F83+июн.22!F83+июл.22!F83+авг.22!F83+сен.22!F83+окт.22!F83+ноя.22!F83+дек.22!F83</f>
        <v>0</v>
      </c>
      <c r="H88" s="83">
        <f t="shared" si="5"/>
        <v>522</v>
      </c>
      <c r="I88" s="12">
        <f>янв.22!E83</f>
        <v>174</v>
      </c>
      <c r="J88" s="12">
        <f>фев.22!E83</f>
        <v>174</v>
      </c>
      <c r="K88" s="12">
        <f>мар.22!E83</f>
        <v>174</v>
      </c>
      <c r="L88" s="82">
        <f t="shared" si="6"/>
        <v>522</v>
      </c>
      <c r="M88" s="12">
        <f>апр.22!E83</f>
        <v>174</v>
      </c>
      <c r="N88" s="12">
        <f>май.22!E83</f>
        <v>174</v>
      </c>
      <c r="O88" s="12">
        <f>июн.22!E83</f>
        <v>174</v>
      </c>
      <c r="P88" s="82">
        <f t="shared" si="7"/>
        <v>522</v>
      </c>
      <c r="Q88" s="12">
        <f>июл.22!E83</f>
        <v>174</v>
      </c>
      <c r="R88" s="12">
        <f>авг.22!E83</f>
        <v>174</v>
      </c>
      <c r="S88" s="12">
        <f>сен.22!E83</f>
        <v>174</v>
      </c>
      <c r="T88" s="82">
        <f t="shared" si="8"/>
        <v>522</v>
      </c>
      <c r="U88" s="12">
        <f>окт.22!E83</f>
        <v>174</v>
      </c>
      <c r="V88" s="12">
        <f>ноя.22!E83</f>
        <v>174</v>
      </c>
      <c r="W88" s="12">
        <f>дек.22!E83</f>
        <v>174</v>
      </c>
    </row>
    <row r="89" spans="1:23" x14ac:dyDescent="0.25">
      <c r="A89" s="3">
        <v>81</v>
      </c>
      <c r="B89" s="107" t="s">
        <v>98</v>
      </c>
      <c r="C89" s="131">
        <v>115</v>
      </c>
      <c r="D89" s="131"/>
      <c r="E89" s="112">
        <f>СВОД_2021!F89</f>
        <v>-10702</v>
      </c>
      <c r="F89" s="113">
        <f t="shared" si="9"/>
        <v>-12790</v>
      </c>
      <c r="G89" s="114">
        <f>янв.22!F84+фев.22!F84+мар.22!F84+апр.22!F84+май.22!F84+июн.22!F84+июл.22!F84+авг.22!F84+сен.22!F84+окт.22!F84+ноя.22!F84+дек.22!F84</f>
        <v>0</v>
      </c>
      <c r="H89" s="83">
        <f t="shared" si="5"/>
        <v>522</v>
      </c>
      <c r="I89" s="12">
        <f>янв.22!E84</f>
        <v>174</v>
      </c>
      <c r="J89" s="12">
        <f>фев.22!E84</f>
        <v>174</v>
      </c>
      <c r="K89" s="12">
        <f>мар.22!E84</f>
        <v>174</v>
      </c>
      <c r="L89" s="82">
        <f t="shared" si="6"/>
        <v>522</v>
      </c>
      <c r="M89" s="12">
        <f>апр.22!E84</f>
        <v>174</v>
      </c>
      <c r="N89" s="12">
        <f>май.22!E84</f>
        <v>174</v>
      </c>
      <c r="O89" s="12">
        <f>июн.22!E84</f>
        <v>174</v>
      </c>
      <c r="P89" s="82">
        <f t="shared" si="7"/>
        <v>522</v>
      </c>
      <c r="Q89" s="12">
        <f>июл.22!E84</f>
        <v>174</v>
      </c>
      <c r="R89" s="12">
        <f>авг.22!E84</f>
        <v>174</v>
      </c>
      <c r="S89" s="12">
        <f>сен.22!E84</f>
        <v>174</v>
      </c>
      <c r="T89" s="82">
        <f t="shared" si="8"/>
        <v>522</v>
      </c>
      <c r="U89" s="12">
        <f>окт.22!E84</f>
        <v>174</v>
      </c>
      <c r="V89" s="12">
        <f>ноя.22!E84</f>
        <v>174</v>
      </c>
      <c r="W89" s="12">
        <f>дек.22!E84</f>
        <v>174</v>
      </c>
    </row>
    <row r="90" spans="1:23" x14ac:dyDescent="0.25">
      <c r="A90" s="3">
        <v>82</v>
      </c>
      <c r="B90" s="107" t="s">
        <v>99</v>
      </c>
      <c r="C90" s="131">
        <v>116</v>
      </c>
      <c r="D90" s="131"/>
      <c r="E90" s="112">
        <f>СВОД_2021!F90</f>
        <v>-10702</v>
      </c>
      <c r="F90" s="113">
        <f t="shared" si="9"/>
        <v>-12790</v>
      </c>
      <c r="G90" s="114">
        <f>янв.22!F85+фев.22!F85+мар.22!F85+апр.22!F85+май.22!F85+июн.22!F85+июл.22!F85+авг.22!F85+сен.22!F85+окт.22!F85+ноя.22!F85+дек.22!F85</f>
        <v>0</v>
      </c>
      <c r="H90" s="83">
        <f t="shared" si="5"/>
        <v>522</v>
      </c>
      <c r="I90" s="12">
        <f>янв.22!E85</f>
        <v>174</v>
      </c>
      <c r="J90" s="12">
        <f>фев.22!E85</f>
        <v>174</v>
      </c>
      <c r="K90" s="12">
        <f>мар.22!E85</f>
        <v>174</v>
      </c>
      <c r="L90" s="82">
        <f t="shared" si="6"/>
        <v>522</v>
      </c>
      <c r="M90" s="12">
        <f>апр.22!E85</f>
        <v>174</v>
      </c>
      <c r="N90" s="12">
        <f>май.22!E85</f>
        <v>174</v>
      </c>
      <c r="O90" s="12">
        <f>июн.22!E85</f>
        <v>174</v>
      </c>
      <c r="P90" s="82">
        <f t="shared" si="7"/>
        <v>522</v>
      </c>
      <c r="Q90" s="12">
        <f>июл.22!E85</f>
        <v>174</v>
      </c>
      <c r="R90" s="12">
        <f>авг.22!E85</f>
        <v>174</v>
      </c>
      <c r="S90" s="12">
        <f>сен.22!E85</f>
        <v>174</v>
      </c>
      <c r="T90" s="82">
        <f t="shared" si="8"/>
        <v>522</v>
      </c>
      <c r="U90" s="12">
        <f>окт.22!E85</f>
        <v>174</v>
      </c>
      <c r="V90" s="12">
        <f>ноя.22!E85</f>
        <v>174</v>
      </c>
      <c r="W90" s="12">
        <f>дек.22!E85</f>
        <v>174</v>
      </c>
    </row>
    <row r="91" spans="1:23" x14ac:dyDescent="0.25">
      <c r="A91" s="3">
        <v>83</v>
      </c>
      <c r="B91" s="107" t="s">
        <v>100</v>
      </c>
      <c r="C91" s="131">
        <v>118</v>
      </c>
      <c r="D91" s="131"/>
      <c r="E91" s="112">
        <f>СВОД_2021!F91</f>
        <v>2088</v>
      </c>
      <c r="F91" s="113">
        <f t="shared" si="9"/>
        <v>2088</v>
      </c>
      <c r="G91" s="114">
        <f>янв.22!F86+фев.22!F86+мар.22!F86+апр.22!F86+май.22!F86+июн.22!F86+июл.22!F86+авг.22!F86+сен.22!F86+окт.22!F86+ноя.22!F86+дек.22!F86</f>
        <v>2088</v>
      </c>
      <c r="H91" s="83">
        <f t="shared" si="5"/>
        <v>522</v>
      </c>
      <c r="I91" s="12">
        <f>янв.22!E86</f>
        <v>174</v>
      </c>
      <c r="J91" s="12">
        <f>фев.22!E86</f>
        <v>174</v>
      </c>
      <c r="K91" s="12">
        <f>мар.22!E86</f>
        <v>174</v>
      </c>
      <c r="L91" s="82">
        <f t="shared" si="6"/>
        <v>522</v>
      </c>
      <c r="M91" s="12">
        <f>апр.22!E86</f>
        <v>174</v>
      </c>
      <c r="N91" s="12">
        <f>май.22!E86</f>
        <v>174</v>
      </c>
      <c r="O91" s="12">
        <f>июн.22!E86</f>
        <v>174</v>
      </c>
      <c r="P91" s="82">
        <f t="shared" si="7"/>
        <v>522</v>
      </c>
      <c r="Q91" s="12">
        <f>июл.22!E86</f>
        <v>174</v>
      </c>
      <c r="R91" s="12">
        <f>авг.22!E86</f>
        <v>174</v>
      </c>
      <c r="S91" s="12">
        <f>сен.22!E86</f>
        <v>174</v>
      </c>
      <c r="T91" s="82">
        <f t="shared" si="8"/>
        <v>522</v>
      </c>
      <c r="U91" s="12">
        <f>окт.22!E86</f>
        <v>174</v>
      </c>
      <c r="V91" s="12">
        <f>ноя.22!E86</f>
        <v>174</v>
      </c>
      <c r="W91" s="12">
        <f>дек.22!E86</f>
        <v>174</v>
      </c>
    </row>
    <row r="92" spans="1:23" x14ac:dyDescent="0.25">
      <c r="A92" s="3">
        <v>84</v>
      </c>
      <c r="B92" s="107" t="s">
        <v>101</v>
      </c>
      <c r="C92" s="131">
        <v>119</v>
      </c>
      <c r="D92" s="131" t="s">
        <v>19</v>
      </c>
      <c r="E92" s="112">
        <f>СВОД_2021!F92</f>
        <v>-7902</v>
      </c>
      <c r="F92" s="113">
        <f t="shared" si="9"/>
        <v>-9990</v>
      </c>
      <c r="G92" s="114">
        <f>янв.22!F87+фев.22!F87+мар.22!F87+апр.22!F87+май.22!F87+июн.22!F87+июл.22!F87+авг.22!F87+сен.22!F87+окт.22!F87+ноя.22!F87+дек.22!F87</f>
        <v>0</v>
      </c>
      <c r="H92" s="83">
        <f t="shared" si="5"/>
        <v>522</v>
      </c>
      <c r="I92" s="12">
        <f>янв.22!E87</f>
        <v>174</v>
      </c>
      <c r="J92" s="12">
        <f>фев.22!E87</f>
        <v>174</v>
      </c>
      <c r="K92" s="12">
        <f>мар.22!E87</f>
        <v>174</v>
      </c>
      <c r="L92" s="82">
        <f t="shared" si="6"/>
        <v>522</v>
      </c>
      <c r="M92" s="12">
        <f>апр.22!E87</f>
        <v>174</v>
      </c>
      <c r="N92" s="12">
        <f>май.22!E87</f>
        <v>174</v>
      </c>
      <c r="O92" s="12">
        <f>июн.22!E87</f>
        <v>174</v>
      </c>
      <c r="P92" s="82">
        <f t="shared" si="7"/>
        <v>522</v>
      </c>
      <c r="Q92" s="12">
        <f>июл.22!E87</f>
        <v>174</v>
      </c>
      <c r="R92" s="12">
        <f>авг.22!E87</f>
        <v>174</v>
      </c>
      <c r="S92" s="12">
        <f>сен.22!E87</f>
        <v>174</v>
      </c>
      <c r="T92" s="82">
        <f t="shared" si="8"/>
        <v>522</v>
      </c>
      <c r="U92" s="12">
        <f>окт.22!E87</f>
        <v>174</v>
      </c>
      <c r="V92" s="12">
        <f>ноя.22!E87</f>
        <v>174</v>
      </c>
      <c r="W92" s="12">
        <f>дек.22!E87</f>
        <v>174</v>
      </c>
    </row>
    <row r="93" spans="1:23" x14ac:dyDescent="0.25">
      <c r="A93" s="3">
        <v>85</v>
      </c>
      <c r="B93" s="107" t="s">
        <v>102</v>
      </c>
      <c r="C93" s="131">
        <v>120</v>
      </c>
      <c r="D93" s="131"/>
      <c r="E93" s="112">
        <f>СВОД_2021!F93</f>
        <v>0</v>
      </c>
      <c r="F93" s="113">
        <f t="shared" si="9"/>
        <v>-174</v>
      </c>
      <c r="G93" s="114">
        <f>янв.22!F88+фев.22!F88+мар.22!F88+апр.22!F88+май.22!F88+июн.22!F88+июл.22!F88+авг.22!F88+сен.22!F88+окт.22!F88+ноя.22!F88+дек.22!F88</f>
        <v>1914</v>
      </c>
      <c r="H93" s="83">
        <f t="shared" si="5"/>
        <v>522</v>
      </c>
      <c r="I93" s="12">
        <f>янв.22!E88</f>
        <v>174</v>
      </c>
      <c r="J93" s="12">
        <f>фев.22!E88</f>
        <v>174</v>
      </c>
      <c r="K93" s="12">
        <f>мар.22!E88</f>
        <v>174</v>
      </c>
      <c r="L93" s="82">
        <f t="shared" si="6"/>
        <v>522</v>
      </c>
      <c r="M93" s="12">
        <f>апр.22!E88</f>
        <v>174</v>
      </c>
      <c r="N93" s="12">
        <f>май.22!E88</f>
        <v>174</v>
      </c>
      <c r="O93" s="12">
        <f>июн.22!E88</f>
        <v>174</v>
      </c>
      <c r="P93" s="82">
        <f t="shared" si="7"/>
        <v>522</v>
      </c>
      <c r="Q93" s="12">
        <f>июл.22!E88</f>
        <v>174</v>
      </c>
      <c r="R93" s="12">
        <f>авг.22!E88</f>
        <v>174</v>
      </c>
      <c r="S93" s="12">
        <f>сен.22!E88</f>
        <v>174</v>
      </c>
      <c r="T93" s="82">
        <f t="shared" si="8"/>
        <v>522</v>
      </c>
      <c r="U93" s="12">
        <f>окт.22!E88</f>
        <v>174</v>
      </c>
      <c r="V93" s="12">
        <f>ноя.22!E88</f>
        <v>174</v>
      </c>
      <c r="W93" s="12">
        <f>дек.22!E88</f>
        <v>174</v>
      </c>
    </row>
    <row r="94" spans="1:23" x14ac:dyDescent="0.25">
      <c r="A94" s="3">
        <v>86</v>
      </c>
      <c r="B94" s="107" t="s">
        <v>103</v>
      </c>
      <c r="C94" s="131">
        <v>122</v>
      </c>
      <c r="D94" s="131"/>
      <c r="E94" s="112">
        <f>СВОД_2021!F94</f>
        <v>868</v>
      </c>
      <c r="F94" s="113">
        <f t="shared" si="9"/>
        <v>-120</v>
      </c>
      <c r="G94" s="114">
        <f>янв.22!F89+фев.22!F89+мар.22!F89+апр.22!F89+май.22!F89+июн.22!F89+июл.22!F89+авг.22!F89+сен.22!F89+окт.22!F89+ноя.22!F89+дек.22!F89</f>
        <v>1100</v>
      </c>
      <c r="H94" s="83">
        <f t="shared" si="5"/>
        <v>522</v>
      </c>
      <c r="I94" s="12">
        <f>янв.22!E89</f>
        <v>174</v>
      </c>
      <c r="J94" s="12">
        <f>фев.22!E89</f>
        <v>174</v>
      </c>
      <c r="K94" s="12">
        <f>мар.22!E89</f>
        <v>174</v>
      </c>
      <c r="L94" s="82">
        <f t="shared" si="6"/>
        <v>522</v>
      </c>
      <c r="M94" s="12">
        <f>апр.22!E89</f>
        <v>174</v>
      </c>
      <c r="N94" s="12">
        <f>май.22!E89</f>
        <v>174</v>
      </c>
      <c r="O94" s="12">
        <f>июн.22!E89</f>
        <v>174</v>
      </c>
      <c r="P94" s="82">
        <f t="shared" si="7"/>
        <v>522</v>
      </c>
      <c r="Q94" s="12">
        <f>июл.22!E89</f>
        <v>174</v>
      </c>
      <c r="R94" s="12">
        <f>авг.22!E89</f>
        <v>174</v>
      </c>
      <c r="S94" s="12">
        <f>сен.22!E89</f>
        <v>174</v>
      </c>
      <c r="T94" s="82">
        <f t="shared" si="8"/>
        <v>522</v>
      </c>
      <c r="U94" s="12">
        <f>окт.22!E89</f>
        <v>174</v>
      </c>
      <c r="V94" s="12">
        <f>ноя.22!E89</f>
        <v>174</v>
      </c>
      <c r="W94" s="12">
        <f>дек.22!E89</f>
        <v>174</v>
      </c>
    </row>
    <row r="95" spans="1:23" x14ac:dyDescent="0.25">
      <c r="A95" s="3">
        <v>87</v>
      </c>
      <c r="B95" s="107" t="s">
        <v>104</v>
      </c>
      <c r="C95" s="131">
        <v>123</v>
      </c>
      <c r="D95" s="131"/>
      <c r="E95" s="112">
        <f>СВОД_2021!F95</f>
        <v>-2</v>
      </c>
      <c r="F95" s="113">
        <f t="shared" si="9"/>
        <v>-2090</v>
      </c>
      <c r="G95" s="114">
        <f>янв.22!F90+фев.22!F90+мар.22!F90+апр.22!F90+май.22!F90+июн.22!F90+июл.22!F90+авг.22!F90+сен.22!F90+окт.22!F90+ноя.22!F90+дек.22!F90</f>
        <v>0</v>
      </c>
      <c r="H95" s="83">
        <f t="shared" si="5"/>
        <v>522</v>
      </c>
      <c r="I95" s="12">
        <f>янв.22!E90</f>
        <v>174</v>
      </c>
      <c r="J95" s="12">
        <f>фев.22!E90</f>
        <v>174</v>
      </c>
      <c r="K95" s="12">
        <f>мар.22!E90</f>
        <v>174</v>
      </c>
      <c r="L95" s="82">
        <f t="shared" si="6"/>
        <v>522</v>
      </c>
      <c r="M95" s="12">
        <f>апр.22!E90</f>
        <v>174</v>
      </c>
      <c r="N95" s="12">
        <f>май.22!E90</f>
        <v>174</v>
      </c>
      <c r="O95" s="12">
        <f>июн.22!E90</f>
        <v>174</v>
      </c>
      <c r="P95" s="82">
        <f t="shared" si="7"/>
        <v>522</v>
      </c>
      <c r="Q95" s="12">
        <f>июл.22!E90</f>
        <v>174</v>
      </c>
      <c r="R95" s="12">
        <f>авг.22!E90</f>
        <v>174</v>
      </c>
      <c r="S95" s="12">
        <f>сен.22!E90</f>
        <v>174</v>
      </c>
      <c r="T95" s="82">
        <f t="shared" si="8"/>
        <v>522</v>
      </c>
      <c r="U95" s="12">
        <f>окт.22!E90</f>
        <v>174</v>
      </c>
      <c r="V95" s="12">
        <f>ноя.22!E90</f>
        <v>174</v>
      </c>
      <c r="W95" s="12">
        <f>дек.22!E90</f>
        <v>174</v>
      </c>
    </row>
    <row r="96" spans="1:23" x14ac:dyDescent="0.25">
      <c r="A96" s="3">
        <v>88</v>
      </c>
      <c r="B96" s="107" t="s">
        <v>105</v>
      </c>
      <c r="C96" s="131">
        <v>124</v>
      </c>
      <c r="D96" s="131"/>
      <c r="E96" s="112">
        <f>СВОД_2021!F96</f>
        <v>-4872</v>
      </c>
      <c r="F96" s="113">
        <f t="shared" si="9"/>
        <v>-6960</v>
      </c>
      <c r="G96" s="114">
        <f>янв.22!F91+фев.22!F91+мар.22!F91+апр.22!F91+май.22!F91+июн.22!F91+июл.22!F91+авг.22!F91+сен.22!F91+окт.22!F91+ноя.22!F91+дек.22!F91</f>
        <v>0</v>
      </c>
      <c r="H96" s="83">
        <f t="shared" si="5"/>
        <v>522</v>
      </c>
      <c r="I96" s="12">
        <f>янв.22!E91</f>
        <v>174</v>
      </c>
      <c r="J96" s="12">
        <f>фев.22!E91</f>
        <v>174</v>
      </c>
      <c r="K96" s="12">
        <f>мар.22!E91</f>
        <v>174</v>
      </c>
      <c r="L96" s="82">
        <f t="shared" si="6"/>
        <v>522</v>
      </c>
      <c r="M96" s="12">
        <f>апр.22!E91</f>
        <v>174</v>
      </c>
      <c r="N96" s="12">
        <f>май.22!E91</f>
        <v>174</v>
      </c>
      <c r="O96" s="12">
        <f>июн.22!E91</f>
        <v>174</v>
      </c>
      <c r="P96" s="82">
        <f t="shared" si="7"/>
        <v>522</v>
      </c>
      <c r="Q96" s="12">
        <f>июл.22!E91</f>
        <v>174</v>
      </c>
      <c r="R96" s="12">
        <f>авг.22!E91</f>
        <v>174</v>
      </c>
      <c r="S96" s="12">
        <f>сен.22!E91</f>
        <v>174</v>
      </c>
      <c r="T96" s="82">
        <f t="shared" si="8"/>
        <v>522</v>
      </c>
      <c r="U96" s="12">
        <f>окт.22!E91</f>
        <v>174</v>
      </c>
      <c r="V96" s="12">
        <f>ноя.22!E91</f>
        <v>174</v>
      </c>
      <c r="W96" s="12">
        <f>дек.22!E91</f>
        <v>174</v>
      </c>
    </row>
    <row r="97" spans="1:23" x14ac:dyDescent="0.25">
      <c r="A97" s="3">
        <v>89</v>
      </c>
      <c r="B97" s="107" t="s">
        <v>106</v>
      </c>
      <c r="C97" s="131">
        <v>125</v>
      </c>
      <c r="D97" s="131"/>
      <c r="E97" s="112">
        <f>СВОД_2021!F97</f>
        <v>306</v>
      </c>
      <c r="F97" s="113">
        <f t="shared" si="9"/>
        <v>-360</v>
      </c>
      <c r="G97" s="114">
        <f>янв.22!F92+фев.22!F92+мар.22!F92+апр.22!F92+май.22!F92+июн.22!F92+июл.22!F92+авг.22!F92+сен.22!F92+окт.22!F92+ноя.22!F92+дек.22!F92</f>
        <v>1422</v>
      </c>
      <c r="H97" s="83">
        <f t="shared" si="5"/>
        <v>522</v>
      </c>
      <c r="I97" s="12">
        <f>янв.22!E92</f>
        <v>174</v>
      </c>
      <c r="J97" s="12">
        <f>фев.22!E92</f>
        <v>174</v>
      </c>
      <c r="K97" s="12">
        <f>мар.22!E92</f>
        <v>174</v>
      </c>
      <c r="L97" s="82">
        <f t="shared" si="6"/>
        <v>522</v>
      </c>
      <c r="M97" s="12">
        <f>апр.22!E92</f>
        <v>174</v>
      </c>
      <c r="N97" s="12">
        <f>май.22!E92</f>
        <v>174</v>
      </c>
      <c r="O97" s="12">
        <f>июн.22!E92</f>
        <v>174</v>
      </c>
      <c r="P97" s="82">
        <f t="shared" si="7"/>
        <v>522</v>
      </c>
      <c r="Q97" s="12">
        <f>июл.22!E92</f>
        <v>174</v>
      </c>
      <c r="R97" s="12">
        <f>авг.22!E92</f>
        <v>174</v>
      </c>
      <c r="S97" s="12">
        <f>сен.22!E92</f>
        <v>174</v>
      </c>
      <c r="T97" s="82">
        <f t="shared" si="8"/>
        <v>522</v>
      </c>
      <c r="U97" s="12">
        <f>окт.22!E92</f>
        <v>174</v>
      </c>
      <c r="V97" s="12">
        <f>ноя.22!E92</f>
        <v>174</v>
      </c>
      <c r="W97" s="12">
        <f>дек.22!E92</f>
        <v>174</v>
      </c>
    </row>
    <row r="98" spans="1:23" x14ac:dyDescent="0.25">
      <c r="A98" s="3">
        <v>90</v>
      </c>
      <c r="B98" s="107" t="s">
        <v>107</v>
      </c>
      <c r="C98" s="131">
        <v>126</v>
      </c>
      <c r="D98" s="131"/>
      <c r="E98" s="112">
        <f>СВОД_2021!F98</f>
        <v>-2032</v>
      </c>
      <c r="F98" s="113">
        <f t="shared" si="9"/>
        <v>-520</v>
      </c>
      <c r="G98" s="114">
        <f>янв.22!F93+фев.22!F93+мар.22!F93+апр.22!F93+май.22!F93+июн.22!F93+июл.22!F93+авг.22!F93+сен.22!F93+окт.22!F93+ноя.22!F93+дек.22!F93</f>
        <v>3600</v>
      </c>
      <c r="H98" s="83">
        <f t="shared" si="5"/>
        <v>522</v>
      </c>
      <c r="I98" s="12">
        <f>янв.22!E93</f>
        <v>174</v>
      </c>
      <c r="J98" s="12">
        <f>фев.22!E93</f>
        <v>174</v>
      </c>
      <c r="K98" s="12">
        <f>мар.22!E93</f>
        <v>174</v>
      </c>
      <c r="L98" s="82">
        <f t="shared" si="6"/>
        <v>522</v>
      </c>
      <c r="M98" s="12">
        <f>апр.22!E93</f>
        <v>174</v>
      </c>
      <c r="N98" s="12">
        <f>май.22!E93</f>
        <v>174</v>
      </c>
      <c r="O98" s="12">
        <f>июн.22!E93</f>
        <v>174</v>
      </c>
      <c r="P98" s="82">
        <f t="shared" si="7"/>
        <v>522</v>
      </c>
      <c r="Q98" s="12">
        <f>июл.22!E93</f>
        <v>174</v>
      </c>
      <c r="R98" s="12">
        <f>авг.22!E93</f>
        <v>174</v>
      </c>
      <c r="S98" s="12">
        <f>сен.22!E93</f>
        <v>174</v>
      </c>
      <c r="T98" s="82">
        <f t="shared" si="8"/>
        <v>522</v>
      </c>
      <c r="U98" s="12">
        <f>окт.22!E93</f>
        <v>174</v>
      </c>
      <c r="V98" s="12">
        <f>ноя.22!E93</f>
        <v>174</v>
      </c>
      <c r="W98" s="12">
        <f>дек.22!E93</f>
        <v>174</v>
      </c>
    </row>
    <row r="99" spans="1:23" x14ac:dyDescent="0.25">
      <c r="A99" s="3">
        <v>91</v>
      </c>
      <c r="B99" s="107" t="s">
        <v>339</v>
      </c>
      <c r="C99" s="131">
        <v>127</v>
      </c>
      <c r="D99" s="131"/>
      <c r="E99" s="112">
        <f>СВОД_2021!F99</f>
        <v>-5184</v>
      </c>
      <c r="F99" s="113">
        <f t="shared" si="9"/>
        <v>-6752</v>
      </c>
      <c r="G99" s="114">
        <f>янв.22!F94+фев.22!F94+мар.22!F94+апр.22!F94+май.22!F94+июн.22!F94+июл.22!F94+авг.22!F94+сен.22!F94+окт.22!F94+ноя.22!F94+дек.22!F94</f>
        <v>520</v>
      </c>
      <c r="H99" s="83">
        <f t="shared" si="5"/>
        <v>522</v>
      </c>
      <c r="I99" s="12">
        <f>янв.22!E94</f>
        <v>174</v>
      </c>
      <c r="J99" s="12">
        <f>фев.22!E94</f>
        <v>174</v>
      </c>
      <c r="K99" s="12">
        <f>мар.22!E94</f>
        <v>174</v>
      </c>
      <c r="L99" s="82">
        <f t="shared" si="6"/>
        <v>522</v>
      </c>
      <c r="M99" s="12">
        <f>апр.22!E94</f>
        <v>174</v>
      </c>
      <c r="N99" s="12">
        <f>май.22!E94</f>
        <v>174</v>
      </c>
      <c r="O99" s="12">
        <f>июн.22!E94</f>
        <v>174</v>
      </c>
      <c r="P99" s="82">
        <f t="shared" si="7"/>
        <v>522</v>
      </c>
      <c r="Q99" s="12">
        <f>июл.22!E94</f>
        <v>174</v>
      </c>
      <c r="R99" s="12">
        <f>авг.22!E94</f>
        <v>174</v>
      </c>
      <c r="S99" s="12">
        <f>сен.22!E94</f>
        <v>174</v>
      </c>
      <c r="T99" s="82">
        <f t="shared" si="8"/>
        <v>522</v>
      </c>
      <c r="U99" s="12">
        <f>окт.22!E94</f>
        <v>174</v>
      </c>
      <c r="V99" s="12">
        <f>ноя.22!E94</f>
        <v>174</v>
      </c>
      <c r="W99" s="12">
        <f>дек.22!E94</f>
        <v>174</v>
      </c>
    </row>
    <row r="100" spans="1:23" x14ac:dyDescent="0.25">
      <c r="A100" s="3">
        <v>92</v>
      </c>
      <c r="B100" s="107" t="s">
        <v>109</v>
      </c>
      <c r="C100" s="131">
        <v>132</v>
      </c>
      <c r="D100" s="131"/>
      <c r="E100" s="112">
        <f>СВОД_2021!F100</f>
        <v>-1218</v>
      </c>
      <c r="F100" s="113">
        <f t="shared" si="9"/>
        <v>-3306</v>
      </c>
      <c r="G100" s="114">
        <f>янв.22!F95+фев.22!F95+мар.22!F95+апр.22!F95+май.22!F95+июн.22!F95+июл.22!F95+авг.22!F95+сен.22!F95+окт.22!F95+ноя.22!F95+дек.22!F95</f>
        <v>0</v>
      </c>
      <c r="H100" s="83">
        <f t="shared" si="5"/>
        <v>522</v>
      </c>
      <c r="I100" s="12">
        <f>янв.22!E95</f>
        <v>174</v>
      </c>
      <c r="J100" s="12">
        <f>фев.22!E95</f>
        <v>174</v>
      </c>
      <c r="K100" s="12">
        <f>мар.22!E95</f>
        <v>174</v>
      </c>
      <c r="L100" s="82">
        <f t="shared" si="6"/>
        <v>522</v>
      </c>
      <c r="M100" s="12">
        <f>апр.22!E95</f>
        <v>174</v>
      </c>
      <c r="N100" s="12">
        <f>май.22!E95</f>
        <v>174</v>
      </c>
      <c r="O100" s="12">
        <f>июн.22!E95</f>
        <v>174</v>
      </c>
      <c r="P100" s="82">
        <f t="shared" si="7"/>
        <v>522</v>
      </c>
      <c r="Q100" s="12">
        <f>июл.22!E95</f>
        <v>174</v>
      </c>
      <c r="R100" s="12">
        <f>авг.22!E95</f>
        <v>174</v>
      </c>
      <c r="S100" s="12">
        <f>сен.22!E95</f>
        <v>174</v>
      </c>
      <c r="T100" s="82">
        <f t="shared" si="8"/>
        <v>522</v>
      </c>
      <c r="U100" s="12">
        <f>окт.22!E95</f>
        <v>174</v>
      </c>
      <c r="V100" s="12">
        <f>ноя.22!E95</f>
        <v>174</v>
      </c>
      <c r="W100" s="12">
        <f>дек.22!E95</f>
        <v>174</v>
      </c>
    </row>
    <row r="101" spans="1:23" x14ac:dyDescent="0.25">
      <c r="A101" s="3">
        <v>93</v>
      </c>
      <c r="B101" s="107" t="s">
        <v>110</v>
      </c>
      <c r="C101" s="131">
        <v>133</v>
      </c>
      <c r="D101" s="131"/>
      <c r="E101" s="112">
        <f>СВОД_2021!F101</f>
        <v>0</v>
      </c>
      <c r="F101" s="113">
        <f t="shared" si="9"/>
        <v>0</v>
      </c>
      <c r="G101" s="114">
        <f>янв.22!F96+фев.22!F96+мар.22!F96+апр.22!F96+май.22!F96+июн.22!F96+июл.22!F96+авг.22!F96+сен.22!F96+окт.22!F96+ноя.22!F96+дек.22!F96</f>
        <v>2088</v>
      </c>
      <c r="H101" s="83">
        <f t="shared" si="5"/>
        <v>522</v>
      </c>
      <c r="I101" s="12">
        <f>янв.22!E96</f>
        <v>174</v>
      </c>
      <c r="J101" s="12">
        <f>фев.22!E96</f>
        <v>174</v>
      </c>
      <c r="K101" s="12">
        <f>мар.22!E96</f>
        <v>174</v>
      </c>
      <c r="L101" s="82">
        <f t="shared" si="6"/>
        <v>522</v>
      </c>
      <c r="M101" s="12">
        <f>апр.22!E96</f>
        <v>174</v>
      </c>
      <c r="N101" s="12">
        <f>май.22!E96</f>
        <v>174</v>
      </c>
      <c r="O101" s="12">
        <f>июн.22!E96</f>
        <v>174</v>
      </c>
      <c r="P101" s="82">
        <f t="shared" si="7"/>
        <v>522</v>
      </c>
      <c r="Q101" s="12">
        <f>июл.22!E96</f>
        <v>174</v>
      </c>
      <c r="R101" s="12">
        <f>авг.22!E96</f>
        <v>174</v>
      </c>
      <c r="S101" s="12">
        <f>сен.22!E96</f>
        <v>174</v>
      </c>
      <c r="T101" s="82">
        <f t="shared" si="8"/>
        <v>522</v>
      </c>
      <c r="U101" s="12">
        <f>окт.22!E96</f>
        <v>174</v>
      </c>
      <c r="V101" s="12">
        <f>ноя.22!E96</f>
        <v>174</v>
      </c>
      <c r="W101" s="12">
        <f>дек.22!E96</f>
        <v>174</v>
      </c>
    </row>
    <row r="102" spans="1:23" x14ac:dyDescent="0.25">
      <c r="A102" s="3">
        <v>94</v>
      </c>
      <c r="B102" s="107" t="s">
        <v>111</v>
      </c>
      <c r="C102" s="131">
        <v>134</v>
      </c>
      <c r="D102" s="131"/>
      <c r="E102" s="112">
        <f>СВОД_2021!F102</f>
        <v>298</v>
      </c>
      <c r="F102" s="113">
        <f t="shared" si="9"/>
        <v>-890</v>
      </c>
      <c r="G102" s="114">
        <f>янв.22!F97+фев.22!F97+мар.22!F97+апр.22!F97+май.22!F97+июн.22!F97+июл.22!F97+авг.22!F97+сен.22!F97+окт.22!F97+ноя.22!F97+дек.22!F97</f>
        <v>900</v>
      </c>
      <c r="H102" s="83">
        <f t="shared" si="5"/>
        <v>522</v>
      </c>
      <c r="I102" s="12">
        <f>янв.22!E97</f>
        <v>174</v>
      </c>
      <c r="J102" s="12">
        <f>фев.22!E97</f>
        <v>174</v>
      </c>
      <c r="K102" s="12">
        <f>мар.22!E97</f>
        <v>174</v>
      </c>
      <c r="L102" s="82">
        <f t="shared" si="6"/>
        <v>522</v>
      </c>
      <c r="M102" s="12">
        <f>апр.22!E97</f>
        <v>174</v>
      </c>
      <c r="N102" s="12">
        <f>май.22!E97</f>
        <v>174</v>
      </c>
      <c r="O102" s="12">
        <f>июн.22!E97</f>
        <v>174</v>
      </c>
      <c r="P102" s="82">
        <f t="shared" si="7"/>
        <v>522</v>
      </c>
      <c r="Q102" s="12">
        <f>июл.22!E97</f>
        <v>174</v>
      </c>
      <c r="R102" s="12">
        <f>авг.22!E97</f>
        <v>174</v>
      </c>
      <c r="S102" s="12">
        <f>сен.22!E97</f>
        <v>174</v>
      </c>
      <c r="T102" s="82">
        <f t="shared" si="8"/>
        <v>522</v>
      </c>
      <c r="U102" s="12">
        <f>окт.22!E97</f>
        <v>174</v>
      </c>
      <c r="V102" s="12">
        <f>ноя.22!E97</f>
        <v>174</v>
      </c>
      <c r="W102" s="12">
        <f>дек.22!E97</f>
        <v>174</v>
      </c>
    </row>
    <row r="103" spans="1:23" x14ac:dyDescent="0.25">
      <c r="A103" s="3">
        <v>95</v>
      </c>
      <c r="B103" s="107" t="s">
        <v>112</v>
      </c>
      <c r="C103" s="131">
        <v>135</v>
      </c>
      <c r="D103" s="131"/>
      <c r="E103" s="112">
        <f>СВОД_2021!F103</f>
        <v>0</v>
      </c>
      <c r="F103" s="113">
        <f t="shared" si="9"/>
        <v>-2088</v>
      </c>
      <c r="G103" s="114">
        <f>янв.22!F98+фев.22!F98+мар.22!F98+апр.22!F98+май.22!F98+июн.22!F98+июл.22!F98+авг.22!F98+сен.22!F98+окт.22!F98+ноя.22!F98+дек.22!F98</f>
        <v>0</v>
      </c>
      <c r="H103" s="83">
        <f t="shared" si="5"/>
        <v>522</v>
      </c>
      <c r="I103" s="12">
        <f>янв.22!E98</f>
        <v>174</v>
      </c>
      <c r="J103" s="12">
        <f>фев.22!E98</f>
        <v>174</v>
      </c>
      <c r="K103" s="12">
        <f>мар.22!E98</f>
        <v>174</v>
      </c>
      <c r="L103" s="82">
        <f t="shared" si="6"/>
        <v>522</v>
      </c>
      <c r="M103" s="12">
        <f>апр.22!E98</f>
        <v>174</v>
      </c>
      <c r="N103" s="12">
        <f>май.22!E98</f>
        <v>174</v>
      </c>
      <c r="O103" s="12">
        <f>июн.22!E98</f>
        <v>174</v>
      </c>
      <c r="P103" s="82">
        <f t="shared" si="7"/>
        <v>522</v>
      </c>
      <c r="Q103" s="12">
        <f>июл.22!E98</f>
        <v>174</v>
      </c>
      <c r="R103" s="12">
        <f>авг.22!E98</f>
        <v>174</v>
      </c>
      <c r="S103" s="12">
        <f>сен.22!E98</f>
        <v>174</v>
      </c>
      <c r="T103" s="82">
        <f t="shared" si="8"/>
        <v>522</v>
      </c>
      <c r="U103" s="12">
        <f>окт.22!E98</f>
        <v>174</v>
      </c>
      <c r="V103" s="12">
        <f>ноя.22!E98</f>
        <v>174</v>
      </c>
      <c r="W103" s="12">
        <f>дек.22!E98</f>
        <v>174</v>
      </c>
    </row>
    <row r="104" spans="1:23" x14ac:dyDescent="0.25">
      <c r="A104" s="3">
        <v>96</v>
      </c>
      <c r="B104" s="107" t="s">
        <v>113</v>
      </c>
      <c r="C104" s="131">
        <v>137</v>
      </c>
      <c r="D104" s="131"/>
      <c r="E104" s="112">
        <f>СВОД_2021!F104</f>
        <v>0</v>
      </c>
      <c r="F104" s="113">
        <f t="shared" si="9"/>
        <v>-174</v>
      </c>
      <c r="G104" s="114">
        <f>янв.22!F99+фев.22!F99+мар.22!F99+апр.22!F99+май.22!F99+июн.22!F99+июл.22!F99+авг.22!F99+сен.22!F99+окт.22!F99+ноя.22!F99+дек.22!F99</f>
        <v>1914</v>
      </c>
      <c r="H104" s="83">
        <f t="shared" si="5"/>
        <v>522</v>
      </c>
      <c r="I104" s="12">
        <f>янв.22!E99</f>
        <v>174</v>
      </c>
      <c r="J104" s="12">
        <f>фев.22!E99</f>
        <v>174</v>
      </c>
      <c r="K104" s="12">
        <f>мар.22!E99</f>
        <v>174</v>
      </c>
      <c r="L104" s="82">
        <f t="shared" si="6"/>
        <v>522</v>
      </c>
      <c r="M104" s="12">
        <f>апр.22!E99</f>
        <v>174</v>
      </c>
      <c r="N104" s="12">
        <f>май.22!E99</f>
        <v>174</v>
      </c>
      <c r="O104" s="12">
        <f>июн.22!E99</f>
        <v>174</v>
      </c>
      <c r="P104" s="82">
        <f t="shared" si="7"/>
        <v>522</v>
      </c>
      <c r="Q104" s="12">
        <f>июл.22!E99</f>
        <v>174</v>
      </c>
      <c r="R104" s="12">
        <f>авг.22!E99</f>
        <v>174</v>
      </c>
      <c r="S104" s="12">
        <f>сен.22!E99</f>
        <v>174</v>
      </c>
      <c r="T104" s="82">
        <f t="shared" si="8"/>
        <v>522</v>
      </c>
      <c r="U104" s="12">
        <f>окт.22!E99</f>
        <v>174</v>
      </c>
      <c r="V104" s="12">
        <f>ноя.22!E99</f>
        <v>174</v>
      </c>
      <c r="W104" s="12">
        <f>дек.22!E99</f>
        <v>174</v>
      </c>
    </row>
    <row r="105" spans="1:23" x14ac:dyDescent="0.25">
      <c r="A105" s="3">
        <v>97</v>
      </c>
      <c r="B105" s="107" t="s">
        <v>114</v>
      </c>
      <c r="C105" s="131">
        <v>139</v>
      </c>
      <c r="D105" s="131"/>
      <c r="E105" s="112">
        <f>СВОД_2021!F105</f>
        <v>174</v>
      </c>
      <c r="F105" s="113">
        <f t="shared" si="9"/>
        <v>174</v>
      </c>
      <c r="G105" s="114">
        <f>янв.22!F100+фев.22!F100+мар.22!F100+апр.22!F100+май.22!F100+июн.22!F100+июл.22!F100+авг.22!F100+сен.22!F100+окт.22!F100+ноя.22!F100+дек.22!F100</f>
        <v>2088</v>
      </c>
      <c r="H105" s="83">
        <f t="shared" si="5"/>
        <v>522</v>
      </c>
      <c r="I105" s="12">
        <f>янв.22!E100</f>
        <v>174</v>
      </c>
      <c r="J105" s="12">
        <f>фев.22!E100</f>
        <v>174</v>
      </c>
      <c r="K105" s="12">
        <f>мар.22!E100</f>
        <v>174</v>
      </c>
      <c r="L105" s="82">
        <f t="shared" si="6"/>
        <v>522</v>
      </c>
      <c r="M105" s="12">
        <f>апр.22!E100</f>
        <v>174</v>
      </c>
      <c r="N105" s="12">
        <f>май.22!E100</f>
        <v>174</v>
      </c>
      <c r="O105" s="12">
        <f>июн.22!E100</f>
        <v>174</v>
      </c>
      <c r="P105" s="82">
        <f t="shared" si="7"/>
        <v>522</v>
      </c>
      <c r="Q105" s="12">
        <f>июл.22!E100</f>
        <v>174</v>
      </c>
      <c r="R105" s="12">
        <f>авг.22!E100</f>
        <v>174</v>
      </c>
      <c r="S105" s="12">
        <f>сен.22!E100</f>
        <v>174</v>
      </c>
      <c r="T105" s="82">
        <f t="shared" si="8"/>
        <v>522</v>
      </c>
      <c r="U105" s="12">
        <f>окт.22!E100</f>
        <v>174</v>
      </c>
      <c r="V105" s="12">
        <f>ноя.22!E100</f>
        <v>174</v>
      </c>
      <c r="W105" s="12">
        <f>дек.22!E100</f>
        <v>174</v>
      </c>
    </row>
    <row r="106" spans="1:23" x14ac:dyDescent="0.25">
      <c r="A106" s="3">
        <v>98</v>
      </c>
      <c r="B106" s="107" t="s">
        <v>115</v>
      </c>
      <c r="C106" s="131">
        <v>140</v>
      </c>
      <c r="D106" s="131"/>
      <c r="E106" s="112">
        <f>СВОД_2021!F106</f>
        <v>0</v>
      </c>
      <c r="F106" s="113">
        <f t="shared" si="9"/>
        <v>0</v>
      </c>
      <c r="G106" s="114">
        <f>янв.22!F101+фев.22!F101+мар.22!F101+апр.22!F101+май.22!F101+июн.22!F101+июл.22!F101+авг.22!F101+сен.22!F101+окт.22!F101+ноя.22!F101+дек.22!F101</f>
        <v>2088</v>
      </c>
      <c r="H106" s="83">
        <f t="shared" si="5"/>
        <v>522</v>
      </c>
      <c r="I106" s="12">
        <f>янв.22!E101</f>
        <v>174</v>
      </c>
      <c r="J106" s="12">
        <f>фев.22!E101</f>
        <v>174</v>
      </c>
      <c r="K106" s="12">
        <f>мар.22!E101</f>
        <v>174</v>
      </c>
      <c r="L106" s="82">
        <f t="shared" si="6"/>
        <v>522</v>
      </c>
      <c r="M106" s="12">
        <f>апр.22!E101</f>
        <v>174</v>
      </c>
      <c r="N106" s="12">
        <f>май.22!E101</f>
        <v>174</v>
      </c>
      <c r="O106" s="12">
        <f>июн.22!E101</f>
        <v>174</v>
      </c>
      <c r="P106" s="82">
        <f t="shared" si="7"/>
        <v>522</v>
      </c>
      <c r="Q106" s="12">
        <f>июл.22!E101</f>
        <v>174</v>
      </c>
      <c r="R106" s="12">
        <f>авг.22!E101</f>
        <v>174</v>
      </c>
      <c r="S106" s="12">
        <f>сен.22!E101</f>
        <v>174</v>
      </c>
      <c r="T106" s="82">
        <f t="shared" si="8"/>
        <v>522</v>
      </c>
      <c r="U106" s="12">
        <f>окт.22!E101</f>
        <v>174</v>
      </c>
      <c r="V106" s="12">
        <f>ноя.22!E101</f>
        <v>174</v>
      </c>
      <c r="W106" s="12">
        <f>дек.22!E101</f>
        <v>174</v>
      </c>
    </row>
    <row r="107" spans="1:23" x14ac:dyDescent="0.25">
      <c r="A107" s="3">
        <v>99</v>
      </c>
      <c r="B107" s="107" t="s">
        <v>116</v>
      </c>
      <c r="C107" s="131">
        <v>140</v>
      </c>
      <c r="D107" s="131" t="s">
        <v>19</v>
      </c>
      <c r="E107" s="112">
        <f>СВОД_2021!F107</f>
        <v>-220</v>
      </c>
      <c r="F107" s="113">
        <f t="shared" si="9"/>
        <v>-2308</v>
      </c>
      <c r="G107" s="114">
        <f>янв.22!F102+фев.22!F102+мар.22!F102+апр.22!F102+май.22!F102+июн.22!F102+июл.22!F102+авг.22!F102+сен.22!F102+окт.22!F102+ноя.22!F102+дек.22!F102</f>
        <v>0</v>
      </c>
      <c r="H107" s="83">
        <f t="shared" si="5"/>
        <v>522</v>
      </c>
      <c r="I107" s="12">
        <f>янв.22!E102</f>
        <v>174</v>
      </c>
      <c r="J107" s="12">
        <f>фев.22!E102</f>
        <v>174</v>
      </c>
      <c r="K107" s="12">
        <f>мар.22!E102</f>
        <v>174</v>
      </c>
      <c r="L107" s="82">
        <f t="shared" si="6"/>
        <v>522</v>
      </c>
      <c r="M107" s="12">
        <f>апр.22!E102</f>
        <v>174</v>
      </c>
      <c r="N107" s="12">
        <f>май.22!E102</f>
        <v>174</v>
      </c>
      <c r="O107" s="12">
        <f>июн.22!E102</f>
        <v>174</v>
      </c>
      <c r="P107" s="82">
        <f t="shared" si="7"/>
        <v>522</v>
      </c>
      <c r="Q107" s="12">
        <f>июл.22!E102</f>
        <v>174</v>
      </c>
      <c r="R107" s="12">
        <f>авг.22!E102</f>
        <v>174</v>
      </c>
      <c r="S107" s="12">
        <f>сен.22!E102</f>
        <v>174</v>
      </c>
      <c r="T107" s="82">
        <f t="shared" si="8"/>
        <v>522</v>
      </c>
      <c r="U107" s="12">
        <f>окт.22!E102</f>
        <v>174</v>
      </c>
      <c r="V107" s="12">
        <f>ноя.22!E102</f>
        <v>174</v>
      </c>
      <c r="W107" s="12">
        <f>дек.22!E102</f>
        <v>174</v>
      </c>
    </row>
    <row r="108" spans="1:23" x14ac:dyDescent="0.25">
      <c r="A108" s="3">
        <v>100</v>
      </c>
      <c r="B108" s="107" t="s">
        <v>117</v>
      </c>
      <c r="C108" s="131">
        <v>143</v>
      </c>
      <c r="D108" s="131"/>
      <c r="E108" s="112">
        <f>СВОД_2021!F108</f>
        <v>398</v>
      </c>
      <c r="F108" s="113">
        <f t="shared" si="9"/>
        <v>-90</v>
      </c>
      <c r="G108" s="114">
        <f>янв.22!F103+фев.22!F103+мар.22!F103+апр.22!F103+май.22!F103+июн.22!F103+июл.22!F103+авг.22!F103+сен.22!F103+окт.22!F103+ноя.22!F103+дек.22!F103</f>
        <v>1600</v>
      </c>
      <c r="H108" s="83">
        <f t="shared" si="5"/>
        <v>522</v>
      </c>
      <c r="I108" s="12">
        <f>янв.22!E103</f>
        <v>174</v>
      </c>
      <c r="J108" s="12">
        <f>фев.22!E103</f>
        <v>174</v>
      </c>
      <c r="K108" s="12">
        <f>мар.22!E103</f>
        <v>174</v>
      </c>
      <c r="L108" s="82">
        <f t="shared" si="6"/>
        <v>522</v>
      </c>
      <c r="M108" s="12">
        <f>апр.22!E103</f>
        <v>174</v>
      </c>
      <c r="N108" s="12">
        <f>май.22!E103</f>
        <v>174</v>
      </c>
      <c r="O108" s="12">
        <f>июн.22!E103</f>
        <v>174</v>
      </c>
      <c r="P108" s="82">
        <f t="shared" si="7"/>
        <v>522</v>
      </c>
      <c r="Q108" s="12">
        <f>июл.22!E103</f>
        <v>174</v>
      </c>
      <c r="R108" s="12">
        <f>авг.22!E103</f>
        <v>174</v>
      </c>
      <c r="S108" s="12">
        <f>сен.22!E103</f>
        <v>174</v>
      </c>
      <c r="T108" s="82">
        <f t="shared" si="8"/>
        <v>522</v>
      </c>
      <c r="U108" s="12">
        <f>окт.22!E103</f>
        <v>174</v>
      </c>
      <c r="V108" s="12">
        <f>ноя.22!E103</f>
        <v>174</v>
      </c>
      <c r="W108" s="12">
        <f>дек.22!E103</f>
        <v>174</v>
      </c>
    </row>
    <row r="109" spans="1:23" x14ac:dyDescent="0.25">
      <c r="A109" s="3">
        <v>101</v>
      </c>
      <c r="B109" s="107" t="s">
        <v>118</v>
      </c>
      <c r="C109" s="131">
        <v>144</v>
      </c>
      <c r="D109" s="131"/>
      <c r="E109" s="112">
        <f>СВОД_2021!F109</f>
        <v>0</v>
      </c>
      <c r="F109" s="113">
        <f t="shared" si="9"/>
        <v>-174</v>
      </c>
      <c r="G109" s="114">
        <f>янв.22!F104+фев.22!F104+мар.22!F104+апр.22!F104+май.22!F104+июн.22!F104+июл.22!F104+авг.22!F104+сен.22!F104+окт.22!F104+ноя.22!F104+дек.22!F104</f>
        <v>1914</v>
      </c>
      <c r="H109" s="83">
        <f t="shared" si="5"/>
        <v>522</v>
      </c>
      <c r="I109" s="12">
        <f>янв.22!E104</f>
        <v>174</v>
      </c>
      <c r="J109" s="12">
        <f>фев.22!E104</f>
        <v>174</v>
      </c>
      <c r="K109" s="12">
        <f>мар.22!E104</f>
        <v>174</v>
      </c>
      <c r="L109" s="82">
        <f t="shared" si="6"/>
        <v>522</v>
      </c>
      <c r="M109" s="12">
        <f>апр.22!E104</f>
        <v>174</v>
      </c>
      <c r="N109" s="12">
        <f>май.22!E104</f>
        <v>174</v>
      </c>
      <c r="O109" s="12">
        <f>июн.22!E104</f>
        <v>174</v>
      </c>
      <c r="P109" s="82">
        <f t="shared" si="7"/>
        <v>522</v>
      </c>
      <c r="Q109" s="12">
        <f>июл.22!E104</f>
        <v>174</v>
      </c>
      <c r="R109" s="12">
        <f>авг.22!E104</f>
        <v>174</v>
      </c>
      <c r="S109" s="12">
        <f>сен.22!E104</f>
        <v>174</v>
      </c>
      <c r="T109" s="82">
        <f t="shared" si="8"/>
        <v>522</v>
      </c>
      <c r="U109" s="12">
        <f>окт.22!E104</f>
        <v>174</v>
      </c>
      <c r="V109" s="12">
        <f>ноя.22!E104</f>
        <v>174</v>
      </c>
      <c r="W109" s="12">
        <f>дек.22!E104</f>
        <v>174</v>
      </c>
    </row>
    <row r="110" spans="1:23" x14ac:dyDescent="0.25">
      <c r="A110" s="3">
        <v>102</v>
      </c>
      <c r="B110" s="107" t="s">
        <v>119</v>
      </c>
      <c r="C110" s="131">
        <v>145</v>
      </c>
      <c r="D110" s="131"/>
      <c r="E110" s="112">
        <f>СВОД_2021!F110</f>
        <v>-3132</v>
      </c>
      <c r="F110" s="113">
        <f t="shared" si="9"/>
        <v>-5220</v>
      </c>
      <c r="G110" s="114">
        <f>янв.22!F105+фев.22!F105+мар.22!F105+апр.22!F105+май.22!F105+июн.22!F105+июл.22!F105+авг.22!F105+сен.22!F105+окт.22!F105+ноя.22!F105+дек.22!F105</f>
        <v>0</v>
      </c>
      <c r="H110" s="83">
        <f t="shared" si="5"/>
        <v>522</v>
      </c>
      <c r="I110" s="12">
        <f>янв.22!E105</f>
        <v>174</v>
      </c>
      <c r="J110" s="12">
        <f>фев.22!E105</f>
        <v>174</v>
      </c>
      <c r="K110" s="12">
        <f>мар.22!E105</f>
        <v>174</v>
      </c>
      <c r="L110" s="82">
        <f t="shared" si="6"/>
        <v>522</v>
      </c>
      <c r="M110" s="12">
        <f>апр.22!E105</f>
        <v>174</v>
      </c>
      <c r="N110" s="12">
        <f>май.22!E105</f>
        <v>174</v>
      </c>
      <c r="O110" s="12">
        <f>июн.22!E105</f>
        <v>174</v>
      </c>
      <c r="P110" s="82">
        <f t="shared" si="7"/>
        <v>522</v>
      </c>
      <c r="Q110" s="12">
        <f>июл.22!E105</f>
        <v>174</v>
      </c>
      <c r="R110" s="12">
        <f>авг.22!E105</f>
        <v>174</v>
      </c>
      <c r="S110" s="12">
        <f>сен.22!E105</f>
        <v>174</v>
      </c>
      <c r="T110" s="82">
        <f t="shared" si="8"/>
        <v>522</v>
      </c>
      <c r="U110" s="12">
        <f>окт.22!E105</f>
        <v>174</v>
      </c>
      <c r="V110" s="12">
        <f>ноя.22!E105</f>
        <v>174</v>
      </c>
      <c r="W110" s="12">
        <f>дек.22!E105</f>
        <v>174</v>
      </c>
    </row>
    <row r="111" spans="1:23" x14ac:dyDescent="0.25">
      <c r="A111" s="3">
        <v>103</v>
      </c>
      <c r="B111" s="107" t="s">
        <v>120</v>
      </c>
      <c r="C111" s="131">
        <v>146</v>
      </c>
      <c r="D111" s="131"/>
      <c r="E111" s="112">
        <f>СВОД_2021!F111</f>
        <v>-1570</v>
      </c>
      <c r="F111" s="113">
        <f t="shared" si="9"/>
        <v>0</v>
      </c>
      <c r="G111" s="114">
        <f>янв.22!F106+фев.22!F106+мар.22!F106+апр.22!F106+май.22!F106+июн.22!F106+июл.22!F106+авг.22!F106+сен.22!F106+окт.22!F106+ноя.22!F106+дек.22!F106</f>
        <v>3658</v>
      </c>
      <c r="H111" s="83">
        <f t="shared" si="5"/>
        <v>522</v>
      </c>
      <c r="I111" s="12">
        <f>янв.22!E106</f>
        <v>174</v>
      </c>
      <c r="J111" s="12">
        <f>фев.22!E106</f>
        <v>174</v>
      </c>
      <c r="K111" s="12">
        <f>мар.22!E106</f>
        <v>174</v>
      </c>
      <c r="L111" s="82">
        <f t="shared" si="6"/>
        <v>522</v>
      </c>
      <c r="M111" s="12">
        <f>апр.22!E106</f>
        <v>174</v>
      </c>
      <c r="N111" s="12">
        <f>май.22!E106</f>
        <v>174</v>
      </c>
      <c r="O111" s="12">
        <f>июн.22!E106</f>
        <v>174</v>
      </c>
      <c r="P111" s="82">
        <f t="shared" si="7"/>
        <v>522</v>
      </c>
      <c r="Q111" s="12">
        <f>июл.22!E106</f>
        <v>174</v>
      </c>
      <c r="R111" s="12">
        <f>авг.22!E106</f>
        <v>174</v>
      </c>
      <c r="S111" s="12">
        <f>сен.22!E106</f>
        <v>174</v>
      </c>
      <c r="T111" s="82">
        <f t="shared" si="8"/>
        <v>522</v>
      </c>
      <c r="U111" s="12">
        <f>окт.22!E106</f>
        <v>174</v>
      </c>
      <c r="V111" s="12">
        <f>ноя.22!E106</f>
        <v>174</v>
      </c>
      <c r="W111" s="12">
        <f>дек.22!E106</f>
        <v>174</v>
      </c>
    </row>
    <row r="112" spans="1:23" x14ac:dyDescent="0.25">
      <c r="A112" s="3">
        <v>104</v>
      </c>
      <c r="B112" s="107" t="s">
        <v>121</v>
      </c>
      <c r="C112" s="131">
        <v>147</v>
      </c>
      <c r="D112" s="131"/>
      <c r="E112" s="112">
        <f>СВОД_2021!F112</f>
        <v>-10702</v>
      </c>
      <c r="F112" s="113">
        <f t="shared" si="9"/>
        <v>-12790</v>
      </c>
      <c r="G112" s="114">
        <f>янв.22!F107+фев.22!F107+мар.22!F107+апр.22!F107+май.22!F107+июн.22!F107+июл.22!F107+авг.22!F107+сен.22!F107+окт.22!F107+ноя.22!F107+дек.22!F107</f>
        <v>0</v>
      </c>
      <c r="H112" s="83">
        <f t="shared" si="5"/>
        <v>522</v>
      </c>
      <c r="I112" s="12">
        <f>янв.22!E107</f>
        <v>174</v>
      </c>
      <c r="J112" s="12">
        <f>фев.22!E107</f>
        <v>174</v>
      </c>
      <c r="K112" s="12">
        <f>мар.22!E107</f>
        <v>174</v>
      </c>
      <c r="L112" s="82">
        <f t="shared" si="6"/>
        <v>522</v>
      </c>
      <c r="M112" s="12">
        <f>апр.22!E107</f>
        <v>174</v>
      </c>
      <c r="N112" s="12">
        <f>май.22!E107</f>
        <v>174</v>
      </c>
      <c r="O112" s="12">
        <f>июн.22!E107</f>
        <v>174</v>
      </c>
      <c r="P112" s="82">
        <f t="shared" si="7"/>
        <v>522</v>
      </c>
      <c r="Q112" s="12">
        <f>июл.22!E107</f>
        <v>174</v>
      </c>
      <c r="R112" s="12">
        <f>авг.22!E107</f>
        <v>174</v>
      </c>
      <c r="S112" s="12">
        <f>сен.22!E107</f>
        <v>174</v>
      </c>
      <c r="T112" s="82">
        <f t="shared" si="8"/>
        <v>522</v>
      </c>
      <c r="U112" s="12">
        <f>окт.22!E107</f>
        <v>174</v>
      </c>
      <c r="V112" s="12">
        <f>ноя.22!E107</f>
        <v>174</v>
      </c>
      <c r="W112" s="12">
        <f>дек.22!E107</f>
        <v>174</v>
      </c>
    </row>
    <row r="113" spans="1:23" x14ac:dyDescent="0.25">
      <c r="A113" s="3">
        <v>105</v>
      </c>
      <c r="B113" s="107" t="s">
        <v>122</v>
      </c>
      <c r="C113" s="131">
        <v>148</v>
      </c>
      <c r="D113" s="131"/>
      <c r="E113" s="112">
        <f>СВОД_2021!F113</f>
        <v>-562</v>
      </c>
      <c r="F113" s="113">
        <f t="shared" si="9"/>
        <v>350</v>
      </c>
      <c r="G113" s="114">
        <f>янв.22!F108+фев.22!F108+мар.22!F108+апр.22!F108+май.22!F108+июн.22!F108+июл.22!F108+авг.22!F108+сен.22!F108+окт.22!F108+ноя.22!F108+дек.22!F108</f>
        <v>3000</v>
      </c>
      <c r="H113" s="83">
        <f t="shared" si="5"/>
        <v>522</v>
      </c>
      <c r="I113" s="12">
        <f>янв.22!E108</f>
        <v>174</v>
      </c>
      <c r="J113" s="12">
        <f>фев.22!E108</f>
        <v>174</v>
      </c>
      <c r="K113" s="12">
        <f>мар.22!E108</f>
        <v>174</v>
      </c>
      <c r="L113" s="82">
        <f t="shared" si="6"/>
        <v>522</v>
      </c>
      <c r="M113" s="12">
        <f>апр.22!E108</f>
        <v>174</v>
      </c>
      <c r="N113" s="12">
        <f>май.22!E108</f>
        <v>174</v>
      </c>
      <c r="O113" s="12">
        <f>июн.22!E108</f>
        <v>174</v>
      </c>
      <c r="P113" s="82">
        <f t="shared" si="7"/>
        <v>522</v>
      </c>
      <c r="Q113" s="12">
        <f>июл.22!E108</f>
        <v>174</v>
      </c>
      <c r="R113" s="12">
        <f>авг.22!E108</f>
        <v>174</v>
      </c>
      <c r="S113" s="12">
        <f>сен.22!E108</f>
        <v>174</v>
      </c>
      <c r="T113" s="82">
        <f t="shared" si="8"/>
        <v>522</v>
      </c>
      <c r="U113" s="12">
        <f>окт.22!E108</f>
        <v>174</v>
      </c>
      <c r="V113" s="12">
        <f>ноя.22!E108</f>
        <v>174</v>
      </c>
      <c r="W113" s="12">
        <f>дек.22!E108</f>
        <v>174</v>
      </c>
    </row>
    <row r="114" spans="1:23" x14ac:dyDescent="0.25">
      <c r="A114" s="3">
        <v>106</v>
      </c>
      <c r="B114" s="107" t="s">
        <v>123</v>
      </c>
      <c r="C114" s="131">
        <v>149</v>
      </c>
      <c r="D114" s="131"/>
      <c r="E114" s="112">
        <f>СВОД_2021!F114</f>
        <v>-870</v>
      </c>
      <c r="F114" s="113">
        <f t="shared" si="9"/>
        <v>-2958</v>
      </c>
      <c r="G114" s="114">
        <f>янв.22!F109+фев.22!F109+мар.22!F109+апр.22!F109+май.22!F109+июн.22!F109+июл.22!F109+авг.22!F109+сен.22!F109+окт.22!F109+ноя.22!F109+дек.22!F109</f>
        <v>0</v>
      </c>
      <c r="H114" s="83">
        <f t="shared" si="5"/>
        <v>522</v>
      </c>
      <c r="I114" s="12">
        <f>янв.22!E109</f>
        <v>174</v>
      </c>
      <c r="J114" s="12">
        <f>фев.22!E109</f>
        <v>174</v>
      </c>
      <c r="K114" s="12">
        <f>мар.22!E109</f>
        <v>174</v>
      </c>
      <c r="L114" s="82">
        <f t="shared" si="6"/>
        <v>522</v>
      </c>
      <c r="M114" s="12">
        <f>апр.22!E109</f>
        <v>174</v>
      </c>
      <c r="N114" s="12">
        <f>май.22!E109</f>
        <v>174</v>
      </c>
      <c r="O114" s="12">
        <f>июн.22!E109</f>
        <v>174</v>
      </c>
      <c r="P114" s="82">
        <f t="shared" si="7"/>
        <v>522</v>
      </c>
      <c r="Q114" s="12">
        <f>июл.22!E109</f>
        <v>174</v>
      </c>
      <c r="R114" s="12">
        <f>авг.22!E109</f>
        <v>174</v>
      </c>
      <c r="S114" s="12">
        <f>сен.22!E109</f>
        <v>174</v>
      </c>
      <c r="T114" s="82">
        <f t="shared" si="8"/>
        <v>522</v>
      </c>
      <c r="U114" s="12">
        <f>окт.22!E109</f>
        <v>174</v>
      </c>
      <c r="V114" s="12">
        <f>ноя.22!E109</f>
        <v>174</v>
      </c>
      <c r="W114" s="12">
        <f>дек.22!E109</f>
        <v>174</v>
      </c>
    </row>
    <row r="115" spans="1:23" x14ac:dyDescent="0.25">
      <c r="A115" s="3">
        <v>107</v>
      </c>
      <c r="B115" s="107" t="s">
        <v>124</v>
      </c>
      <c r="C115" s="131">
        <v>152</v>
      </c>
      <c r="D115" s="131"/>
      <c r="E115" s="112">
        <f>СВОД_2021!F115</f>
        <v>0</v>
      </c>
      <c r="F115" s="113">
        <f t="shared" si="9"/>
        <v>0</v>
      </c>
      <c r="G115" s="114">
        <f>янв.22!F110+фев.22!F110+мар.22!F110+апр.22!F110+май.22!F110+июн.22!F110+июл.22!F110+авг.22!F110+сен.22!F110+окт.22!F110+ноя.22!F110+дек.22!F110</f>
        <v>2088</v>
      </c>
      <c r="H115" s="83">
        <f t="shared" si="5"/>
        <v>522</v>
      </c>
      <c r="I115" s="12">
        <f>янв.22!E110</f>
        <v>174</v>
      </c>
      <c r="J115" s="12">
        <f>фев.22!E110</f>
        <v>174</v>
      </c>
      <c r="K115" s="12">
        <f>мар.22!E110</f>
        <v>174</v>
      </c>
      <c r="L115" s="82">
        <f t="shared" si="6"/>
        <v>522</v>
      </c>
      <c r="M115" s="12">
        <f>апр.22!E110</f>
        <v>174</v>
      </c>
      <c r="N115" s="12">
        <f>май.22!E110</f>
        <v>174</v>
      </c>
      <c r="O115" s="12">
        <f>июн.22!E110</f>
        <v>174</v>
      </c>
      <c r="P115" s="82">
        <f t="shared" si="7"/>
        <v>522</v>
      </c>
      <c r="Q115" s="12">
        <f>июл.22!E110</f>
        <v>174</v>
      </c>
      <c r="R115" s="12">
        <f>авг.22!E110</f>
        <v>174</v>
      </c>
      <c r="S115" s="12">
        <f>сен.22!E110</f>
        <v>174</v>
      </c>
      <c r="T115" s="82">
        <f t="shared" si="8"/>
        <v>522</v>
      </c>
      <c r="U115" s="12">
        <f>окт.22!E110</f>
        <v>174</v>
      </c>
      <c r="V115" s="12">
        <f>ноя.22!E110</f>
        <v>174</v>
      </c>
      <c r="W115" s="12">
        <f>дек.22!E110</f>
        <v>174</v>
      </c>
    </row>
    <row r="116" spans="1:23" x14ac:dyDescent="0.25">
      <c r="A116" s="3">
        <v>108</v>
      </c>
      <c r="B116" s="107" t="s">
        <v>125</v>
      </c>
      <c r="C116" s="131">
        <v>153</v>
      </c>
      <c r="D116" s="131"/>
      <c r="E116" s="112">
        <f>СВОД_2021!F116</f>
        <v>-348</v>
      </c>
      <c r="F116" s="113">
        <f t="shared" si="9"/>
        <v>0</v>
      </c>
      <c r="G116" s="114">
        <f>янв.22!F111+фев.22!F111+мар.22!F111+апр.22!F111+май.22!F111+июн.22!F111+июл.22!F111+авг.22!F111+сен.22!F111+окт.22!F111+ноя.22!F111+дек.22!F111</f>
        <v>2436</v>
      </c>
      <c r="H116" s="83">
        <f t="shared" si="5"/>
        <v>522</v>
      </c>
      <c r="I116" s="12">
        <f>янв.22!E111</f>
        <v>174</v>
      </c>
      <c r="J116" s="12">
        <f>фев.22!E111</f>
        <v>174</v>
      </c>
      <c r="K116" s="12">
        <f>мар.22!E111</f>
        <v>174</v>
      </c>
      <c r="L116" s="82">
        <f t="shared" si="6"/>
        <v>522</v>
      </c>
      <c r="M116" s="12">
        <f>апр.22!E111</f>
        <v>174</v>
      </c>
      <c r="N116" s="12">
        <f>май.22!E111</f>
        <v>174</v>
      </c>
      <c r="O116" s="12">
        <f>июн.22!E111</f>
        <v>174</v>
      </c>
      <c r="P116" s="82">
        <f t="shared" si="7"/>
        <v>522</v>
      </c>
      <c r="Q116" s="12">
        <f>июл.22!E111</f>
        <v>174</v>
      </c>
      <c r="R116" s="12">
        <f>авг.22!E111</f>
        <v>174</v>
      </c>
      <c r="S116" s="12">
        <f>сен.22!E111</f>
        <v>174</v>
      </c>
      <c r="T116" s="82">
        <f t="shared" si="8"/>
        <v>522</v>
      </c>
      <c r="U116" s="12">
        <f>окт.22!E111</f>
        <v>174</v>
      </c>
      <c r="V116" s="12">
        <f>ноя.22!E111</f>
        <v>174</v>
      </c>
      <c r="W116" s="12">
        <f>дек.22!E111</f>
        <v>174</v>
      </c>
    </row>
    <row r="117" spans="1:23" x14ac:dyDescent="0.25">
      <c r="A117" s="3">
        <v>109</v>
      </c>
      <c r="B117" s="107" t="s">
        <v>126</v>
      </c>
      <c r="C117" s="131">
        <v>153</v>
      </c>
      <c r="D117" s="131" t="s">
        <v>19</v>
      </c>
      <c r="E117" s="112">
        <f>СВОД_2021!F117</f>
        <v>0</v>
      </c>
      <c r="F117" s="113">
        <f t="shared" si="9"/>
        <v>0</v>
      </c>
      <c r="G117" s="114">
        <f>янв.22!F112+фев.22!F112+мар.22!F112+апр.22!F112+май.22!F112+июн.22!F112+июл.22!F112+авг.22!F112+сен.22!F112+окт.22!F112+ноя.22!F112+дек.22!F112</f>
        <v>2088</v>
      </c>
      <c r="H117" s="83">
        <f t="shared" si="5"/>
        <v>522</v>
      </c>
      <c r="I117" s="12">
        <f>янв.22!E112</f>
        <v>174</v>
      </c>
      <c r="J117" s="12">
        <f>фев.22!E112</f>
        <v>174</v>
      </c>
      <c r="K117" s="12">
        <f>мар.22!E112</f>
        <v>174</v>
      </c>
      <c r="L117" s="82">
        <f t="shared" si="6"/>
        <v>522</v>
      </c>
      <c r="M117" s="12">
        <f>апр.22!E112</f>
        <v>174</v>
      </c>
      <c r="N117" s="12">
        <f>май.22!E112</f>
        <v>174</v>
      </c>
      <c r="O117" s="12">
        <f>июн.22!E112</f>
        <v>174</v>
      </c>
      <c r="P117" s="82">
        <f t="shared" si="7"/>
        <v>522</v>
      </c>
      <c r="Q117" s="12">
        <f>июл.22!E112</f>
        <v>174</v>
      </c>
      <c r="R117" s="12">
        <f>авг.22!E112</f>
        <v>174</v>
      </c>
      <c r="S117" s="12">
        <f>сен.22!E112</f>
        <v>174</v>
      </c>
      <c r="T117" s="82">
        <f t="shared" si="8"/>
        <v>522</v>
      </c>
      <c r="U117" s="12">
        <f>окт.22!E112</f>
        <v>174</v>
      </c>
      <c r="V117" s="12">
        <f>ноя.22!E112</f>
        <v>174</v>
      </c>
      <c r="W117" s="12">
        <f>дек.22!E112</f>
        <v>174</v>
      </c>
    </row>
    <row r="118" spans="1:23" x14ac:dyDescent="0.25">
      <c r="A118" s="3">
        <v>110</v>
      </c>
      <c r="B118" s="107" t="s">
        <v>127</v>
      </c>
      <c r="C118" s="131">
        <v>154</v>
      </c>
      <c r="D118" s="131"/>
      <c r="E118" s="112">
        <f>СВОД_2021!F118</f>
        <v>-696</v>
      </c>
      <c r="F118" s="113">
        <f t="shared" si="9"/>
        <v>-2784</v>
      </c>
      <c r="G118" s="114">
        <f>янв.22!F113+фев.22!F113+мар.22!F113+апр.22!F113+май.22!F113+июн.22!F113+июл.22!F113+авг.22!F113+сен.22!F113+окт.22!F113+ноя.22!F113+дек.22!F113</f>
        <v>0</v>
      </c>
      <c r="H118" s="83">
        <f t="shared" si="5"/>
        <v>522</v>
      </c>
      <c r="I118" s="12">
        <f>янв.22!E113</f>
        <v>174</v>
      </c>
      <c r="J118" s="12">
        <f>фев.22!E113</f>
        <v>174</v>
      </c>
      <c r="K118" s="12">
        <f>мар.22!E113</f>
        <v>174</v>
      </c>
      <c r="L118" s="82">
        <f t="shared" si="6"/>
        <v>522</v>
      </c>
      <c r="M118" s="12">
        <f>апр.22!E113</f>
        <v>174</v>
      </c>
      <c r="N118" s="12">
        <f>май.22!E113</f>
        <v>174</v>
      </c>
      <c r="O118" s="12">
        <f>июн.22!E113</f>
        <v>174</v>
      </c>
      <c r="P118" s="82">
        <f t="shared" si="7"/>
        <v>522</v>
      </c>
      <c r="Q118" s="12">
        <f>июл.22!E113</f>
        <v>174</v>
      </c>
      <c r="R118" s="12">
        <f>авг.22!E113</f>
        <v>174</v>
      </c>
      <c r="S118" s="12">
        <f>сен.22!E113</f>
        <v>174</v>
      </c>
      <c r="T118" s="82">
        <f t="shared" si="8"/>
        <v>522</v>
      </c>
      <c r="U118" s="12">
        <f>окт.22!E113</f>
        <v>174</v>
      </c>
      <c r="V118" s="12">
        <f>ноя.22!E113</f>
        <v>174</v>
      </c>
      <c r="W118" s="12">
        <f>дек.22!E113</f>
        <v>174</v>
      </c>
    </row>
    <row r="119" spans="1:23" x14ac:dyDescent="0.25">
      <c r="A119" s="3">
        <v>111</v>
      </c>
      <c r="B119" s="107" t="s">
        <v>128</v>
      </c>
      <c r="C119" s="131">
        <v>155</v>
      </c>
      <c r="D119" s="131"/>
      <c r="E119" s="112">
        <f>СВОД_2021!F119</f>
        <v>-3742</v>
      </c>
      <c r="F119" s="113">
        <f t="shared" si="9"/>
        <v>770</v>
      </c>
      <c r="G119" s="114">
        <f>янв.22!F114+фев.22!F114+мар.22!F114+апр.22!F114+май.22!F114+июн.22!F114+июл.22!F114+авг.22!F114+сен.22!F114+окт.22!F114+ноя.22!F114+дек.22!F114</f>
        <v>6600</v>
      </c>
      <c r="H119" s="83">
        <f t="shared" si="5"/>
        <v>522</v>
      </c>
      <c r="I119" s="12">
        <f>янв.22!E114</f>
        <v>174</v>
      </c>
      <c r="J119" s="12">
        <f>фев.22!E114</f>
        <v>174</v>
      </c>
      <c r="K119" s="12">
        <f>мар.22!E114</f>
        <v>174</v>
      </c>
      <c r="L119" s="82">
        <f t="shared" si="6"/>
        <v>522</v>
      </c>
      <c r="M119" s="12">
        <f>апр.22!E114</f>
        <v>174</v>
      </c>
      <c r="N119" s="12">
        <f>май.22!E114</f>
        <v>174</v>
      </c>
      <c r="O119" s="12">
        <f>июн.22!E114</f>
        <v>174</v>
      </c>
      <c r="P119" s="82">
        <f t="shared" si="7"/>
        <v>522</v>
      </c>
      <c r="Q119" s="12">
        <f>июл.22!E114</f>
        <v>174</v>
      </c>
      <c r="R119" s="12">
        <f>авг.22!E114</f>
        <v>174</v>
      </c>
      <c r="S119" s="12">
        <f>сен.22!E114</f>
        <v>174</v>
      </c>
      <c r="T119" s="82">
        <f t="shared" si="8"/>
        <v>522</v>
      </c>
      <c r="U119" s="12">
        <f>окт.22!E114</f>
        <v>174</v>
      </c>
      <c r="V119" s="12">
        <f>ноя.22!E114</f>
        <v>174</v>
      </c>
      <c r="W119" s="12">
        <f>дек.22!E114</f>
        <v>174</v>
      </c>
    </row>
    <row r="120" spans="1:23" x14ac:dyDescent="0.25">
      <c r="A120" s="3">
        <v>112</v>
      </c>
      <c r="B120" s="107" t="s">
        <v>129</v>
      </c>
      <c r="C120" s="131">
        <v>156</v>
      </c>
      <c r="D120" s="131"/>
      <c r="E120" s="112">
        <f>СВОД_2021!F120</f>
        <v>-6562</v>
      </c>
      <c r="F120" s="113">
        <f t="shared" si="9"/>
        <v>-6250</v>
      </c>
      <c r="G120" s="114">
        <f>янв.22!F115+фев.22!F115+мар.22!F115+апр.22!F115+май.22!F115+июн.22!F115+июл.22!F115+авг.22!F115+сен.22!F115+окт.22!F115+ноя.22!F115+дек.22!F115</f>
        <v>2400</v>
      </c>
      <c r="H120" s="83">
        <f t="shared" si="5"/>
        <v>522</v>
      </c>
      <c r="I120" s="12">
        <f>янв.22!E115</f>
        <v>174</v>
      </c>
      <c r="J120" s="12">
        <f>фев.22!E115</f>
        <v>174</v>
      </c>
      <c r="K120" s="12">
        <f>мар.22!E115</f>
        <v>174</v>
      </c>
      <c r="L120" s="82">
        <f t="shared" si="6"/>
        <v>522</v>
      </c>
      <c r="M120" s="12">
        <f>апр.22!E115</f>
        <v>174</v>
      </c>
      <c r="N120" s="12">
        <f>май.22!E115</f>
        <v>174</v>
      </c>
      <c r="O120" s="12">
        <f>июн.22!E115</f>
        <v>174</v>
      </c>
      <c r="P120" s="82">
        <f t="shared" si="7"/>
        <v>522</v>
      </c>
      <c r="Q120" s="12">
        <f>июл.22!E115</f>
        <v>174</v>
      </c>
      <c r="R120" s="12">
        <f>авг.22!E115</f>
        <v>174</v>
      </c>
      <c r="S120" s="12">
        <f>сен.22!E115</f>
        <v>174</v>
      </c>
      <c r="T120" s="82">
        <f t="shared" si="8"/>
        <v>522</v>
      </c>
      <c r="U120" s="12">
        <f>окт.22!E115</f>
        <v>174</v>
      </c>
      <c r="V120" s="12">
        <f>ноя.22!E115</f>
        <v>174</v>
      </c>
      <c r="W120" s="12">
        <f>дек.22!E115</f>
        <v>174</v>
      </c>
    </row>
    <row r="121" spans="1:23" x14ac:dyDescent="0.25">
      <c r="A121" s="3">
        <v>113</v>
      </c>
      <c r="B121" s="107" t="s">
        <v>130</v>
      </c>
      <c r="C121" s="131">
        <v>158</v>
      </c>
      <c r="D121" s="131"/>
      <c r="E121" s="112">
        <f>СВОД_2021!F121</f>
        <v>0</v>
      </c>
      <c r="F121" s="113">
        <f t="shared" si="9"/>
        <v>0</v>
      </c>
      <c r="G121" s="114">
        <f>янв.22!F116+фев.22!F116+мар.22!F116+апр.22!F116+май.22!F116+июн.22!F116+июл.22!F116+авг.22!F116+сен.22!F116+окт.22!F116+ноя.22!F116+дек.22!F116</f>
        <v>2088</v>
      </c>
      <c r="H121" s="83">
        <f t="shared" si="5"/>
        <v>522</v>
      </c>
      <c r="I121" s="12">
        <f>янв.22!E116</f>
        <v>174</v>
      </c>
      <c r="J121" s="12">
        <f>фев.22!E116</f>
        <v>174</v>
      </c>
      <c r="K121" s="12">
        <f>мар.22!E116</f>
        <v>174</v>
      </c>
      <c r="L121" s="82">
        <f t="shared" si="6"/>
        <v>522</v>
      </c>
      <c r="M121" s="12">
        <f>апр.22!E116</f>
        <v>174</v>
      </c>
      <c r="N121" s="12">
        <f>май.22!E116</f>
        <v>174</v>
      </c>
      <c r="O121" s="12">
        <f>июн.22!E116</f>
        <v>174</v>
      </c>
      <c r="P121" s="82">
        <f t="shared" si="7"/>
        <v>522</v>
      </c>
      <c r="Q121" s="12">
        <f>июл.22!E116</f>
        <v>174</v>
      </c>
      <c r="R121" s="12">
        <f>авг.22!E116</f>
        <v>174</v>
      </c>
      <c r="S121" s="12">
        <f>сен.22!E116</f>
        <v>174</v>
      </c>
      <c r="T121" s="82">
        <f t="shared" si="8"/>
        <v>522</v>
      </c>
      <c r="U121" s="12">
        <f>окт.22!E116</f>
        <v>174</v>
      </c>
      <c r="V121" s="12">
        <f>ноя.22!E116</f>
        <v>174</v>
      </c>
      <c r="W121" s="12">
        <f>дек.22!E116</f>
        <v>174</v>
      </c>
    </row>
    <row r="122" spans="1:23" x14ac:dyDescent="0.25">
      <c r="A122" s="3">
        <v>114</v>
      </c>
      <c r="B122" s="107" t="s">
        <v>131</v>
      </c>
      <c r="C122" s="131">
        <v>162</v>
      </c>
      <c r="D122" s="131"/>
      <c r="E122" s="112">
        <f>СВОД_2021!F122</f>
        <v>-10702</v>
      </c>
      <c r="F122" s="113">
        <f t="shared" si="9"/>
        <v>-12790</v>
      </c>
      <c r="G122" s="114">
        <f>янв.22!F117+фев.22!F117+мар.22!F117+апр.22!F117+май.22!F117+июн.22!F117+июл.22!F117+авг.22!F117+сен.22!F117+окт.22!F117+ноя.22!F117+дек.22!F117</f>
        <v>0</v>
      </c>
      <c r="H122" s="83">
        <f t="shared" si="5"/>
        <v>522</v>
      </c>
      <c r="I122" s="12">
        <f>янв.22!E117</f>
        <v>174</v>
      </c>
      <c r="J122" s="12">
        <f>фев.22!E117</f>
        <v>174</v>
      </c>
      <c r="K122" s="12">
        <f>мар.22!E117</f>
        <v>174</v>
      </c>
      <c r="L122" s="82">
        <f t="shared" si="6"/>
        <v>522</v>
      </c>
      <c r="M122" s="12">
        <f>апр.22!E117</f>
        <v>174</v>
      </c>
      <c r="N122" s="12">
        <f>май.22!E117</f>
        <v>174</v>
      </c>
      <c r="O122" s="12">
        <f>июн.22!E117</f>
        <v>174</v>
      </c>
      <c r="P122" s="82">
        <f t="shared" si="7"/>
        <v>522</v>
      </c>
      <c r="Q122" s="12">
        <f>июл.22!E117</f>
        <v>174</v>
      </c>
      <c r="R122" s="12">
        <f>авг.22!E117</f>
        <v>174</v>
      </c>
      <c r="S122" s="12">
        <f>сен.22!E117</f>
        <v>174</v>
      </c>
      <c r="T122" s="82">
        <f t="shared" si="8"/>
        <v>522</v>
      </c>
      <c r="U122" s="12">
        <f>окт.22!E117</f>
        <v>174</v>
      </c>
      <c r="V122" s="12">
        <f>ноя.22!E117</f>
        <v>174</v>
      </c>
      <c r="W122" s="12">
        <f>дек.22!E117</f>
        <v>174</v>
      </c>
    </row>
    <row r="123" spans="1:23" x14ac:dyDescent="0.25">
      <c r="A123" s="3">
        <v>115</v>
      </c>
      <c r="B123" s="107" t="s">
        <v>132</v>
      </c>
      <c r="C123" s="131">
        <v>165</v>
      </c>
      <c r="D123" s="131"/>
      <c r="E123" s="112">
        <f>СВОД_2021!F123</f>
        <v>106</v>
      </c>
      <c r="F123" s="113">
        <f t="shared" si="9"/>
        <v>106</v>
      </c>
      <c r="G123" s="114">
        <f>янв.22!F118+фев.22!F118+мар.22!F118+апр.22!F118+май.22!F118+июн.22!F118+июл.22!F118+авг.22!F118+сен.22!F118+окт.22!F118+ноя.22!F118+дек.22!F118</f>
        <v>2088</v>
      </c>
      <c r="H123" s="83">
        <f t="shared" si="5"/>
        <v>522</v>
      </c>
      <c r="I123" s="12">
        <f>янв.22!E118</f>
        <v>174</v>
      </c>
      <c r="J123" s="12">
        <f>фев.22!E118</f>
        <v>174</v>
      </c>
      <c r="K123" s="12">
        <f>мар.22!E118</f>
        <v>174</v>
      </c>
      <c r="L123" s="82">
        <f t="shared" si="6"/>
        <v>522</v>
      </c>
      <c r="M123" s="12">
        <f>апр.22!E118</f>
        <v>174</v>
      </c>
      <c r="N123" s="12">
        <f>май.22!E118</f>
        <v>174</v>
      </c>
      <c r="O123" s="12">
        <f>июн.22!E118</f>
        <v>174</v>
      </c>
      <c r="P123" s="82">
        <f t="shared" si="7"/>
        <v>522</v>
      </c>
      <c r="Q123" s="12">
        <f>июл.22!E118</f>
        <v>174</v>
      </c>
      <c r="R123" s="12">
        <f>авг.22!E118</f>
        <v>174</v>
      </c>
      <c r="S123" s="12">
        <f>сен.22!E118</f>
        <v>174</v>
      </c>
      <c r="T123" s="82">
        <f t="shared" si="8"/>
        <v>522</v>
      </c>
      <c r="U123" s="12">
        <f>окт.22!E118</f>
        <v>174</v>
      </c>
      <c r="V123" s="12">
        <f>ноя.22!E118</f>
        <v>174</v>
      </c>
      <c r="W123" s="12">
        <f>дек.22!E118</f>
        <v>174</v>
      </c>
    </row>
    <row r="124" spans="1:23" x14ac:dyDescent="0.25">
      <c r="A124" s="3">
        <v>116</v>
      </c>
      <c r="B124" s="107" t="s">
        <v>133</v>
      </c>
      <c r="C124" s="131">
        <v>166</v>
      </c>
      <c r="D124" s="131"/>
      <c r="E124" s="112">
        <f>СВОД_2021!F124</f>
        <v>-1002</v>
      </c>
      <c r="F124" s="113">
        <f t="shared" si="9"/>
        <v>10</v>
      </c>
      <c r="G124" s="114">
        <f>янв.22!F119+фев.22!F119+мар.22!F119+апр.22!F119+май.22!F119+июн.22!F119+июл.22!F119+авг.22!F119+сен.22!F119+окт.22!F119+ноя.22!F119+дек.22!F119</f>
        <v>3100</v>
      </c>
      <c r="H124" s="83">
        <f t="shared" si="5"/>
        <v>522</v>
      </c>
      <c r="I124" s="12">
        <f>янв.22!E119</f>
        <v>174</v>
      </c>
      <c r="J124" s="12">
        <f>фев.22!E119</f>
        <v>174</v>
      </c>
      <c r="K124" s="12">
        <f>мар.22!E119</f>
        <v>174</v>
      </c>
      <c r="L124" s="82">
        <f t="shared" si="6"/>
        <v>522</v>
      </c>
      <c r="M124" s="12">
        <f>апр.22!E119</f>
        <v>174</v>
      </c>
      <c r="N124" s="12">
        <f>май.22!E119</f>
        <v>174</v>
      </c>
      <c r="O124" s="12">
        <f>июн.22!E119</f>
        <v>174</v>
      </c>
      <c r="P124" s="82">
        <f t="shared" si="7"/>
        <v>522</v>
      </c>
      <c r="Q124" s="12">
        <f>июл.22!E119</f>
        <v>174</v>
      </c>
      <c r="R124" s="12">
        <f>авг.22!E119</f>
        <v>174</v>
      </c>
      <c r="S124" s="12">
        <f>сен.22!E119</f>
        <v>174</v>
      </c>
      <c r="T124" s="82">
        <f t="shared" si="8"/>
        <v>522</v>
      </c>
      <c r="U124" s="12">
        <f>окт.22!E119</f>
        <v>174</v>
      </c>
      <c r="V124" s="12">
        <f>ноя.22!E119</f>
        <v>174</v>
      </c>
      <c r="W124" s="12">
        <f>дек.22!E119</f>
        <v>174</v>
      </c>
    </row>
    <row r="125" spans="1:23" x14ac:dyDescent="0.25">
      <c r="A125" s="3">
        <v>117</v>
      </c>
      <c r="B125" s="107" t="s">
        <v>134</v>
      </c>
      <c r="C125" s="131">
        <v>167</v>
      </c>
      <c r="D125" s="131"/>
      <c r="E125" s="112">
        <f>СВОД_2021!F125</f>
        <v>0</v>
      </c>
      <c r="F125" s="113">
        <f t="shared" si="9"/>
        <v>1740</v>
      </c>
      <c r="G125" s="114">
        <f>янв.22!F120+фев.22!F120+мар.22!F120+апр.22!F120+май.22!F120+июн.22!F120+июл.22!F120+авг.22!F120+сен.22!F120+окт.22!F120+ноя.22!F120+дек.22!F120</f>
        <v>3828</v>
      </c>
      <c r="H125" s="83">
        <f t="shared" si="5"/>
        <v>522</v>
      </c>
      <c r="I125" s="12">
        <f>янв.22!E120</f>
        <v>174</v>
      </c>
      <c r="J125" s="12">
        <f>фев.22!E120</f>
        <v>174</v>
      </c>
      <c r="K125" s="12">
        <f>мар.22!E120</f>
        <v>174</v>
      </c>
      <c r="L125" s="82">
        <f t="shared" si="6"/>
        <v>522</v>
      </c>
      <c r="M125" s="12">
        <f>апр.22!E120</f>
        <v>174</v>
      </c>
      <c r="N125" s="12">
        <f>май.22!E120</f>
        <v>174</v>
      </c>
      <c r="O125" s="12">
        <f>июн.22!E120</f>
        <v>174</v>
      </c>
      <c r="P125" s="82">
        <f t="shared" si="7"/>
        <v>522</v>
      </c>
      <c r="Q125" s="12">
        <f>июл.22!E120</f>
        <v>174</v>
      </c>
      <c r="R125" s="12">
        <f>авг.22!E120</f>
        <v>174</v>
      </c>
      <c r="S125" s="12">
        <f>сен.22!E120</f>
        <v>174</v>
      </c>
      <c r="T125" s="82">
        <f t="shared" si="8"/>
        <v>522</v>
      </c>
      <c r="U125" s="12">
        <f>окт.22!E120</f>
        <v>174</v>
      </c>
      <c r="V125" s="12">
        <f>ноя.22!E120</f>
        <v>174</v>
      </c>
      <c r="W125" s="12">
        <f>дек.22!E120</f>
        <v>174</v>
      </c>
    </row>
    <row r="126" spans="1:23" x14ac:dyDescent="0.25">
      <c r="A126" s="3">
        <v>118</v>
      </c>
      <c r="B126" s="107" t="s">
        <v>1380</v>
      </c>
      <c r="C126" s="131">
        <v>169</v>
      </c>
      <c r="D126" s="131"/>
      <c r="E126" s="112">
        <v>0</v>
      </c>
      <c r="F126" s="113">
        <f t="shared" si="9"/>
        <v>12</v>
      </c>
      <c r="G126" s="114">
        <f>янв.22!F121+фев.22!F121+мар.22!F121+апр.22!F121+май.22!F121+июн.22!F121+июл.22!F121+авг.22!F121+сен.22!F121+окт.22!F121+ноя.22!F121+дек.22!F121</f>
        <v>2100</v>
      </c>
      <c r="H126" s="83">
        <f t="shared" si="5"/>
        <v>522</v>
      </c>
      <c r="I126" s="12">
        <f>янв.22!E121</f>
        <v>174</v>
      </c>
      <c r="J126" s="12">
        <f>фев.22!E121</f>
        <v>174</v>
      </c>
      <c r="K126" s="12">
        <f>мар.22!E121</f>
        <v>174</v>
      </c>
      <c r="L126" s="82">
        <f t="shared" si="6"/>
        <v>522</v>
      </c>
      <c r="M126" s="12">
        <f>апр.22!E121</f>
        <v>174</v>
      </c>
      <c r="N126" s="12">
        <f>май.22!E121</f>
        <v>174</v>
      </c>
      <c r="O126" s="12">
        <f>июн.22!E121</f>
        <v>174</v>
      </c>
      <c r="P126" s="82">
        <f t="shared" si="7"/>
        <v>522</v>
      </c>
      <c r="Q126" s="12">
        <f>июл.22!E121</f>
        <v>174</v>
      </c>
      <c r="R126" s="12">
        <f>авг.22!E121</f>
        <v>174</v>
      </c>
      <c r="S126" s="12">
        <f>сен.22!E121</f>
        <v>174</v>
      </c>
      <c r="T126" s="82">
        <f t="shared" si="8"/>
        <v>522</v>
      </c>
      <c r="U126" s="12">
        <f>окт.22!E121</f>
        <v>174</v>
      </c>
      <c r="V126" s="12">
        <f>ноя.22!E121</f>
        <v>174</v>
      </c>
      <c r="W126" s="12">
        <f>дек.22!E121</f>
        <v>174</v>
      </c>
    </row>
    <row r="127" spans="1:23" x14ac:dyDescent="0.25">
      <c r="A127" s="3">
        <v>119</v>
      </c>
      <c r="B127" s="107" t="s">
        <v>135</v>
      </c>
      <c r="C127" s="131">
        <v>172</v>
      </c>
      <c r="D127" s="131"/>
      <c r="E127" s="112">
        <f>СВОД_2021!F126</f>
        <v>120.11999999999989</v>
      </c>
      <c r="F127" s="113">
        <f t="shared" si="9"/>
        <v>-869.88000000000011</v>
      </c>
      <c r="G127" s="114">
        <f>янв.22!F122+фев.22!F122+мар.22!F122+апр.22!F122+май.22!F122+июн.22!F122+июл.22!F122+авг.22!F122+сен.22!F122+окт.22!F122+ноя.22!F122+дек.22!F122</f>
        <v>1098</v>
      </c>
      <c r="H127" s="83">
        <f t="shared" si="5"/>
        <v>522</v>
      </c>
      <c r="I127" s="12">
        <f>янв.22!E122</f>
        <v>174</v>
      </c>
      <c r="J127" s="12">
        <f>фев.22!E122</f>
        <v>174</v>
      </c>
      <c r="K127" s="12">
        <f>мар.22!E122</f>
        <v>174</v>
      </c>
      <c r="L127" s="82">
        <f t="shared" si="6"/>
        <v>522</v>
      </c>
      <c r="M127" s="12">
        <f>апр.22!E122</f>
        <v>174</v>
      </c>
      <c r="N127" s="12">
        <f>май.22!E122</f>
        <v>174</v>
      </c>
      <c r="O127" s="12">
        <f>июн.22!E122</f>
        <v>174</v>
      </c>
      <c r="P127" s="82">
        <f t="shared" si="7"/>
        <v>522</v>
      </c>
      <c r="Q127" s="12">
        <f>июл.22!E122</f>
        <v>174</v>
      </c>
      <c r="R127" s="12">
        <f>авг.22!E122</f>
        <v>174</v>
      </c>
      <c r="S127" s="12">
        <f>сен.22!E122</f>
        <v>174</v>
      </c>
      <c r="T127" s="82">
        <f t="shared" si="8"/>
        <v>522</v>
      </c>
      <c r="U127" s="12">
        <f>окт.22!E122</f>
        <v>174</v>
      </c>
      <c r="V127" s="12">
        <f>ноя.22!E122</f>
        <v>174</v>
      </c>
      <c r="W127" s="12">
        <f>дек.22!E122</f>
        <v>174</v>
      </c>
    </row>
    <row r="128" spans="1:23" x14ac:dyDescent="0.25">
      <c r="A128" s="3">
        <v>120</v>
      </c>
      <c r="B128" s="107" t="s">
        <v>136</v>
      </c>
      <c r="C128" s="131">
        <v>173</v>
      </c>
      <c r="D128" s="131"/>
      <c r="E128" s="112">
        <f>СВОД_2021!F127</f>
        <v>-556</v>
      </c>
      <c r="F128" s="113">
        <f t="shared" si="9"/>
        <v>-556</v>
      </c>
      <c r="G128" s="114">
        <f>янв.22!F123+фев.22!F123+мар.22!F123+апр.22!F123+май.22!F123+июн.22!F123+июл.22!F123+авг.22!F123+сен.22!F123+окт.22!F123+ноя.22!F123+дек.22!F123</f>
        <v>2088</v>
      </c>
      <c r="H128" s="83">
        <f t="shared" si="5"/>
        <v>522</v>
      </c>
      <c r="I128" s="12">
        <f>янв.22!E123</f>
        <v>174</v>
      </c>
      <c r="J128" s="12">
        <f>фев.22!E123</f>
        <v>174</v>
      </c>
      <c r="K128" s="12">
        <f>мар.22!E123</f>
        <v>174</v>
      </c>
      <c r="L128" s="82">
        <f t="shared" si="6"/>
        <v>522</v>
      </c>
      <c r="M128" s="12">
        <f>апр.22!E123</f>
        <v>174</v>
      </c>
      <c r="N128" s="12">
        <f>май.22!E123</f>
        <v>174</v>
      </c>
      <c r="O128" s="12">
        <f>июн.22!E123</f>
        <v>174</v>
      </c>
      <c r="P128" s="82">
        <f t="shared" si="7"/>
        <v>522</v>
      </c>
      <c r="Q128" s="12">
        <f>июл.22!E123</f>
        <v>174</v>
      </c>
      <c r="R128" s="12">
        <f>авг.22!E123</f>
        <v>174</v>
      </c>
      <c r="S128" s="12">
        <f>сен.22!E123</f>
        <v>174</v>
      </c>
      <c r="T128" s="82">
        <f t="shared" si="8"/>
        <v>522</v>
      </c>
      <c r="U128" s="12">
        <f>окт.22!E123</f>
        <v>174</v>
      </c>
      <c r="V128" s="12">
        <f>ноя.22!E123</f>
        <v>174</v>
      </c>
      <c r="W128" s="12">
        <f>дек.22!E123</f>
        <v>174</v>
      </c>
    </row>
    <row r="129" spans="1:23" x14ac:dyDescent="0.25">
      <c r="A129" s="3">
        <v>121</v>
      </c>
      <c r="B129" s="107" t="s">
        <v>137</v>
      </c>
      <c r="C129" s="131">
        <v>175</v>
      </c>
      <c r="D129" s="131"/>
      <c r="E129" s="112">
        <f>СВОД_2021!F128</f>
        <v>688</v>
      </c>
      <c r="F129" s="113">
        <f t="shared" si="9"/>
        <v>700</v>
      </c>
      <c r="G129" s="114">
        <f>янв.22!F124+фев.22!F124+мар.22!F124+апр.22!F124+май.22!F124+июн.22!F124+июл.22!F124+авг.22!F124+сен.22!F124+окт.22!F124+ноя.22!F124+дек.22!F124</f>
        <v>2100</v>
      </c>
      <c r="H129" s="83">
        <f t="shared" si="5"/>
        <v>522</v>
      </c>
      <c r="I129" s="12">
        <f>янв.22!E124</f>
        <v>174</v>
      </c>
      <c r="J129" s="12">
        <f>фев.22!E124</f>
        <v>174</v>
      </c>
      <c r="K129" s="12">
        <f>мар.22!E124</f>
        <v>174</v>
      </c>
      <c r="L129" s="82">
        <f t="shared" si="6"/>
        <v>522</v>
      </c>
      <c r="M129" s="12">
        <f>апр.22!E124</f>
        <v>174</v>
      </c>
      <c r="N129" s="12">
        <f>май.22!E124</f>
        <v>174</v>
      </c>
      <c r="O129" s="12">
        <f>июн.22!E124</f>
        <v>174</v>
      </c>
      <c r="P129" s="82">
        <f t="shared" si="7"/>
        <v>522</v>
      </c>
      <c r="Q129" s="12">
        <f>июл.22!E124</f>
        <v>174</v>
      </c>
      <c r="R129" s="12">
        <f>авг.22!E124</f>
        <v>174</v>
      </c>
      <c r="S129" s="12">
        <f>сен.22!E124</f>
        <v>174</v>
      </c>
      <c r="T129" s="82">
        <f t="shared" si="8"/>
        <v>522</v>
      </c>
      <c r="U129" s="12">
        <f>окт.22!E124</f>
        <v>174</v>
      </c>
      <c r="V129" s="12">
        <f>ноя.22!E124</f>
        <v>174</v>
      </c>
      <c r="W129" s="12">
        <f>дек.22!E124</f>
        <v>174</v>
      </c>
    </row>
    <row r="130" spans="1:23" x14ac:dyDescent="0.25">
      <c r="A130" s="3">
        <v>122</v>
      </c>
      <c r="B130" s="107" t="s">
        <v>138</v>
      </c>
      <c r="C130" s="131">
        <v>177</v>
      </c>
      <c r="D130" s="131"/>
      <c r="E130" s="112">
        <f>СВОД_2021!F129</f>
        <v>0</v>
      </c>
      <c r="F130" s="113">
        <f t="shared" si="9"/>
        <v>0</v>
      </c>
      <c r="G130" s="114">
        <f>янв.22!F125+фев.22!F125+мар.22!F125+апр.22!F125+май.22!F125+июн.22!F125+июл.22!F125+авг.22!F125+сен.22!F125+окт.22!F125+ноя.22!F125+дек.22!F125</f>
        <v>2088</v>
      </c>
      <c r="H130" s="83">
        <f t="shared" si="5"/>
        <v>522</v>
      </c>
      <c r="I130" s="12">
        <f>янв.22!E125</f>
        <v>174</v>
      </c>
      <c r="J130" s="12">
        <f>фев.22!E125</f>
        <v>174</v>
      </c>
      <c r="K130" s="12">
        <f>мар.22!E125</f>
        <v>174</v>
      </c>
      <c r="L130" s="82">
        <f t="shared" si="6"/>
        <v>522</v>
      </c>
      <c r="M130" s="12">
        <f>апр.22!E125</f>
        <v>174</v>
      </c>
      <c r="N130" s="12">
        <f>май.22!E125</f>
        <v>174</v>
      </c>
      <c r="O130" s="12">
        <f>июн.22!E125</f>
        <v>174</v>
      </c>
      <c r="P130" s="82">
        <f t="shared" si="7"/>
        <v>522</v>
      </c>
      <c r="Q130" s="12">
        <f>июл.22!E125</f>
        <v>174</v>
      </c>
      <c r="R130" s="12">
        <f>авг.22!E125</f>
        <v>174</v>
      </c>
      <c r="S130" s="12">
        <f>сен.22!E125</f>
        <v>174</v>
      </c>
      <c r="T130" s="82">
        <f t="shared" si="8"/>
        <v>522</v>
      </c>
      <c r="U130" s="12">
        <f>окт.22!E125</f>
        <v>174</v>
      </c>
      <c r="V130" s="12">
        <f>ноя.22!E125</f>
        <v>174</v>
      </c>
      <c r="W130" s="12">
        <f>дек.22!E125</f>
        <v>174</v>
      </c>
    </row>
    <row r="131" spans="1:23" x14ac:dyDescent="0.25">
      <c r="A131" s="3">
        <v>123</v>
      </c>
      <c r="B131" s="107" t="s">
        <v>139</v>
      </c>
      <c r="C131" s="131">
        <v>179</v>
      </c>
      <c r="D131" s="131"/>
      <c r="E131" s="112">
        <f>СВОД_2021!F130</f>
        <v>-10702</v>
      </c>
      <c r="F131" s="113">
        <f t="shared" si="9"/>
        <v>-12790</v>
      </c>
      <c r="G131" s="115">
        <f>янв.22!F126+фев.22!F126+мар.22!F126+апр.22!F126+май.22!F126+июн.22!F126+июл.22!F126+авг.22!F126+сен.22!F126+окт.22!F126+ноя.22!F126+дек.22!F126</f>
        <v>0</v>
      </c>
      <c r="H131" s="83">
        <f t="shared" si="5"/>
        <v>522</v>
      </c>
      <c r="I131" s="12">
        <f>янв.22!E126</f>
        <v>174</v>
      </c>
      <c r="J131" s="12">
        <f>фев.22!E126</f>
        <v>174</v>
      </c>
      <c r="K131" s="12">
        <f>мар.22!E126</f>
        <v>174</v>
      </c>
      <c r="L131" s="82">
        <f t="shared" si="6"/>
        <v>522</v>
      </c>
      <c r="M131" s="12">
        <f>апр.22!E126</f>
        <v>174</v>
      </c>
      <c r="N131" s="12">
        <f>май.22!E126</f>
        <v>174</v>
      </c>
      <c r="O131" s="12">
        <f>июн.22!E126</f>
        <v>174</v>
      </c>
      <c r="P131" s="82">
        <f t="shared" si="7"/>
        <v>522</v>
      </c>
      <c r="Q131" s="12">
        <f>июл.22!E126</f>
        <v>174</v>
      </c>
      <c r="R131" s="12">
        <f>авг.22!E126</f>
        <v>174</v>
      </c>
      <c r="S131" s="12">
        <f>сен.22!E126</f>
        <v>174</v>
      </c>
      <c r="T131" s="82">
        <f t="shared" si="8"/>
        <v>522</v>
      </c>
      <c r="U131" s="12">
        <f>окт.22!E126</f>
        <v>174</v>
      </c>
      <c r="V131" s="12">
        <f>ноя.22!E126</f>
        <v>174</v>
      </c>
      <c r="W131" s="12">
        <f>дек.22!E126</f>
        <v>174</v>
      </c>
    </row>
    <row r="132" spans="1:23" x14ac:dyDescent="0.25">
      <c r="B132" s="16">
        <v>0</v>
      </c>
      <c r="E132" s="116"/>
      <c r="F132" s="113">
        <f t="shared" si="9"/>
        <v>0</v>
      </c>
      <c r="G132" s="116"/>
    </row>
  </sheetData>
  <mergeCells count="1">
    <mergeCell ref="B1:W1"/>
  </mergeCells>
  <conditionalFormatting sqref="E2:E65536 F9:F132">
    <cfRule type="cellIs" dxfId="76" priority="1" operator="lessThan">
      <formula>0</formula>
    </cfRule>
  </conditionalFormatting>
  <hyperlinks>
    <hyperlink ref="I8" location="янв.22!A1" display="янв.22!A1" xr:uid="{00000000-0004-0000-4100-000000000000}"/>
    <hyperlink ref="J8" location="фев.22!A1" display="фев.22!A1" xr:uid="{00000000-0004-0000-4100-000001000000}"/>
    <hyperlink ref="K8" location="мар.22!A1" display="мар.22!A1" xr:uid="{00000000-0004-0000-4100-000002000000}"/>
    <hyperlink ref="M8" location="апр.22!A1" display="апр.22!A1" xr:uid="{00000000-0004-0000-4100-000003000000}"/>
    <hyperlink ref="N8" location="май.22!A1" display="май.22!A1" xr:uid="{00000000-0004-0000-4100-000004000000}"/>
    <hyperlink ref="O8" location="июн.22!A1" display="июн.22!A1" xr:uid="{00000000-0004-0000-4100-000005000000}"/>
    <hyperlink ref="Q8" location="июл.22!A1" display="июл.22!A1" xr:uid="{00000000-0004-0000-4100-000006000000}"/>
    <hyperlink ref="R8" location="авг.22!A1" display="авг.22!A1" xr:uid="{00000000-0004-0000-4100-000007000000}"/>
    <hyperlink ref="S8" location="сен.22!A1" display="сен.22!A1" xr:uid="{00000000-0004-0000-4100-000008000000}"/>
    <hyperlink ref="U8" location="окт.22!A1" display="окт.22!A1" xr:uid="{00000000-0004-0000-4100-000009000000}"/>
    <hyperlink ref="V8" location="ноя.22!A1" display="ноя.22!A1" xr:uid="{00000000-0004-0000-4100-00000A000000}"/>
    <hyperlink ref="W8" location="дек.22!A1" display="дек.22!A1" xr:uid="{00000000-0004-0000-4100-00000B000000}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/>
  <dimension ref="A1:I127"/>
  <sheetViews>
    <sheetView topLeftCell="A76" workbookViewId="0">
      <selection activeCell="H96" sqref="H9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9.7109375" customWidth="1"/>
    <col min="4" max="4" width="30.28515625" bestFit="1" customWidth="1"/>
  </cols>
  <sheetData>
    <row r="1" spans="1:9" x14ac:dyDescent="0.25">
      <c r="A1" s="50" t="s">
        <v>2</v>
      </c>
      <c r="B1" s="131" t="s">
        <v>3</v>
      </c>
      <c r="C1" s="146">
        <v>44562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дек.21!I4+янв.22!F4-янв.22!E4</f>
        <v>-4350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дек.21!I5+янв.22!F5-янв.22!E5</f>
        <v>1808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дек.21!I6+янв.22!F6-янв.22!E6</f>
        <v>-4350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дек.21!I7+янв.22!F7-янв.22!E7</f>
        <v>-4350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дек.21!I8+янв.22!F8-янв.22!E8</f>
        <v>650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дек.21!I9+янв.22!F9-янв.22!E9</f>
        <v>886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дек.21!I10+янв.22!F10-янв.22!E10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1392</v>
      </c>
      <c r="H11" s="28">
        <v>44585</v>
      </c>
      <c r="I11" s="56">
        <f>дек.21!I11+янв.22!F11-янв.22!E11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дек.21!I12+янв.22!F12-янв.22!E12</f>
        <v>-4350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дек.21!I13+янв.22!F13-янв.22!E13</f>
        <v>1274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1393</v>
      </c>
      <c r="H14" s="28">
        <v>44578</v>
      </c>
      <c r="I14" s="56">
        <f>дек.21!I14+янв.22!F14-янв.22!E14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дек.21!I15+янв.22!F15-янв.22!E15</f>
        <v>-106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дек.21!I16+янв.22!F16-янв.22!E16</f>
        <v>1950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дек.21!I17+янв.22!F17-янв.22!E17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дек.21!I18+янв.22!F18-янв.22!E18</f>
        <v>-4350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дек.21!I19+янв.22!F19-янв.22!E19</f>
        <v>-4350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дек.21!I20+янв.22!F20-янв.22!E20</f>
        <v>1220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дек.21!I21+янв.22!F21-янв.22!E21</f>
        <v>650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28"/>
      <c r="I22" s="56">
        <f>дек.21!I22+янв.22!F22-янв.22!E22</f>
        <v>-2088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1394</v>
      </c>
      <c r="H23" s="28">
        <v>44587</v>
      </c>
      <c r="I23" s="56">
        <f>дек.21!I23+янв.22!F23-янв.22!E23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дек.21!I24+янв.22!F24-янв.22!E24</f>
        <v>-174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дек.21!I25+янв.22!F25-янв.22!E25</f>
        <v>-1350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1395</v>
      </c>
      <c r="H26" s="28">
        <v>44573</v>
      </c>
      <c r="I26" s="56">
        <f>дек.21!I26+янв.22!F26-янв.22!E26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дек.21!I27+янв.22!F27-янв.22!E27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дек.21!I28+янв.22!F28-янв.22!E28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дек.21!I29+янв.22!F29-янв.22!E29</f>
        <v>-4350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дек.21!I30+янв.22!F30-янв.22!E30</f>
        <v>-350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дек.21!I31+янв.22!F31-янв.22!E31</f>
        <v>630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дек.21!I32+янв.22!F32-янв.22!E32</f>
        <v>4438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дек.21!I33+янв.22!F33-янв.22!E33</f>
        <v>-1350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дек.21!I34+янв.22!F34-янв.22!E34</f>
        <v>-3950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дек.21!I35+янв.22!F35-янв.22!E35</f>
        <v>-40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26023</v>
      </c>
      <c r="H36" s="28">
        <v>44592</v>
      </c>
      <c r="I36" s="56">
        <f>дек.21!I36+янв.22!F36-янв.22!E36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дек.21!I37+янв.22!F37-янв.22!E37</f>
        <v>662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дек.21!I38+янв.22!F38-янв.22!E38</f>
        <v>-4350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дек.21!I39+янв.22!F39-янв.22!E39</f>
        <v>-3654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дек.21!I40+янв.22!F40-янв.22!E40</f>
        <v>-4350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дек.21!I41+янв.22!F41-янв.22!E41</f>
        <v>-4350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дек.21!I42+янв.22!F42-янв.22!E42</f>
        <v>4612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дек.21!I43+янв.22!F43-янв.22!E43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дек.21!I44+янв.22!F44-янв.22!E44</f>
        <v>-1584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дек.21!I45+янв.22!F45-янв.22!E45</f>
        <v>563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дек.21!I46+янв.22!F46-янв.22!E46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дек.21!I47+янв.22!F47-янв.22!E47</f>
        <v>3650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дек.21!I48+янв.22!F48-янв.22!E48</f>
        <v>3598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1396</v>
      </c>
      <c r="H49" s="28">
        <v>44571</v>
      </c>
      <c r="I49" s="56">
        <f>дек.21!I49+янв.22!F49-янв.22!E49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1044</v>
      </c>
      <c r="G50" s="132" t="s">
        <v>1397</v>
      </c>
      <c r="H50" s="28">
        <v>44580</v>
      </c>
      <c r="I50" s="56">
        <f>дек.21!I50+янв.22!F50-янв.22!E50</f>
        <v>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1398</v>
      </c>
      <c r="H51" s="28">
        <v>44572</v>
      </c>
      <c r="I51" s="56">
        <f>дек.21!I51+янв.22!F51-янв.22!E51</f>
        <v>178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дек.21!I52+янв.22!F52-янв.22!E52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600</v>
      </c>
      <c r="G53" s="132" t="s">
        <v>1399</v>
      </c>
      <c r="H53" s="28">
        <v>44579</v>
      </c>
      <c r="I53" s="56">
        <f>дек.21!I53+янв.22!F53-янв.22!E53</f>
        <v>850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дек.21!I54+янв.22!F54-янв.22!E54</f>
        <v>-266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дек.21!I55+янв.22!F55-янв.22!E55</f>
        <v>-4350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2022</v>
      </c>
      <c r="G56" s="132" t="s">
        <v>1400</v>
      </c>
      <c r="H56" s="28">
        <v>44566</v>
      </c>
      <c r="I56" s="56">
        <f>дек.21!I56+янв.22!F56-янв.22!E56</f>
        <v>472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дек.21!I57+янв.22!F57-янв.22!E57</f>
        <v>-4350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дек.21!I58+янв.22!F58-янв.22!E58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дек.21!I59+янв.22!F59-янв.22!E59</f>
        <v>-4350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дек.21!I60+янв.22!F60-янв.22!E60</f>
        <v>4650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дек.21!I61+янв.22!F61-янв.22!E61</f>
        <v>780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/>
      <c r="G62" s="132"/>
      <c r="H62" s="28"/>
      <c r="I62" s="56">
        <f>дек.21!I62+янв.22!F62-янв.22!E62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дек.21!I63+янв.22!F63-янв.22!E63</f>
        <v>-174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1401</v>
      </c>
      <c r="H64" s="28">
        <v>44578</v>
      </c>
      <c r="I64" s="56">
        <f>дек.21!I64+янв.22!F64-янв.22!E64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дек.21!I65+янв.22!F65-янв.22!E65</f>
        <v>-2436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дек.21!I66+янв.22!F66-янв.22!E66</f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>
        <v>1200</v>
      </c>
      <c r="G67" s="132" t="s">
        <v>1402</v>
      </c>
      <c r="H67" s="28">
        <v>44580</v>
      </c>
      <c r="I67" s="56">
        <f>дек.21!I67+янв.22!F67-янв.22!E67</f>
        <v>3508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1403</v>
      </c>
      <c r="H68" s="28">
        <v>44586</v>
      </c>
      <c r="I68" s="56">
        <f>дек.21!I68+янв.22!F68-янв.22!E68</f>
        <v>3654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1404</v>
      </c>
      <c r="H69" s="28">
        <v>44564</v>
      </c>
      <c r="I69" s="56">
        <f>дек.21!I69+янв.22!F69-янв.22!E69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дек.21!I70+янв.22!F70-янв.22!E70</f>
        <v>-4350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1405</v>
      </c>
      <c r="H71" s="28">
        <v>44573</v>
      </c>
      <c r="I71" s="56">
        <f>дек.21!I71+янв.22!F71-янв.22!E71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дек.21!I72+янв.22!F72-янв.22!E72</f>
        <v>-8700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28"/>
      <c r="I73" s="56">
        <f>дек.21!I73+янв.22!F73-янв.22!E73</f>
        <v>-450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1406</v>
      </c>
      <c r="H74" s="28">
        <v>44571</v>
      </c>
      <c r="I74" s="56">
        <f>дек.21!I74+янв.22!F74-янв.22!E74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дек.21!I75+янв.22!F75-янв.22!E75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1407</v>
      </c>
      <c r="H76" s="28">
        <v>44588</v>
      </c>
      <c r="I76" s="56">
        <f>дек.21!I76+янв.22!F76-янв.22!E76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1408</v>
      </c>
      <c r="H77" s="28">
        <v>44573</v>
      </c>
      <c r="I77" s="56">
        <f>дек.21!I77+янв.22!F77-янв.22!E77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дек.21!I78+янв.22!F78-янв.22!E78</f>
        <v>750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684</v>
      </c>
      <c r="G79" s="132" t="s">
        <v>1409</v>
      </c>
      <c r="H79" s="28">
        <v>44589</v>
      </c>
      <c r="I79" s="56">
        <f>дек.21!I79+янв.22!F79-янв.22!E79</f>
        <v>334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дек.21!I80+янв.22!F80-янв.22!E80</f>
        <v>2118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1410</v>
      </c>
      <c r="H81" s="28">
        <v>44582</v>
      </c>
      <c r="I81" s="56">
        <f>дек.21!I81+янв.22!F81-янв.22!E81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дек.21!I82+янв.22!F82-янв.22!E82</f>
        <v>-4350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дек.21!I83+янв.22!F83-янв.22!E83</f>
        <v>-4350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дек.21!I84+янв.22!F84-янв.22!E84</f>
        <v>-4350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дек.21!I85+янв.22!F85-янв.22!E85</f>
        <v>-4350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дек.21!I86+янв.22!F86-янв.22!E86</f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дек.21!I87+янв.22!F87-янв.22!E87</f>
        <v>-4350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дек.21!I88+янв.22!F88-янв.22!E88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дек.21!I89+янв.22!F89-янв.22!E89</f>
        <v>694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дек.21!I90+янв.22!F90-янв.22!E90</f>
        <v>150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дек.21!I91+янв.22!F91-янв.22!E91</f>
        <v>-4350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дек.21!I92+янв.22!F92-янв.22!E92</f>
        <v>-208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дек.21!I93+янв.22!F93-янв.22!E93</f>
        <v>-180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56">
        <f>дек.21!I94+янв.22!F94-янв.22!E94</f>
        <v>-2784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дек.21!I95+янв.22!F95-янв.22!E95</f>
        <v>2194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1411</v>
      </c>
      <c r="H96" s="28">
        <v>44571</v>
      </c>
      <c r="I96" s="56">
        <f>дек.21!I96+янв.22!F96-янв.22!E96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дек.21!I97+янв.22!F97-янв.22!E97</f>
        <v>1150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дек.21!I98+янв.22!F98-янв.22!E98</f>
        <v>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дек.21!I99+янв.22!F99-янв.22!E99</f>
        <v>6352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дек.21!I100+янв.22!F100-янв.22!E100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2088</v>
      </c>
      <c r="G101" s="132" t="s">
        <v>1412</v>
      </c>
      <c r="H101" s="28">
        <v>44581</v>
      </c>
      <c r="I101" s="56">
        <f>дек.21!I101+янв.22!F101-янв.22!E101</f>
        <v>1890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дек.21!I102+янв.22!F102-янв.22!E102</f>
        <v>-350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1413</v>
      </c>
      <c r="H103" s="28">
        <v>44581</v>
      </c>
      <c r="I103" s="56">
        <f>дек.21!I103+янв.22!F103-янв.22!E103</f>
        <v>-100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дек.21!I104+янв.22!F104-янв.22!E104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дек.21!I105+янв.22!F105-янв.22!E105</f>
        <v>3220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дек.21!I106+янв.22!F106-янв.22!E106</f>
        <v>-2262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дек.21!I107+янв.22!F107-янв.22!E107</f>
        <v>-4350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>
        <v>3000</v>
      </c>
      <c r="G108" s="132" t="s">
        <v>1414</v>
      </c>
      <c r="H108" s="28">
        <v>44580</v>
      </c>
      <c r="I108" s="56">
        <f>дек.21!I108+янв.22!F108-янв.22!E108</f>
        <v>1650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дек.21!I109+янв.22!F109-янв.22!E109</f>
        <v>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дек.21!I110+янв.22!F110-янв.22!E110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1415</v>
      </c>
      <c r="H111" s="28">
        <v>44580</v>
      </c>
      <c r="I111" s="56">
        <f>дек.21!I111+янв.22!F111-янв.22!E111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дек.21!I112+янв.22!F112-янв.22!E112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дек.21!I113+янв.22!F113-янв.22!E113</f>
        <v>936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дек.21!I114+янв.22!F114-янв.22!E114</f>
        <v>-4350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1416</v>
      </c>
      <c r="H115" s="28">
        <v>44578</v>
      </c>
      <c r="I115" s="56">
        <f>дек.21!I115+янв.22!F115-янв.22!E115</f>
        <v>-10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1417</v>
      </c>
      <c r="H116" s="28">
        <v>44582</v>
      </c>
      <c r="I116" s="56">
        <f>дек.21!I116+янв.22!F116-янв.22!E116</f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дек.21!I117+янв.22!F117-янв.22!E117</f>
        <v>-4350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1418</v>
      </c>
      <c r="H118" s="28">
        <v>44571</v>
      </c>
      <c r="I118" s="56">
        <f>дек.21!I118+янв.22!F118-янв.22!E118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1100</v>
      </c>
      <c r="G119" s="132" t="s">
        <v>1419</v>
      </c>
      <c r="H119" s="28">
        <v>44564</v>
      </c>
      <c r="I119" s="56">
        <f>дек.21!I119+янв.22!F119-янв.22!E119</f>
        <v>250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дек.21!I120+янв.22!F120-янв.22!E120</f>
        <v>-648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дек.21!I121+янв.22!F121-янв.22!E121</f>
        <v>-174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>
        <v>54</v>
      </c>
      <c r="G122" s="132" t="s">
        <v>1420</v>
      </c>
      <c r="H122" s="28">
        <v>44580</v>
      </c>
      <c r="I122" s="56">
        <f>дек.21!I121+янв.22!F122-янв.22!E122</f>
        <v>-120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дек.21!I122+янв.22!F123-янв.22!E123</f>
        <v>-696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1421</v>
      </c>
      <c r="H124" s="28">
        <v>44582</v>
      </c>
      <c r="I124" s="56">
        <f>дек.21!I123+янв.22!F124-янв.22!E124</f>
        <v>205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дек.21!I124+янв.22!F125-янв.22!E125</f>
        <v>-174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дек.21!I125+янв.22!F126-янв.22!E126</f>
        <v>-4350</v>
      </c>
    </row>
    <row r="127" spans="1:9" x14ac:dyDescent="0.25">
      <c r="F127" s="6"/>
    </row>
  </sheetData>
  <autoFilter ref="A3:I126" xr:uid="{00000000-0009-0000-0000-000042000000}"/>
  <mergeCells count="1">
    <mergeCell ref="C1:I2"/>
  </mergeCells>
  <conditionalFormatting sqref="I1:I126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4" customWidth="1"/>
  </cols>
  <sheetData>
    <row r="1" spans="1:9" x14ac:dyDescent="0.25">
      <c r="A1" s="50" t="s">
        <v>2</v>
      </c>
      <c r="B1" s="131" t="s">
        <v>3</v>
      </c>
      <c r="C1" s="146">
        <v>44593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121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117" t="s">
        <v>18</v>
      </c>
      <c r="E4" s="131">
        <v>174</v>
      </c>
      <c r="F4" s="13"/>
      <c r="G4" s="132"/>
      <c r="H4" s="28"/>
      <c r="I4" s="56">
        <f>янв.22!I4+фев.22!F4-фев.22!E4</f>
        <v>-4524</v>
      </c>
    </row>
    <row r="5" spans="1:9" x14ac:dyDescent="0.25">
      <c r="A5" s="53">
        <v>2</v>
      </c>
      <c r="B5" s="3">
        <v>5</v>
      </c>
      <c r="C5" s="22"/>
      <c r="D5" s="118" t="s">
        <v>20</v>
      </c>
      <c r="E5" s="131">
        <v>174</v>
      </c>
      <c r="F5" s="13"/>
      <c r="G5" s="132"/>
      <c r="H5" s="131"/>
      <c r="I5" s="56">
        <f>янв.22!I5+фев.22!F5-фев.22!E5</f>
        <v>1634</v>
      </c>
    </row>
    <row r="6" spans="1:9" x14ac:dyDescent="0.25">
      <c r="A6" s="53">
        <v>3</v>
      </c>
      <c r="B6" s="3">
        <v>6</v>
      </c>
      <c r="C6" s="30"/>
      <c r="D6" s="117" t="s">
        <v>21</v>
      </c>
      <c r="E6" s="131">
        <v>174</v>
      </c>
      <c r="F6" s="13"/>
      <c r="G6" s="132"/>
      <c r="H6" s="28"/>
      <c r="I6" s="56">
        <f>янв.22!I6+фев.22!F6-фев.22!E6</f>
        <v>-4524</v>
      </c>
    </row>
    <row r="7" spans="1:9" x14ac:dyDescent="0.25">
      <c r="A7" s="53">
        <v>4</v>
      </c>
      <c r="B7" s="3">
        <v>7</v>
      </c>
      <c r="C7" s="30"/>
      <c r="D7" s="117" t="s">
        <v>22</v>
      </c>
      <c r="E7" s="131">
        <v>174</v>
      </c>
      <c r="F7" s="13"/>
      <c r="G7" s="132"/>
      <c r="H7" s="28"/>
      <c r="I7" s="56">
        <f>янв.22!I7+фев.22!F7-фев.22!E7</f>
        <v>-4524</v>
      </c>
    </row>
    <row r="8" spans="1:9" x14ac:dyDescent="0.25">
      <c r="A8" s="53">
        <v>5</v>
      </c>
      <c r="B8" s="3">
        <v>8</v>
      </c>
      <c r="C8" s="31"/>
      <c r="D8" s="119" t="s">
        <v>23</v>
      </c>
      <c r="E8" s="131">
        <v>174</v>
      </c>
      <c r="F8" s="13"/>
      <c r="G8" s="132"/>
      <c r="H8" s="28"/>
      <c r="I8" s="56">
        <f>янв.22!I8+фев.22!F8-фев.22!E8</f>
        <v>476</v>
      </c>
    </row>
    <row r="9" spans="1:9" x14ac:dyDescent="0.25">
      <c r="A9" s="53">
        <v>6</v>
      </c>
      <c r="B9" s="3">
        <v>9</v>
      </c>
      <c r="C9" s="31"/>
      <c r="D9" s="119" t="s">
        <v>24</v>
      </c>
      <c r="E9" s="131">
        <v>174</v>
      </c>
      <c r="F9" s="13"/>
      <c r="G9" s="132"/>
      <c r="H9" s="131"/>
      <c r="I9" s="56">
        <f>янв.22!I9+фев.22!F9-фев.22!E9</f>
        <v>712</v>
      </c>
    </row>
    <row r="10" spans="1:9" x14ac:dyDescent="0.25">
      <c r="A10" s="53">
        <v>7</v>
      </c>
      <c r="B10" s="3">
        <v>10</v>
      </c>
      <c r="C10" s="30"/>
      <c r="D10" s="117" t="s">
        <v>25</v>
      </c>
      <c r="E10" s="131">
        <v>174</v>
      </c>
      <c r="F10" s="13"/>
      <c r="G10" s="132"/>
      <c r="H10" s="28"/>
      <c r="I10" s="56">
        <f>янв.22!I10+фев.22!F10-фев.22!E10</f>
        <v>174</v>
      </c>
    </row>
    <row r="11" spans="1:9" x14ac:dyDescent="0.25">
      <c r="A11" s="53">
        <v>8</v>
      </c>
      <c r="B11" s="3">
        <v>13</v>
      </c>
      <c r="C11" s="30"/>
      <c r="D11" s="117" t="s">
        <v>26</v>
      </c>
      <c r="E11" s="131">
        <v>174</v>
      </c>
      <c r="F11" s="13">
        <v>174</v>
      </c>
      <c r="G11" s="132" t="s">
        <v>1422</v>
      </c>
      <c r="H11" s="28">
        <v>44610</v>
      </c>
      <c r="I11" s="56">
        <f>янв.22!I11+фев.22!F11-фев.22!E11</f>
        <v>400</v>
      </c>
    </row>
    <row r="12" spans="1:9" x14ac:dyDescent="0.25">
      <c r="A12" s="53">
        <v>9</v>
      </c>
      <c r="B12" s="3">
        <v>16</v>
      </c>
      <c r="C12" s="23"/>
      <c r="D12" s="120" t="s">
        <v>27</v>
      </c>
      <c r="E12" s="131">
        <v>174</v>
      </c>
      <c r="F12" s="13"/>
      <c r="G12" s="132"/>
      <c r="H12" s="131"/>
      <c r="I12" s="56">
        <f>янв.22!I12+фев.22!F12-фев.22!E12</f>
        <v>-4524</v>
      </c>
    </row>
    <row r="13" spans="1:9" x14ac:dyDescent="0.25">
      <c r="A13" s="53">
        <v>10</v>
      </c>
      <c r="B13" s="3">
        <v>17</v>
      </c>
      <c r="C13" s="30"/>
      <c r="D13" s="117" t="s">
        <v>28</v>
      </c>
      <c r="E13" s="131">
        <v>174</v>
      </c>
      <c r="F13" s="13">
        <v>180</v>
      </c>
      <c r="G13" s="132" t="s">
        <v>1423</v>
      </c>
      <c r="H13" s="131"/>
      <c r="I13" s="56">
        <f>янв.22!I13+фев.22!F13-фев.22!E13</f>
        <v>1280</v>
      </c>
    </row>
    <row r="14" spans="1:9" x14ac:dyDescent="0.25">
      <c r="A14" s="53">
        <v>11</v>
      </c>
      <c r="B14" s="3">
        <v>20</v>
      </c>
      <c r="C14" s="30"/>
      <c r="D14" s="117" t="s">
        <v>29</v>
      </c>
      <c r="E14" s="131">
        <v>174</v>
      </c>
      <c r="F14" s="13">
        <v>174</v>
      </c>
      <c r="G14" s="132" t="s">
        <v>1424</v>
      </c>
      <c r="H14" s="28">
        <v>44608</v>
      </c>
      <c r="I14" s="56">
        <f>янв.22!I14+фев.22!F14-фев.22!E14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117" t="s">
        <v>30</v>
      </c>
      <c r="E15" s="131">
        <v>174</v>
      </c>
      <c r="F15" s="13">
        <v>1600</v>
      </c>
      <c r="G15" s="132" t="s">
        <v>1425</v>
      </c>
      <c r="H15" s="28">
        <v>44599</v>
      </c>
      <c r="I15" s="56">
        <f>янв.22!I15+фев.22!F15-фев.22!E15</f>
        <v>1320</v>
      </c>
    </row>
    <row r="16" spans="1:9" x14ac:dyDescent="0.25">
      <c r="A16" s="53">
        <v>13</v>
      </c>
      <c r="B16" s="3">
        <v>23</v>
      </c>
      <c r="C16" s="30"/>
      <c r="D16" s="117" t="s">
        <v>31</v>
      </c>
      <c r="E16" s="131">
        <v>174</v>
      </c>
      <c r="F16" s="13"/>
      <c r="G16" s="132"/>
      <c r="H16" s="131"/>
      <c r="I16" s="56">
        <f>янв.22!I16+фев.22!F16-фев.22!E16</f>
        <v>1776</v>
      </c>
    </row>
    <row r="17" spans="1:9" x14ac:dyDescent="0.25">
      <c r="A17" s="53">
        <v>14</v>
      </c>
      <c r="B17" s="3">
        <v>24</v>
      </c>
      <c r="C17" s="30"/>
      <c r="D17" s="117" t="s">
        <v>32</v>
      </c>
      <c r="E17" s="131">
        <v>174</v>
      </c>
      <c r="F17" s="13"/>
      <c r="G17" s="132"/>
      <c r="H17" s="28"/>
      <c r="I17" s="56">
        <f>янв.22!I17+фев.22!F17-фев.22!E17</f>
        <v>2652</v>
      </c>
    </row>
    <row r="18" spans="1:9" x14ac:dyDescent="0.25">
      <c r="A18" s="53">
        <v>15</v>
      </c>
      <c r="B18" s="3">
        <v>28</v>
      </c>
      <c r="C18" s="30"/>
      <c r="D18" s="117" t="s">
        <v>33</v>
      </c>
      <c r="E18" s="131">
        <v>174</v>
      </c>
      <c r="F18" s="13"/>
      <c r="G18" s="132"/>
      <c r="H18" s="131"/>
      <c r="I18" s="56">
        <f>янв.22!I18+фев.22!F18-фев.22!E18</f>
        <v>-4524</v>
      </c>
    </row>
    <row r="19" spans="1:9" x14ac:dyDescent="0.25">
      <c r="A19" s="53">
        <v>16</v>
      </c>
      <c r="B19" s="3">
        <v>29</v>
      </c>
      <c r="C19" s="30"/>
      <c r="D19" s="117" t="s">
        <v>34</v>
      </c>
      <c r="E19" s="131">
        <v>174</v>
      </c>
      <c r="F19" s="13"/>
      <c r="G19" s="132"/>
      <c r="H19" s="28"/>
      <c r="I19" s="56">
        <f>янв.22!I19+фев.22!F19-фев.22!E19</f>
        <v>-4524</v>
      </c>
    </row>
    <row r="20" spans="1:9" x14ac:dyDescent="0.25">
      <c r="A20" s="53">
        <v>17</v>
      </c>
      <c r="B20" s="3">
        <v>31</v>
      </c>
      <c r="C20" s="30"/>
      <c r="D20" s="117" t="s">
        <v>35</v>
      </c>
      <c r="E20" s="131">
        <v>174</v>
      </c>
      <c r="F20" s="54">
        <v>300</v>
      </c>
      <c r="G20" s="132" t="s">
        <v>1426</v>
      </c>
      <c r="H20" s="28">
        <v>44602</v>
      </c>
      <c r="I20" s="56">
        <f>янв.22!I20+фев.22!F20-фев.22!E20</f>
        <v>1346</v>
      </c>
    </row>
    <row r="21" spans="1:9" x14ac:dyDescent="0.25">
      <c r="A21" s="53">
        <v>18</v>
      </c>
      <c r="B21" s="3">
        <v>32</v>
      </c>
      <c r="C21" s="30"/>
      <c r="D21" s="117" t="s">
        <v>36</v>
      </c>
      <c r="E21" s="131">
        <v>174</v>
      </c>
      <c r="F21" s="13"/>
      <c r="G21" s="132"/>
      <c r="H21" s="28"/>
      <c r="I21" s="56">
        <f>янв.22!I21+фев.22!F21-фев.22!E21</f>
        <v>476</v>
      </c>
    </row>
    <row r="22" spans="1:9" x14ac:dyDescent="0.25">
      <c r="A22" s="53">
        <v>19</v>
      </c>
      <c r="B22" s="3">
        <v>33</v>
      </c>
      <c r="C22" s="30"/>
      <c r="D22" s="117" t="s">
        <v>37</v>
      </c>
      <c r="E22" s="131">
        <v>174</v>
      </c>
      <c r="F22" s="13">
        <v>2088</v>
      </c>
      <c r="G22" s="132" t="s">
        <v>1427</v>
      </c>
      <c r="H22" s="28">
        <v>44599</v>
      </c>
      <c r="I22" s="56">
        <f>янв.22!I22+фев.22!F22-фев.22!E22</f>
        <v>-174</v>
      </c>
    </row>
    <row r="23" spans="1:9" x14ac:dyDescent="0.25">
      <c r="A23" s="53">
        <v>20</v>
      </c>
      <c r="B23" s="3">
        <v>34</v>
      </c>
      <c r="C23" s="30"/>
      <c r="D23" s="117" t="s">
        <v>38</v>
      </c>
      <c r="E23" s="131">
        <v>174</v>
      </c>
      <c r="F23" s="13"/>
      <c r="G23" s="132"/>
      <c r="H23" s="28"/>
      <c r="I23" s="56">
        <f>янв.22!I23+фев.22!F23-фев.22!E23</f>
        <v>-174</v>
      </c>
    </row>
    <row r="24" spans="1:9" x14ac:dyDescent="0.25">
      <c r="A24" s="53">
        <v>21</v>
      </c>
      <c r="B24" s="3">
        <v>38</v>
      </c>
      <c r="C24" s="30"/>
      <c r="D24" s="117" t="s">
        <v>761</v>
      </c>
      <c r="E24" s="110">
        <v>174</v>
      </c>
      <c r="F24" s="13">
        <v>2262</v>
      </c>
      <c r="G24" s="132" t="s">
        <v>1428</v>
      </c>
      <c r="H24" s="28">
        <v>44595</v>
      </c>
      <c r="I24" s="56">
        <f>янв.22!I24+фев.22!F24-фев.22!E24</f>
        <v>1914</v>
      </c>
    </row>
    <row r="25" spans="1:9" x14ac:dyDescent="0.25">
      <c r="A25" s="53">
        <v>22</v>
      </c>
      <c r="B25" s="3">
        <v>41</v>
      </c>
      <c r="C25" s="30"/>
      <c r="D25" s="117" t="s">
        <v>40</v>
      </c>
      <c r="E25" s="131">
        <v>174</v>
      </c>
      <c r="F25" s="13"/>
      <c r="G25" s="132"/>
      <c r="H25" s="131"/>
      <c r="I25" s="56">
        <f>янв.22!I25+фев.22!F25-фев.22!E25</f>
        <v>-1524</v>
      </c>
    </row>
    <row r="26" spans="1:9" x14ac:dyDescent="0.25">
      <c r="A26" s="53">
        <v>23</v>
      </c>
      <c r="B26" s="3">
        <v>42</v>
      </c>
      <c r="C26" s="30"/>
      <c r="D26" s="117" t="s">
        <v>41</v>
      </c>
      <c r="E26" s="131">
        <v>174</v>
      </c>
      <c r="F26" s="13"/>
      <c r="G26" s="132"/>
      <c r="H26" s="131"/>
      <c r="I26" s="56">
        <f>янв.22!I26+фев.22!F26-фев.22!E26</f>
        <v>174</v>
      </c>
    </row>
    <row r="27" spans="1:9" x14ac:dyDescent="0.25">
      <c r="A27" s="53">
        <v>24</v>
      </c>
      <c r="B27" s="3">
        <v>43</v>
      </c>
      <c r="C27" s="30"/>
      <c r="D27" s="117" t="s">
        <v>762</v>
      </c>
      <c r="E27" s="131">
        <v>174</v>
      </c>
      <c r="F27" s="13"/>
      <c r="G27" s="132"/>
      <c r="H27" s="28"/>
      <c r="I27" s="56">
        <f>янв.22!I27+фев.22!F27-фев.22!E27</f>
        <v>6178</v>
      </c>
    </row>
    <row r="28" spans="1:9" x14ac:dyDescent="0.25">
      <c r="A28" s="53">
        <v>25</v>
      </c>
      <c r="B28" s="3">
        <v>46</v>
      </c>
      <c r="C28" s="30"/>
      <c r="D28" s="117" t="s">
        <v>43</v>
      </c>
      <c r="E28" s="131">
        <v>174</v>
      </c>
      <c r="F28" s="13">
        <v>1044</v>
      </c>
      <c r="G28" s="132" t="s">
        <v>1429</v>
      </c>
      <c r="H28" s="28">
        <v>44616</v>
      </c>
      <c r="I28" s="56">
        <f>янв.22!I28+фев.22!F28-фев.22!E28</f>
        <v>1392</v>
      </c>
    </row>
    <row r="29" spans="1:9" x14ac:dyDescent="0.25">
      <c r="A29" s="53">
        <v>26</v>
      </c>
      <c r="B29" s="3">
        <v>47</v>
      </c>
      <c r="C29" s="30"/>
      <c r="D29" s="117" t="s">
        <v>44</v>
      </c>
      <c r="E29" s="131">
        <v>174</v>
      </c>
      <c r="F29" s="13"/>
      <c r="G29" s="132"/>
      <c r="H29" s="131"/>
      <c r="I29" s="56">
        <f>янв.22!I29+фев.22!F29-фев.22!E29</f>
        <v>-4524</v>
      </c>
    </row>
    <row r="30" spans="1:9" x14ac:dyDescent="0.25">
      <c r="A30" s="53">
        <v>27</v>
      </c>
      <c r="B30" s="3">
        <v>48</v>
      </c>
      <c r="C30" s="30"/>
      <c r="D30" s="117" t="s">
        <v>45</v>
      </c>
      <c r="E30" s="131">
        <v>174</v>
      </c>
      <c r="F30" s="13"/>
      <c r="G30" s="132"/>
      <c r="H30" s="131"/>
      <c r="I30" s="56">
        <f>янв.22!I30+фев.22!F30-фев.22!E30</f>
        <v>-524</v>
      </c>
    </row>
    <row r="31" spans="1:9" x14ac:dyDescent="0.25">
      <c r="A31" s="53">
        <v>28</v>
      </c>
      <c r="B31" s="3">
        <v>49</v>
      </c>
      <c r="C31" s="30"/>
      <c r="D31" s="117" t="s">
        <v>46</v>
      </c>
      <c r="E31" s="131">
        <v>174</v>
      </c>
      <c r="F31" s="13"/>
      <c r="G31" s="132"/>
      <c r="H31" s="131"/>
      <c r="I31" s="56">
        <f>янв.22!I31+фев.22!F31-фев.22!E31</f>
        <v>456</v>
      </c>
    </row>
    <row r="32" spans="1:9" x14ac:dyDescent="0.25">
      <c r="A32" s="53">
        <v>29</v>
      </c>
      <c r="B32" s="3">
        <v>50</v>
      </c>
      <c r="C32" s="30"/>
      <c r="D32" s="117" t="s">
        <v>47</v>
      </c>
      <c r="E32" s="131">
        <v>174</v>
      </c>
      <c r="F32" s="13"/>
      <c r="G32" s="132"/>
      <c r="H32" s="131"/>
      <c r="I32" s="56">
        <f>янв.22!I32+фев.22!F32-фев.22!E32</f>
        <v>4264</v>
      </c>
    </row>
    <row r="33" spans="1:9" x14ac:dyDescent="0.25">
      <c r="A33" s="53">
        <v>30</v>
      </c>
      <c r="B33" s="3">
        <v>51</v>
      </c>
      <c r="C33" s="30"/>
      <c r="D33" s="117" t="s">
        <v>48</v>
      </c>
      <c r="E33" s="131">
        <v>174</v>
      </c>
      <c r="F33" s="13"/>
      <c r="G33" s="132"/>
      <c r="H33" s="131"/>
      <c r="I33" s="56">
        <f>янв.22!I33+фев.22!F33-фев.22!E33</f>
        <v>-1524</v>
      </c>
    </row>
    <row r="34" spans="1:9" x14ac:dyDescent="0.25">
      <c r="A34" s="53">
        <v>31</v>
      </c>
      <c r="B34" s="3">
        <v>53</v>
      </c>
      <c r="C34" s="30"/>
      <c r="D34" s="117" t="s">
        <v>49</v>
      </c>
      <c r="E34" s="131">
        <v>174</v>
      </c>
      <c r="F34" s="13"/>
      <c r="G34" s="132"/>
      <c r="H34" s="131"/>
      <c r="I34" s="56">
        <f>янв.22!I34+фев.22!F34-фев.22!E34</f>
        <v>-4124</v>
      </c>
    </row>
    <row r="35" spans="1:9" x14ac:dyDescent="0.25">
      <c r="A35" s="53">
        <v>32</v>
      </c>
      <c r="B35" s="3">
        <v>54</v>
      </c>
      <c r="C35" s="30"/>
      <c r="D35" s="117" t="s">
        <v>50</v>
      </c>
      <c r="E35" s="131">
        <v>174</v>
      </c>
      <c r="F35" s="13"/>
      <c r="G35" s="132"/>
      <c r="H35" s="28"/>
      <c r="I35" s="56">
        <f>янв.22!I35+фев.22!F35-фев.22!E35</f>
        <v>-214</v>
      </c>
    </row>
    <row r="36" spans="1:9" x14ac:dyDescent="0.25">
      <c r="A36" s="53">
        <v>33</v>
      </c>
      <c r="B36" s="3">
        <v>55</v>
      </c>
      <c r="C36" s="30"/>
      <c r="D36" s="117" t="s">
        <v>51</v>
      </c>
      <c r="E36" s="131">
        <v>174</v>
      </c>
      <c r="F36" s="54"/>
      <c r="G36" s="131"/>
      <c r="H36" s="28"/>
      <c r="I36" s="56">
        <f>янв.22!I36+фев.22!F36-фев.22!E36</f>
        <v>106</v>
      </c>
    </row>
    <row r="37" spans="1:9" x14ac:dyDescent="0.25">
      <c r="A37" s="53">
        <v>34</v>
      </c>
      <c r="B37" s="3">
        <v>56</v>
      </c>
      <c r="C37" s="30"/>
      <c r="D37" s="117" t="s">
        <v>52</v>
      </c>
      <c r="E37" s="131">
        <v>174</v>
      </c>
      <c r="F37" s="13"/>
      <c r="G37" s="132"/>
      <c r="H37" s="131"/>
      <c r="I37" s="56">
        <f>янв.22!I37+фев.22!F37-фев.22!E37</f>
        <v>488</v>
      </c>
    </row>
    <row r="38" spans="1:9" x14ac:dyDescent="0.25">
      <c r="A38" s="53">
        <v>35</v>
      </c>
      <c r="B38" s="3">
        <v>58</v>
      </c>
      <c r="C38" s="30"/>
      <c r="D38" s="117" t="s">
        <v>53</v>
      </c>
      <c r="E38" s="131">
        <v>174</v>
      </c>
      <c r="F38" s="13"/>
      <c r="G38" s="132"/>
      <c r="H38" s="131"/>
      <c r="I38" s="56">
        <f>янв.22!I38+фев.22!F38-фев.22!E38</f>
        <v>-4524</v>
      </c>
    </row>
    <row r="39" spans="1:9" x14ac:dyDescent="0.25">
      <c r="A39" s="53">
        <v>36</v>
      </c>
      <c r="B39" s="3">
        <v>59</v>
      </c>
      <c r="C39" s="30"/>
      <c r="D39" s="117" t="s">
        <v>763</v>
      </c>
      <c r="E39" s="131">
        <v>174</v>
      </c>
      <c r="F39" s="13"/>
      <c r="G39" s="132"/>
      <c r="H39" s="28"/>
      <c r="I39" s="56">
        <f>янв.22!I39+фев.22!F39-фев.22!E39</f>
        <v>-3828</v>
      </c>
    </row>
    <row r="40" spans="1:9" x14ac:dyDescent="0.25">
      <c r="A40" s="53">
        <v>37</v>
      </c>
      <c r="B40" s="3">
        <v>60</v>
      </c>
      <c r="C40" s="30"/>
      <c r="D40" s="117" t="s">
        <v>55</v>
      </c>
      <c r="E40" s="131">
        <v>174</v>
      </c>
      <c r="F40" s="13"/>
      <c r="G40" s="132"/>
      <c r="H40" s="131"/>
      <c r="I40" s="56">
        <f>янв.22!I40+фев.22!F40-фев.22!E40</f>
        <v>-4524</v>
      </c>
    </row>
    <row r="41" spans="1:9" x14ac:dyDescent="0.25">
      <c r="A41" s="53">
        <v>38</v>
      </c>
      <c r="B41" s="3">
        <v>62</v>
      </c>
      <c r="C41" s="30" t="s">
        <v>19</v>
      </c>
      <c r="D41" s="117" t="s">
        <v>56</v>
      </c>
      <c r="E41" s="131">
        <v>174</v>
      </c>
      <c r="F41" s="13"/>
      <c r="G41" s="132"/>
      <c r="H41" s="131"/>
      <c r="I41" s="56">
        <f>янв.22!I41+фев.22!F41-фев.22!E41</f>
        <v>-4524</v>
      </c>
    </row>
    <row r="42" spans="1:9" x14ac:dyDescent="0.25">
      <c r="A42" s="53">
        <v>39</v>
      </c>
      <c r="B42" s="3">
        <v>63</v>
      </c>
      <c r="C42" s="31"/>
      <c r="D42" s="119" t="s">
        <v>57</v>
      </c>
      <c r="E42" s="131">
        <v>174</v>
      </c>
      <c r="F42" s="13"/>
      <c r="G42" s="132"/>
      <c r="H42" s="28"/>
      <c r="I42" s="56">
        <f>янв.22!I42+фев.22!F42-фев.22!E42</f>
        <v>4438</v>
      </c>
    </row>
    <row r="43" spans="1:9" x14ac:dyDescent="0.25">
      <c r="A43" s="53">
        <v>40</v>
      </c>
      <c r="B43" s="3">
        <v>65</v>
      </c>
      <c r="C43" s="30"/>
      <c r="D43" s="117" t="s">
        <v>764</v>
      </c>
      <c r="E43" s="131">
        <v>174</v>
      </c>
      <c r="F43" s="13">
        <v>174</v>
      </c>
      <c r="G43" s="132" t="s">
        <v>1430</v>
      </c>
      <c r="H43" s="28">
        <v>44603</v>
      </c>
      <c r="I43" s="56">
        <f>янв.22!I43+фев.22!F43-фев.22!E43</f>
        <v>-174</v>
      </c>
    </row>
    <row r="44" spans="1:9" x14ac:dyDescent="0.25">
      <c r="A44" s="53">
        <v>41</v>
      </c>
      <c r="B44" s="3">
        <v>66</v>
      </c>
      <c r="C44" s="30"/>
      <c r="D44" s="117" t="s">
        <v>59</v>
      </c>
      <c r="E44" s="131">
        <v>174</v>
      </c>
      <c r="F44" s="13"/>
      <c r="G44" s="132"/>
      <c r="H44" s="28"/>
      <c r="I44" s="56">
        <f>янв.22!I44+фев.22!F44-фев.22!E44</f>
        <v>-1758</v>
      </c>
    </row>
    <row r="45" spans="1:9" x14ac:dyDescent="0.25">
      <c r="A45" s="53">
        <v>42</v>
      </c>
      <c r="B45" s="3">
        <v>67</v>
      </c>
      <c r="C45" s="30"/>
      <c r="D45" s="117" t="s">
        <v>60</v>
      </c>
      <c r="E45" s="131">
        <v>174</v>
      </c>
      <c r="F45" s="54">
        <v>249</v>
      </c>
      <c r="G45" s="132" t="s">
        <v>1431</v>
      </c>
      <c r="H45" s="28">
        <v>44599</v>
      </c>
      <c r="I45" s="56">
        <f>янв.22!I45+фев.22!F45-фев.22!E45</f>
        <v>638</v>
      </c>
    </row>
    <row r="46" spans="1:9" x14ac:dyDescent="0.25">
      <c r="A46" s="53">
        <v>43</v>
      </c>
      <c r="B46" s="41">
        <v>70</v>
      </c>
      <c r="C46" s="41"/>
      <c r="D46" s="122" t="s">
        <v>765</v>
      </c>
      <c r="E46" s="131">
        <v>174</v>
      </c>
      <c r="F46" s="13">
        <v>522</v>
      </c>
      <c r="G46" s="132" t="s">
        <v>1432</v>
      </c>
      <c r="H46" s="28">
        <v>44599</v>
      </c>
      <c r="I46" s="56">
        <f>янв.22!I46+фев.22!F46-фев.22!E46</f>
        <v>6352</v>
      </c>
    </row>
    <row r="47" spans="1:9" x14ac:dyDescent="0.25">
      <c r="A47" s="53">
        <v>44</v>
      </c>
      <c r="B47" s="41">
        <v>71</v>
      </c>
      <c r="C47" s="41"/>
      <c r="D47" s="107" t="s">
        <v>62</v>
      </c>
      <c r="E47" s="131">
        <v>174</v>
      </c>
      <c r="F47" s="13"/>
      <c r="G47" s="132"/>
      <c r="H47" s="131"/>
      <c r="I47" s="56">
        <f>янв.22!I47+фев.22!F47-фев.22!E47</f>
        <v>3476</v>
      </c>
    </row>
    <row r="48" spans="1:9" x14ac:dyDescent="0.25">
      <c r="A48" s="53">
        <v>45</v>
      </c>
      <c r="B48" s="41">
        <v>72</v>
      </c>
      <c r="C48" s="41"/>
      <c r="D48" s="107" t="s">
        <v>63</v>
      </c>
      <c r="E48" s="131">
        <v>174</v>
      </c>
      <c r="F48" s="13"/>
      <c r="G48" s="132"/>
      <c r="H48" s="28"/>
      <c r="I48" s="56">
        <f>янв.22!I48+фев.22!F48-фев.22!E48</f>
        <v>3424</v>
      </c>
    </row>
    <row r="49" spans="1:9" x14ac:dyDescent="0.25">
      <c r="A49" s="53">
        <v>46</v>
      </c>
      <c r="B49" s="41">
        <v>74</v>
      </c>
      <c r="C49" s="41"/>
      <c r="D49" s="107" t="s">
        <v>64</v>
      </c>
      <c r="E49" s="131">
        <v>174</v>
      </c>
      <c r="F49" s="13"/>
      <c r="G49" s="132"/>
      <c r="H49" s="131"/>
      <c r="I49" s="56">
        <f>янв.22!I49+фев.22!F49-фев.22!E49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107" t="s">
        <v>65</v>
      </c>
      <c r="E50" s="131">
        <v>174</v>
      </c>
      <c r="F50" s="13"/>
      <c r="G50" s="132"/>
      <c r="H50" s="28"/>
      <c r="I50" s="56">
        <f>янв.22!I50+фев.22!F50-фев.22!E50</f>
        <v>1044</v>
      </c>
    </row>
    <row r="51" spans="1:9" x14ac:dyDescent="0.25">
      <c r="A51" s="53">
        <v>48</v>
      </c>
      <c r="B51" s="41">
        <v>77</v>
      </c>
      <c r="C51" s="41"/>
      <c r="D51" s="107" t="s">
        <v>766</v>
      </c>
      <c r="E51" s="131">
        <v>174</v>
      </c>
      <c r="F51" s="13">
        <v>354</v>
      </c>
      <c r="G51" s="132" t="s">
        <v>1433</v>
      </c>
      <c r="H51" s="28">
        <v>44614</v>
      </c>
      <c r="I51" s="56">
        <f>янв.22!I51+фев.22!F51-фев.22!E51</f>
        <v>358</v>
      </c>
    </row>
    <row r="52" spans="1:9" x14ac:dyDescent="0.25">
      <c r="A52" s="53">
        <v>49</v>
      </c>
      <c r="B52" s="41">
        <v>78</v>
      </c>
      <c r="C52" s="41"/>
      <c r="D52" s="107" t="s">
        <v>1064</v>
      </c>
      <c r="E52" s="131">
        <v>174</v>
      </c>
      <c r="F52" s="13">
        <v>174</v>
      </c>
      <c r="G52" s="132" t="s">
        <v>1434</v>
      </c>
      <c r="H52" s="28">
        <v>44596</v>
      </c>
      <c r="I52" s="56">
        <f>янв.22!I52+фев.22!F52-фев.22!E52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107" t="s">
        <v>68</v>
      </c>
      <c r="E53" s="131">
        <v>174</v>
      </c>
      <c r="F53" s="13"/>
      <c r="G53" s="132"/>
      <c r="H53" s="28"/>
      <c r="I53" s="56">
        <f>янв.22!I53+фев.22!F53-фев.22!E53</f>
        <v>676</v>
      </c>
    </row>
    <row r="54" spans="1:9" x14ac:dyDescent="0.25">
      <c r="A54" s="53">
        <v>51</v>
      </c>
      <c r="B54" s="41">
        <v>79</v>
      </c>
      <c r="C54" s="41"/>
      <c r="D54" s="107" t="s">
        <v>69</v>
      </c>
      <c r="E54" s="131">
        <v>174</v>
      </c>
      <c r="F54" s="13">
        <v>340</v>
      </c>
      <c r="G54" s="132" t="s">
        <v>1435</v>
      </c>
      <c r="H54" s="28">
        <v>44609</v>
      </c>
      <c r="I54" s="56">
        <f>янв.22!I54+фев.22!F54-фев.22!E54</f>
        <v>-100</v>
      </c>
    </row>
    <row r="55" spans="1:9" x14ac:dyDescent="0.25">
      <c r="A55" s="53">
        <v>52</v>
      </c>
      <c r="B55" s="41">
        <v>80</v>
      </c>
      <c r="C55" s="41"/>
      <c r="D55" s="107" t="s">
        <v>70</v>
      </c>
      <c r="E55" s="131">
        <v>174</v>
      </c>
      <c r="F55" s="13"/>
      <c r="G55" s="132"/>
      <c r="H55" s="131"/>
      <c r="I55" s="56">
        <f>янв.22!I55+фев.22!F55-фев.22!E55</f>
        <v>-4524</v>
      </c>
    </row>
    <row r="56" spans="1:9" x14ac:dyDescent="0.25">
      <c r="A56" s="53">
        <v>53</v>
      </c>
      <c r="B56" s="41">
        <v>82</v>
      </c>
      <c r="C56" s="41"/>
      <c r="D56" s="107" t="s">
        <v>71</v>
      </c>
      <c r="E56" s="131">
        <v>174</v>
      </c>
      <c r="F56" s="13"/>
      <c r="G56" s="132"/>
      <c r="H56" s="28"/>
      <c r="I56" s="56">
        <f>янв.22!I56+фев.22!F56-фев.22!E56</f>
        <v>298</v>
      </c>
    </row>
    <row r="57" spans="1:9" x14ac:dyDescent="0.25">
      <c r="A57" s="53">
        <v>54</v>
      </c>
      <c r="B57" s="41">
        <v>83</v>
      </c>
      <c r="C57" s="41"/>
      <c r="D57" s="107" t="s">
        <v>1390</v>
      </c>
      <c r="E57" s="131">
        <v>174</v>
      </c>
      <c r="F57" s="13"/>
      <c r="G57" s="132"/>
      <c r="H57" s="131"/>
      <c r="I57" s="56">
        <f>янв.22!I57+фев.22!F57-фев.22!E57</f>
        <v>-4524</v>
      </c>
    </row>
    <row r="58" spans="1:9" x14ac:dyDescent="0.25">
      <c r="A58" s="53">
        <v>55</v>
      </c>
      <c r="B58" s="41">
        <v>83</v>
      </c>
      <c r="C58" s="41" t="s">
        <v>19</v>
      </c>
      <c r="D58" s="107" t="s">
        <v>73</v>
      </c>
      <c r="E58" s="131">
        <v>174</v>
      </c>
      <c r="F58" s="13"/>
      <c r="G58" s="132"/>
      <c r="H58" s="28"/>
      <c r="I58" s="56">
        <f>янв.22!I58+фев.22!F58-фев.22!E58</f>
        <v>6178</v>
      </c>
    </row>
    <row r="59" spans="1:9" x14ac:dyDescent="0.25">
      <c r="A59" s="53">
        <v>56</v>
      </c>
      <c r="B59" s="41">
        <v>84</v>
      </c>
      <c r="C59" s="41"/>
      <c r="D59" s="107" t="s">
        <v>74</v>
      </c>
      <c r="E59" s="131">
        <v>174</v>
      </c>
      <c r="F59" s="13"/>
      <c r="G59" s="132"/>
      <c r="H59" s="131"/>
      <c r="I59" s="56">
        <f>янв.22!I59+фев.22!F59-фев.22!E59</f>
        <v>-4524</v>
      </c>
    </row>
    <row r="60" spans="1:9" x14ac:dyDescent="0.25">
      <c r="A60" s="53">
        <v>57</v>
      </c>
      <c r="B60" s="41">
        <v>87</v>
      </c>
      <c r="C60" s="41"/>
      <c r="D60" s="107" t="s">
        <v>75</v>
      </c>
      <c r="E60" s="131">
        <v>174</v>
      </c>
      <c r="F60" s="13"/>
      <c r="G60" s="132"/>
      <c r="H60" s="131"/>
      <c r="I60" s="56">
        <f>янв.22!I60+фев.22!F60-фев.22!E60</f>
        <v>4476</v>
      </c>
    </row>
    <row r="61" spans="1:9" x14ac:dyDescent="0.25">
      <c r="A61" s="53">
        <v>58</v>
      </c>
      <c r="B61" s="41">
        <v>90</v>
      </c>
      <c r="C61" s="41"/>
      <c r="D61" s="107" t="s">
        <v>76</v>
      </c>
      <c r="E61" s="131">
        <v>174</v>
      </c>
      <c r="F61" s="13"/>
      <c r="G61" s="132"/>
      <c r="H61" s="28"/>
      <c r="I61" s="56">
        <f>янв.22!I61+фев.22!F61-фев.22!E61</f>
        <v>606</v>
      </c>
    </row>
    <row r="62" spans="1:9" x14ac:dyDescent="0.25">
      <c r="A62" s="53">
        <v>59</v>
      </c>
      <c r="B62" s="41">
        <v>91</v>
      </c>
      <c r="C62" s="41"/>
      <c r="D62" s="107" t="s">
        <v>77</v>
      </c>
      <c r="E62" s="131">
        <v>174</v>
      </c>
      <c r="F62" s="13">
        <v>348</v>
      </c>
      <c r="G62" s="132" t="s">
        <v>1436</v>
      </c>
      <c r="H62" s="28" t="s">
        <v>1437</v>
      </c>
      <c r="I62" s="56">
        <f>янв.22!I62+фев.22!F62-фев.22!E62</f>
        <v>348</v>
      </c>
    </row>
    <row r="63" spans="1:9" x14ac:dyDescent="0.25">
      <c r="A63" s="53">
        <v>60</v>
      </c>
      <c r="B63" s="41">
        <v>92</v>
      </c>
      <c r="C63" s="41"/>
      <c r="D63" s="107" t="s">
        <v>78</v>
      </c>
      <c r="E63" s="131">
        <v>174</v>
      </c>
      <c r="F63" s="13">
        <v>2088</v>
      </c>
      <c r="G63" s="132" t="s">
        <v>1438</v>
      </c>
      <c r="H63" s="28">
        <v>44603</v>
      </c>
      <c r="I63" s="56">
        <f>янв.22!I63+фев.22!F63-фев.22!E63</f>
        <v>1740</v>
      </c>
    </row>
    <row r="64" spans="1:9" x14ac:dyDescent="0.25">
      <c r="A64" s="53">
        <v>61</v>
      </c>
      <c r="B64" s="41">
        <v>93</v>
      </c>
      <c r="C64" s="41"/>
      <c r="D64" s="107" t="s">
        <v>79</v>
      </c>
      <c r="E64" s="131">
        <v>174</v>
      </c>
      <c r="F64" s="13"/>
      <c r="G64" s="132"/>
      <c r="H64" s="28"/>
      <c r="I64" s="56">
        <f>янв.22!I64+фев.22!F64-фев.22!E64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107" t="s">
        <v>1391</v>
      </c>
      <c r="E65" s="131">
        <v>174</v>
      </c>
      <c r="F65" s="13"/>
      <c r="G65" s="132"/>
      <c r="H65" s="28"/>
      <c r="I65" s="56">
        <f>янв.22!I65+фев.22!F65-фев.22!E65</f>
        <v>-2610</v>
      </c>
    </row>
    <row r="66" spans="1:9" x14ac:dyDescent="0.25">
      <c r="A66" s="53">
        <v>63</v>
      </c>
      <c r="B66" s="41">
        <v>95</v>
      </c>
      <c r="C66" s="41"/>
      <c r="D66" s="123" t="s">
        <v>771</v>
      </c>
      <c r="E66" s="131">
        <v>174</v>
      </c>
      <c r="F66" s="105"/>
      <c r="G66" s="105"/>
      <c r="H66" s="105"/>
      <c r="I66" s="56">
        <f>янв.22!I66+фев.22!F66-фев.22!E66</f>
        <v>-348</v>
      </c>
    </row>
    <row r="67" spans="1:9" x14ac:dyDescent="0.25">
      <c r="A67" s="53">
        <v>64</v>
      </c>
      <c r="B67" s="41">
        <v>96</v>
      </c>
      <c r="C67" s="41"/>
      <c r="D67" s="107" t="s">
        <v>81</v>
      </c>
      <c r="E67" s="131">
        <v>174</v>
      </c>
      <c r="F67" s="13"/>
      <c r="G67" s="132"/>
      <c r="H67" s="131"/>
      <c r="I67" s="56">
        <f>янв.22!I67+фев.22!F67-фев.22!E67</f>
        <v>3334</v>
      </c>
    </row>
    <row r="68" spans="1:9" x14ac:dyDescent="0.25">
      <c r="A68" s="53">
        <v>65</v>
      </c>
      <c r="B68" s="41">
        <v>98</v>
      </c>
      <c r="C68" s="41"/>
      <c r="D68" s="122" t="s">
        <v>768</v>
      </c>
      <c r="E68" s="131">
        <v>174</v>
      </c>
      <c r="F68" s="13"/>
      <c r="G68" s="132"/>
      <c r="H68" s="28"/>
      <c r="I68" s="56">
        <f>янв.22!I68+фев.22!F68-фев.22!E68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107" t="s">
        <v>83</v>
      </c>
      <c r="E69" s="131">
        <v>174</v>
      </c>
      <c r="F69" s="13">
        <v>174</v>
      </c>
      <c r="G69" s="132" t="s">
        <v>1439</v>
      </c>
      <c r="H69" s="28">
        <v>44596</v>
      </c>
      <c r="I69" s="56">
        <f>янв.22!I69+фев.22!F69-фев.22!E69</f>
        <v>0</v>
      </c>
    </row>
    <row r="70" spans="1:9" x14ac:dyDescent="0.25">
      <c r="A70" s="53">
        <v>67</v>
      </c>
      <c r="B70" s="41">
        <v>99</v>
      </c>
      <c r="C70" s="41"/>
      <c r="D70" s="107" t="s">
        <v>84</v>
      </c>
      <c r="E70" s="131">
        <v>174</v>
      </c>
      <c r="F70" s="13"/>
      <c r="G70" s="132"/>
      <c r="H70" s="131"/>
      <c r="I70" s="56">
        <f>янв.22!I70+фев.22!F70-фев.22!E70</f>
        <v>-4524</v>
      </c>
    </row>
    <row r="71" spans="1:9" x14ac:dyDescent="0.25">
      <c r="A71" s="53">
        <v>68</v>
      </c>
      <c r="B71" s="41">
        <v>100</v>
      </c>
      <c r="C71" s="41"/>
      <c r="D71" s="107" t="s">
        <v>85</v>
      </c>
      <c r="E71" s="131">
        <v>174</v>
      </c>
      <c r="F71" s="13"/>
      <c r="G71" s="132"/>
      <c r="H71" s="131"/>
      <c r="I71" s="56">
        <f>янв.22!I71+фев.22!F71-фев.22!E71</f>
        <v>2200</v>
      </c>
    </row>
    <row r="72" spans="1:9" x14ac:dyDescent="0.25">
      <c r="A72" s="53">
        <v>69</v>
      </c>
      <c r="B72" s="41">
        <v>101</v>
      </c>
      <c r="C72" s="41"/>
      <c r="D72" s="107" t="s">
        <v>769</v>
      </c>
      <c r="E72" s="111">
        <f>174+174</f>
        <v>348</v>
      </c>
      <c r="F72" s="13"/>
      <c r="G72" s="132"/>
      <c r="H72" s="131"/>
      <c r="I72" s="56">
        <f>янв.22!I72+фев.22!F72-фев.22!E72</f>
        <v>-9048</v>
      </c>
    </row>
    <row r="73" spans="1:9" x14ac:dyDescent="0.25">
      <c r="A73" s="53">
        <v>70</v>
      </c>
      <c r="B73" s="41">
        <v>102</v>
      </c>
      <c r="C73" s="41"/>
      <c r="D73" s="107" t="s">
        <v>87</v>
      </c>
      <c r="E73" s="131">
        <v>174</v>
      </c>
      <c r="F73" s="13"/>
      <c r="G73" s="132"/>
      <c r="H73" s="131"/>
      <c r="I73" s="56">
        <f>янв.22!I73+фев.22!F73-фев.22!E73</f>
        <v>-624</v>
      </c>
    </row>
    <row r="74" spans="1:9" x14ac:dyDescent="0.25">
      <c r="A74" s="53">
        <v>71</v>
      </c>
      <c r="B74" s="41">
        <v>103</v>
      </c>
      <c r="C74" s="41"/>
      <c r="D74" s="107" t="s">
        <v>88</v>
      </c>
      <c r="E74" s="131">
        <v>174</v>
      </c>
      <c r="F74" s="13">
        <v>174</v>
      </c>
      <c r="G74" s="132" t="s">
        <v>1440</v>
      </c>
      <c r="H74" s="28">
        <v>44599</v>
      </c>
      <c r="I74" s="56">
        <f>янв.22!I74+фев.22!F74-фев.22!E74</f>
        <v>738</v>
      </c>
    </row>
    <row r="75" spans="1:9" x14ac:dyDescent="0.25">
      <c r="A75" s="53">
        <v>72</v>
      </c>
      <c r="B75" s="41">
        <v>104</v>
      </c>
      <c r="C75" s="41"/>
      <c r="D75" s="107" t="s">
        <v>89</v>
      </c>
      <c r="E75" s="131">
        <v>174</v>
      </c>
      <c r="F75" s="13">
        <v>348</v>
      </c>
      <c r="G75" s="132" t="s">
        <v>1441</v>
      </c>
      <c r="H75" s="28">
        <v>44607</v>
      </c>
      <c r="I75" s="56">
        <f>янв.22!I75+фев.22!F75-фев.22!E75</f>
        <v>6526</v>
      </c>
    </row>
    <row r="76" spans="1:9" x14ac:dyDescent="0.25">
      <c r="A76" s="53">
        <v>73</v>
      </c>
      <c r="B76" s="41">
        <v>108</v>
      </c>
      <c r="C76" s="41"/>
      <c r="D76" s="107" t="s">
        <v>770</v>
      </c>
      <c r="E76" s="131">
        <v>174</v>
      </c>
      <c r="F76" s="13"/>
      <c r="G76" s="132"/>
      <c r="H76" s="28"/>
      <c r="I76" s="56">
        <f>янв.22!I76+фев.22!F76-фев.22!E76</f>
        <v>-1392</v>
      </c>
    </row>
    <row r="77" spans="1:9" x14ac:dyDescent="0.25">
      <c r="A77" s="53">
        <v>74</v>
      </c>
      <c r="B77" s="41">
        <v>109</v>
      </c>
      <c r="C77" s="41"/>
      <c r="D77" s="107" t="s">
        <v>91</v>
      </c>
      <c r="E77" s="131">
        <v>174</v>
      </c>
      <c r="F77" s="13"/>
      <c r="G77" s="132"/>
      <c r="H77" s="28"/>
      <c r="I77" s="56">
        <f>янв.22!I77+фев.22!F77-фев.22!E77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107" t="s">
        <v>92</v>
      </c>
      <c r="E78" s="131">
        <v>174</v>
      </c>
      <c r="F78" s="13"/>
      <c r="G78" s="132"/>
      <c r="H78" s="28"/>
      <c r="I78" s="56">
        <f>янв.22!I78+фев.22!F78-фев.22!E78</f>
        <v>576</v>
      </c>
    </row>
    <row r="79" spans="1:9" x14ac:dyDescent="0.25">
      <c r="A79" s="53">
        <v>76</v>
      </c>
      <c r="B79" s="41">
        <v>110</v>
      </c>
      <c r="C79" s="41"/>
      <c r="D79" s="107" t="s">
        <v>93</v>
      </c>
      <c r="E79" s="131">
        <v>174</v>
      </c>
      <c r="F79" s="13"/>
      <c r="G79" s="132"/>
      <c r="H79" s="131"/>
      <c r="I79" s="56">
        <f>янв.22!I79+фев.22!F79-фев.22!E79</f>
        <v>160</v>
      </c>
    </row>
    <row r="80" spans="1:9" x14ac:dyDescent="0.25">
      <c r="A80" s="53">
        <v>77</v>
      </c>
      <c r="B80" s="41">
        <v>111</v>
      </c>
      <c r="C80" s="41"/>
      <c r="D80" s="107" t="s">
        <v>94</v>
      </c>
      <c r="E80" s="131">
        <v>174</v>
      </c>
      <c r="F80" s="13"/>
      <c r="G80" s="132"/>
      <c r="H80" s="28"/>
      <c r="I80" s="56">
        <f>янв.22!I80+фев.22!F80-фев.22!E80</f>
        <v>1944</v>
      </c>
    </row>
    <row r="81" spans="1:9" x14ac:dyDescent="0.25">
      <c r="A81" s="53">
        <v>78</v>
      </c>
      <c r="B81" s="41">
        <v>112</v>
      </c>
      <c r="C81" s="41"/>
      <c r="D81" s="107" t="s">
        <v>95</v>
      </c>
      <c r="E81" s="131">
        <v>174</v>
      </c>
      <c r="F81" s="13">
        <v>174</v>
      </c>
      <c r="G81" s="132" t="s">
        <v>1442</v>
      </c>
      <c r="H81" s="28">
        <v>44618</v>
      </c>
      <c r="I81" s="56">
        <f>янв.22!I81+фев.22!F81-фев.22!E81</f>
        <v>-2262</v>
      </c>
    </row>
    <row r="82" spans="1:9" x14ac:dyDescent="0.25">
      <c r="A82" s="53">
        <v>79</v>
      </c>
      <c r="B82" s="41">
        <v>113</v>
      </c>
      <c r="C82" s="41"/>
      <c r="D82" s="107" t="s">
        <v>96</v>
      </c>
      <c r="E82" s="131">
        <v>174</v>
      </c>
      <c r="F82" s="13"/>
      <c r="G82" s="132"/>
      <c r="H82" s="28"/>
      <c r="I82" s="56">
        <f>янв.22!I82+фев.22!F82-фев.22!E82</f>
        <v>-4524</v>
      </c>
    </row>
    <row r="83" spans="1:9" x14ac:dyDescent="0.25">
      <c r="A83" s="53">
        <v>80</v>
      </c>
      <c r="B83" s="41">
        <v>114</v>
      </c>
      <c r="C83" s="41"/>
      <c r="D83" s="107" t="s">
        <v>97</v>
      </c>
      <c r="E83" s="131">
        <v>174</v>
      </c>
      <c r="F83" s="13"/>
      <c r="G83" s="132"/>
      <c r="H83" s="131"/>
      <c r="I83" s="56">
        <f>янв.22!I83+фев.22!F83-фев.22!E83</f>
        <v>-4524</v>
      </c>
    </row>
    <row r="84" spans="1:9" x14ac:dyDescent="0.25">
      <c r="A84" s="53">
        <v>81</v>
      </c>
      <c r="B84" s="41">
        <v>115</v>
      </c>
      <c r="C84" s="41"/>
      <c r="D84" s="107" t="s">
        <v>98</v>
      </c>
      <c r="E84" s="131">
        <v>174</v>
      </c>
      <c r="F84" s="13"/>
      <c r="G84" s="132"/>
      <c r="H84" s="131"/>
      <c r="I84" s="56">
        <f>янв.22!I84+фев.22!F84-фев.22!E84</f>
        <v>-4524</v>
      </c>
    </row>
    <row r="85" spans="1:9" x14ac:dyDescent="0.25">
      <c r="A85" s="53">
        <v>82</v>
      </c>
      <c r="B85" s="41">
        <v>116</v>
      </c>
      <c r="C85" s="41"/>
      <c r="D85" s="107" t="s">
        <v>99</v>
      </c>
      <c r="E85" s="131">
        <v>174</v>
      </c>
      <c r="F85" s="13"/>
      <c r="G85" s="132"/>
      <c r="H85" s="131"/>
      <c r="I85" s="56">
        <f>янв.22!I85+фев.22!F85-фев.22!E85</f>
        <v>-4524</v>
      </c>
    </row>
    <row r="86" spans="1:9" x14ac:dyDescent="0.25">
      <c r="A86" s="53">
        <v>83</v>
      </c>
      <c r="B86" s="41">
        <v>118</v>
      </c>
      <c r="C86" s="41"/>
      <c r="D86" s="107" t="s">
        <v>100</v>
      </c>
      <c r="E86" s="131">
        <v>174</v>
      </c>
      <c r="F86" s="13"/>
      <c r="G86" s="132"/>
      <c r="H86" s="28"/>
      <c r="I86" s="56">
        <f>янв.22!I86+фев.22!F86-фев.22!E86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107" t="s">
        <v>101</v>
      </c>
      <c r="E87" s="131">
        <v>174</v>
      </c>
      <c r="F87" s="13"/>
      <c r="G87" s="132"/>
      <c r="H87" s="28"/>
      <c r="I87" s="56">
        <f>янв.22!I87+фев.22!F87-фев.22!E87</f>
        <v>-4524</v>
      </c>
    </row>
    <row r="88" spans="1:9" x14ac:dyDescent="0.25">
      <c r="A88" s="53">
        <v>85</v>
      </c>
      <c r="B88" s="41">
        <v>120</v>
      </c>
      <c r="C88" s="41"/>
      <c r="D88" s="107" t="s">
        <v>102</v>
      </c>
      <c r="E88" s="131">
        <v>174</v>
      </c>
      <c r="F88" s="13"/>
      <c r="G88" s="132"/>
      <c r="H88" s="28"/>
      <c r="I88" s="56">
        <f>янв.22!I88+фев.22!F88-фев.22!E88</f>
        <v>-136</v>
      </c>
    </row>
    <row r="89" spans="1:9" x14ac:dyDescent="0.25">
      <c r="A89" s="53">
        <v>86</v>
      </c>
      <c r="B89" s="41">
        <v>122</v>
      </c>
      <c r="C89" s="41"/>
      <c r="D89" s="107" t="s">
        <v>103</v>
      </c>
      <c r="E89" s="131">
        <v>174</v>
      </c>
      <c r="F89" s="13"/>
      <c r="G89" s="132"/>
      <c r="H89" s="131"/>
      <c r="I89" s="56">
        <f>янв.22!I89+фев.22!F89-фев.22!E89</f>
        <v>520</v>
      </c>
    </row>
    <row r="90" spans="1:9" x14ac:dyDescent="0.25">
      <c r="A90" s="53">
        <v>87</v>
      </c>
      <c r="B90" s="41">
        <v>123</v>
      </c>
      <c r="C90" s="41"/>
      <c r="D90" s="107" t="s">
        <v>104</v>
      </c>
      <c r="E90" s="131">
        <v>174</v>
      </c>
      <c r="F90" s="13"/>
      <c r="G90" s="132"/>
      <c r="H90" s="131"/>
      <c r="I90" s="56">
        <f>янв.22!I90+фев.22!F90-фев.22!E90</f>
        <v>-24</v>
      </c>
    </row>
    <row r="91" spans="1:9" x14ac:dyDescent="0.25">
      <c r="A91" s="53">
        <v>88</v>
      </c>
      <c r="B91" s="41">
        <v>124</v>
      </c>
      <c r="C91" s="41"/>
      <c r="D91" s="107" t="s">
        <v>105</v>
      </c>
      <c r="E91" s="131">
        <v>174</v>
      </c>
      <c r="F91" s="13"/>
      <c r="G91" s="132"/>
      <c r="H91" s="28"/>
      <c r="I91" s="56">
        <f>янв.22!I91+фев.22!F91-фев.22!E91</f>
        <v>-4524</v>
      </c>
    </row>
    <row r="92" spans="1:9" x14ac:dyDescent="0.25">
      <c r="A92" s="53">
        <v>89</v>
      </c>
      <c r="B92" s="41">
        <v>125</v>
      </c>
      <c r="C92" s="41"/>
      <c r="D92" s="107" t="s">
        <v>106</v>
      </c>
      <c r="E92" s="131">
        <v>174</v>
      </c>
      <c r="F92" s="13">
        <v>900</v>
      </c>
      <c r="G92" s="132" t="s">
        <v>1443</v>
      </c>
      <c r="H92" s="28">
        <v>44606</v>
      </c>
      <c r="I92" s="56">
        <f>янв.22!I92+фев.22!F92-фев.22!E92</f>
        <v>518</v>
      </c>
    </row>
    <row r="93" spans="1:9" x14ac:dyDescent="0.25">
      <c r="A93" s="53">
        <v>90</v>
      </c>
      <c r="B93" s="41">
        <v>126</v>
      </c>
      <c r="C93" s="41"/>
      <c r="D93" s="107" t="s">
        <v>107</v>
      </c>
      <c r="E93" s="131">
        <v>174</v>
      </c>
      <c r="F93" s="13"/>
      <c r="G93" s="132"/>
      <c r="H93" s="28"/>
      <c r="I93" s="56">
        <f>янв.22!I93+фев.22!F93-фев.22!E93</f>
        <v>-354</v>
      </c>
    </row>
    <row r="94" spans="1:9" x14ac:dyDescent="0.25">
      <c r="A94" s="53">
        <v>91</v>
      </c>
      <c r="B94" s="41">
        <v>127</v>
      </c>
      <c r="C94" s="41"/>
      <c r="D94" s="107" t="s">
        <v>339</v>
      </c>
      <c r="E94" s="131">
        <v>174</v>
      </c>
      <c r="F94" s="13"/>
      <c r="G94" s="132"/>
      <c r="H94" s="131"/>
      <c r="I94" s="56">
        <f>янв.22!I94+фев.22!F94-фев.22!E94</f>
        <v>-2958</v>
      </c>
    </row>
    <row r="95" spans="1:9" x14ac:dyDescent="0.25">
      <c r="A95" s="53">
        <v>92</v>
      </c>
      <c r="B95" s="41">
        <v>132</v>
      </c>
      <c r="C95" s="41"/>
      <c r="D95" s="107" t="s">
        <v>109</v>
      </c>
      <c r="E95" s="131">
        <v>174</v>
      </c>
      <c r="F95" s="13"/>
      <c r="G95" s="132"/>
      <c r="H95" s="28"/>
      <c r="I95" s="56">
        <f>янв.22!I95+фев.22!F95-фев.22!E95</f>
        <v>2020</v>
      </c>
    </row>
    <row r="96" spans="1:9" x14ac:dyDescent="0.25">
      <c r="A96" s="53">
        <v>93</v>
      </c>
      <c r="B96" s="41">
        <v>133</v>
      </c>
      <c r="C96" s="41"/>
      <c r="D96" s="107" t="s">
        <v>110</v>
      </c>
      <c r="E96" s="131">
        <v>174</v>
      </c>
      <c r="F96" s="13">
        <v>174</v>
      </c>
      <c r="G96" s="132" t="s">
        <v>1444</v>
      </c>
      <c r="H96" s="28">
        <v>44599</v>
      </c>
      <c r="I96" s="56">
        <f>янв.22!I96+фев.22!F96-фев.22!E96</f>
        <v>522</v>
      </c>
    </row>
    <row r="97" spans="1:9" x14ac:dyDescent="0.25">
      <c r="A97" s="53">
        <v>94</v>
      </c>
      <c r="B97" s="41">
        <v>134</v>
      </c>
      <c r="C97" s="41"/>
      <c r="D97" s="107" t="s">
        <v>111</v>
      </c>
      <c r="E97" s="131">
        <v>174</v>
      </c>
      <c r="F97" s="13"/>
      <c r="G97" s="132"/>
      <c r="H97" s="131"/>
      <c r="I97" s="56">
        <f>янв.22!I97+фев.22!F97-фев.22!E97</f>
        <v>976</v>
      </c>
    </row>
    <row r="98" spans="1:9" x14ac:dyDescent="0.25">
      <c r="A98" s="53">
        <v>95</v>
      </c>
      <c r="B98" s="41">
        <v>135</v>
      </c>
      <c r="C98" s="41"/>
      <c r="D98" s="107" t="s">
        <v>112</v>
      </c>
      <c r="E98" s="131">
        <v>174</v>
      </c>
      <c r="F98" s="13"/>
      <c r="G98" s="132"/>
      <c r="H98" s="28"/>
      <c r="I98" s="56">
        <f>янв.22!I98+фев.22!F98-фев.22!E98</f>
        <v>1218</v>
      </c>
    </row>
    <row r="99" spans="1:9" x14ac:dyDescent="0.25">
      <c r="A99" s="53">
        <v>96</v>
      </c>
      <c r="B99" s="41">
        <v>137</v>
      </c>
      <c r="C99" s="41"/>
      <c r="D99" s="107" t="s">
        <v>113</v>
      </c>
      <c r="E99" s="131">
        <v>174</v>
      </c>
      <c r="F99" s="13"/>
      <c r="G99" s="132"/>
      <c r="H99" s="131"/>
      <c r="I99" s="56">
        <f>янв.22!I99+фев.22!F99-фев.22!E99</f>
        <v>6178</v>
      </c>
    </row>
    <row r="100" spans="1:9" x14ac:dyDescent="0.25">
      <c r="A100" s="53">
        <v>97</v>
      </c>
      <c r="B100" s="41">
        <v>139</v>
      </c>
      <c r="C100" s="41"/>
      <c r="D100" s="107" t="s">
        <v>114</v>
      </c>
      <c r="E100" s="131">
        <v>174</v>
      </c>
      <c r="F100" s="13">
        <v>174</v>
      </c>
      <c r="G100" s="132" t="s">
        <v>1445</v>
      </c>
      <c r="H100" s="28">
        <v>44749</v>
      </c>
      <c r="I100" s="56">
        <f>янв.22!I100+фев.22!F100-фев.22!E100</f>
        <v>0</v>
      </c>
    </row>
    <row r="101" spans="1:9" x14ac:dyDescent="0.25">
      <c r="A101" s="53">
        <v>98</v>
      </c>
      <c r="B101" s="41">
        <v>140</v>
      </c>
      <c r="C101" s="41"/>
      <c r="D101" s="107" t="s">
        <v>115</v>
      </c>
      <c r="E101" s="131">
        <v>174</v>
      </c>
      <c r="F101" s="13"/>
      <c r="G101" s="132"/>
      <c r="H101" s="131"/>
      <c r="I101" s="56">
        <f>янв.22!I101+фев.22!F101-фев.22!E101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107" t="s">
        <v>116</v>
      </c>
      <c r="E102" s="131">
        <v>174</v>
      </c>
      <c r="F102" s="13"/>
      <c r="G102" s="132"/>
      <c r="H102" s="28"/>
      <c r="I102" s="56">
        <f>янв.22!I102+фев.22!F102-фев.22!E102</f>
        <v>-524</v>
      </c>
    </row>
    <row r="103" spans="1:9" x14ac:dyDescent="0.25">
      <c r="A103" s="53">
        <v>100</v>
      </c>
      <c r="B103" s="41">
        <v>143</v>
      </c>
      <c r="C103" s="41"/>
      <c r="D103" s="107" t="s">
        <v>117</v>
      </c>
      <c r="E103" s="131">
        <v>174</v>
      </c>
      <c r="F103" s="13">
        <v>150</v>
      </c>
      <c r="G103" s="132" t="s">
        <v>1446</v>
      </c>
      <c r="H103" s="28">
        <v>44607</v>
      </c>
      <c r="I103" s="56">
        <f>янв.22!I103+фев.22!F103-фев.22!E103</f>
        <v>-124</v>
      </c>
    </row>
    <row r="104" spans="1:9" x14ac:dyDescent="0.25">
      <c r="A104" s="53">
        <v>101</v>
      </c>
      <c r="B104" s="41">
        <v>144</v>
      </c>
      <c r="C104" s="41"/>
      <c r="D104" s="107" t="s">
        <v>118</v>
      </c>
      <c r="E104" s="131">
        <v>174</v>
      </c>
      <c r="F104" s="13">
        <v>522</v>
      </c>
      <c r="G104" s="132" t="s">
        <v>1447</v>
      </c>
      <c r="H104" s="28">
        <v>44599</v>
      </c>
      <c r="I104" s="56">
        <f>янв.22!I104+фев.22!F104-фев.22!E104</f>
        <v>174</v>
      </c>
    </row>
    <row r="105" spans="1:9" x14ac:dyDescent="0.25">
      <c r="A105" s="53">
        <v>102</v>
      </c>
      <c r="B105" s="41">
        <v>145</v>
      </c>
      <c r="C105" s="41"/>
      <c r="D105" s="107" t="s">
        <v>119</v>
      </c>
      <c r="E105" s="131">
        <v>174</v>
      </c>
      <c r="F105" s="13"/>
      <c r="G105" s="132"/>
      <c r="H105" s="131"/>
      <c r="I105" s="56">
        <f>янв.22!I105+фев.22!F105-фев.22!E105</f>
        <v>3046</v>
      </c>
    </row>
    <row r="106" spans="1:9" x14ac:dyDescent="0.25">
      <c r="A106" s="53">
        <v>103</v>
      </c>
      <c r="B106" s="41">
        <v>146</v>
      </c>
      <c r="C106" s="41"/>
      <c r="D106" s="107" t="s">
        <v>120</v>
      </c>
      <c r="E106" s="131">
        <v>174</v>
      </c>
      <c r="F106" s="13"/>
      <c r="G106" s="132"/>
      <c r="H106" s="28"/>
      <c r="I106" s="56">
        <f>янв.22!I106+фев.22!F106-фев.22!E106</f>
        <v>-2436</v>
      </c>
    </row>
    <row r="107" spans="1:9" x14ac:dyDescent="0.25">
      <c r="A107" s="53">
        <v>104</v>
      </c>
      <c r="B107" s="41">
        <v>147</v>
      </c>
      <c r="C107" s="41"/>
      <c r="D107" s="107" t="s">
        <v>121</v>
      </c>
      <c r="E107" s="131">
        <v>174</v>
      </c>
      <c r="F107" s="13"/>
      <c r="G107" s="132"/>
      <c r="H107" s="131"/>
      <c r="I107" s="56">
        <f>янв.22!I107+фев.22!F107-фев.22!E107</f>
        <v>-4524</v>
      </c>
    </row>
    <row r="108" spans="1:9" x14ac:dyDescent="0.25">
      <c r="A108" s="53">
        <v>105</v>
      </c>
      <c r="B108" s="41">
        <v>148</v>
      </c>
      <c r="C108" s="41"/>
      <c r="D108" s="107" t="s">
        <v>122</v>
      </c>
      <c r="E108" s="131">
        <v>174</v>
      </c>
      <c r="F108" s="13"/>
      <c r="G108" s="132"/>
      <c r="H108" s="28"/>
      <c r="I108" s="56">
        <f>янв.22!I108+фев.22!F108-фев.22!E108</f>
        <v>1476</v>
      </c>
    </row>
    <row r="109" spans="1:9" x14ac:dyDescent="0.25">
      <c r="A109" s="53">
        <v>106</v>
      </c>
      <c r="B109" s="41">
        <v>149</v>
      </c>
      <c r="C109" s="41"/>
      <c r="D109" s="107" t="s">
        <v>123</v>
      </c>
      <c r="E109" s="131">
        <v>174</v>
      </c>
      <c r="F109" s="13"/>
      <c r="G109" s="132"/>
      <c r="H109" s="28"/>
      <c r="I109" s="56">
        <f>янв.22!I109+фев.22!F109-фев.22!E109</f>
        <v>348</v>
      </c>
    </row>
    <row r="110" spans="1:9" x14ac:dyDescent="0.25">
      <c r="A110" s="53">
        <v>107</v>
      </c>
      <c r="B110" s="41">
        <v>152</v>
      </c>
      <c r="C110" s="41"/>
      <c r="D110" s="107" t="s">
        <v>124</v>
      </c>
      <c r="E110" s="131">
        <v>174</v>
      </c>
      <c r="F110" s="13">
        <v>522</v>
      </c>
      <c r="G110" s="132" t="s">
        <v>1448</v>
      </c>
      <c r="H110" s="28">
        <v>44620</v>
      </c>
      <c r="I110" s="56">
        <f>янв.22!I110+фев.22!F110-фев.22!E110</f>
        <v>6700</v>
      </c>
    </row>
    <row r="111" spans="1:9" x14ac:dyDescent="0.25">
      <c r="A111" s="53">
        <v>108</v>
      </c>
      <c r="B111" s="41">
        <v>153</v>
      </c>
      <c r="C111" s="41"/>
      <c r="D111" s="107" t="s">
        <v>125</v>
      </c>
      <c r="E111" s="131">
        <v>174</v>
      </c>
      <c r="F111" s="13"/>
      <c r="G111" s="132"/>
      <c r="H111" s="28"/>
      <c r="I111" s="56">
        <f>янв.22!I111+фев.22!F111-фев.22!E111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107" t="s">
        <v>126</v>
      </c>
      <c r="E112" s="131">
        <v>174</v>
      </c>
      <c r="F112" s="13"/>
      <c r="G112" s="132"/>
      <c r="H112" s="131"/>
      <c r="I112" s="56">
        <f>янв.22!I112+фев.22!F112-фев.22!E112</f>
        <v>1866</v>
      </c>
    </row>
    <row r="113" spans="1:9" x14ac:dyDescent="0.25">
      <c r="A113" s="53">
        <v>110</v>
      </c>
      <c r="B113" s="41">
        <v>154</v>
      </c>
      <c r="C113" s="41"/>
      <c r="D113" s="107" t="s">
        <v>127</v>
      </c>
      <c r="E113" s="131">
        <v>174</v>
      </c>
      <c r="F113" s="13"/>
      <c r="G113" s="132"/>
      <c r="H113" s="131"/>
      <c r="I113" s="56">
        <f>янв.22!I113+фев.22!F113-фев.22!E113</f>
        <v>762</v>
      </c>
    </row>
    <row r="114" spans="1:9" x14ac:dyDescent="0.25">
      <c r="A114" s="53">
        <v>111</v>
      </c>
      <c r="B114" s="41">
        <v>155</v>
      </c>
      <c r="C114" s="41"/>
      <c r="D114" s="107" t="s">
        <v>128</v>
      </c>
      <c r="E114" s="131">
        <v>174</v>
      </c>
      <c r="F114" s="13"/>
      <c r="G114" s="132"/>
      <c r="H114" s="131"/>
      <c r="I114" s="56">
        <f>янв.22!I114+фев.22!F114-фев.22!E114</f>
        <v>-4524</v>
      </c>
    </row>
    <row r="115" spans="1:9" x14ac:dyDescent="0.25">
      <c r="A115" s="53">
        <v>112</v>
      </c>
      <c r="B115" s="41">
        <v>156</v>
      </c>
      <c r="C115" s="41"/>
      <c r="D115" s="107" t="s">
        <v>129</v>
      </c>
      <c r="E115" s="131">
        <v>174</v>
      </c>
      <c r="F115" s="13">
        <v>200</v>
      </c>
      <c r="G115" s="132" t="s">
        <v>1449</v>
      </c>
      <c r="H115" s="28">
        <v>44613</v>
      </c>
      <c r="I115" s="56">
        <f>янв.22!I115+фев.22!F115-фев.22!E115</f>
        <v>16</v>
      </c>
    </row>
    <row r="116" spans="1:9" x14ac:dyDescent="0.25">
      <c r="A116" s="53">
        <v>113</v>
      </c>
      <c r="B116" s="41">
        <v>158</v>
      </c>
      <c r="C116" s="41"/>
      <c r="D116" s="107" t="s">
        <v>130</v>
      </c>
      <c r="E116" s="131">
        <v>174</v>
      </c>
      <c r="F116" s="13"/>
      <c r="G116" s="132"/>
      <c r="H116" s="28"/>
      <c r="I116" s="56">
        <f>янв.22!I116+фев.22!F116-фев.22!E116</f>
        <v>-348</v>
      </c>
    </row>
    <row r="117" spans="1:9" x14ac:dyDescent="0.25">
      <c r="A117" s="53">
        <v>114</v>
      </c>
      <c r="B117" s="41">
        <v>162</v>
      </c>
      <c r="C117" s="41"/>
      <c r="D117" s="107" t="s">
        <v>131</v>
      </c>
      <c r="E117" s="131">
        <v>174</v>
      </c>
      <c r="F117" s="13"/>
      <c r="G117" s="132"/>
      <c r="H117" s="131"/>
      <c r="I117" s="56">
        <f>янв.22!I117+фев.22!F117-фев.22!E117</f>
        <v>-4524</v>
      </c>
    </row>
    <row r="118" spans="1:9" x14ac:dyDescent="0.25">
      <c r="A118" s="53">
        <v>115</v>
      </c>
      <c r="B118" s="41">
        <v>165</v>
      </c>
      <c r="C118" s="41"/>
      <c r="D118" s="107" t="s">
        <v>132</v>
      </c>
      <c r="E118" s="131">
        <v>174</v>
      </c>
      <c r="F118" s="13">
        <v>174</v>
      </c>
      <c r="G118" s="132" t="s">
        <v>1450</v>
      </c>
      <c r="H118" s="28">
        <v>44601</v>
      </c>
      <c r="I118" s="56">
        <f>янв.22!I118+фев.22!F118-фев.22!E118</f>
        <v>0</v>
      </c>
    </row>
    <row r="119" spans="1:9" x14ac:dyDescent="0.25">
      <c r="A119" s="53">
        <v>116</v>
      </c>
      <c r="B119" s="41">
        <v>166</v>
      </c>
      <c r="C119" s="41"/>
      <c r="D119" s="107" t="s">
        <v>133</v>
      </c>
      <c r="E119" s="131">
        <v>174</v>
      </c>
      <c r="F119" s="13"/>
      <c r="G119" s="132"/>
      <c r="H119" s="131"/>
      <c r="I119" s="56">
        <f>янв.22!I119+фев.22!F119-фев.22!E119</f>
        <v>76</v>
      </c>
    </row>
    <row r="120" spans="1:9" x14ac:dyDescent="0.25">
      <c r="A120" s="53">
        <v>117</v>
      </c>
      <c r="B120" s="41">
        <v>167</v>
      </c>
      <c r="C120" s="41"/>
      <c r="D120" s="107" t="s">
        <v>134</v>
      </c>
      <c r="E120" s="131">
        <v>174</v>
      </c>
      <c r="F120" s="13"/>
      <c r="G120" s="132"/>
      <c r="H120" s="28"/>
      <c r="I120" s="56">
        <f>янв.22!I120+фев.22!F120-фев.22!E120</f>
        <v>-822</v>
      </c>
    </row>
    <row r="121" spans="1:9" x14ac:dyDescent="0.25">
      <c r="A121" s="53">
        <v>118</v>
      </c>
      <c r="B121" s="41">
        <v>169</v>
      </c>
      <c r="C121" s="41"/>
      <c r="D121" s="107" t="s">
        <v>1380</v>
      </c>
      <c r="E121" s="131">
        <v>174</v>
      </c>
      <c r="F121" s="13">
        <v>1500</v>
      </c>
      <c r="G121" s="132" t="s">
        <v>1451</v>
      </c>
      <c r="H121" s="28">
        <v>44602</v>
      </c>
      <c r="I121" s="56">
        <f>янв.22!I121+фев.22!F121-фев.22!E121</f>
        <v>1152</v>
      </c>
    </row>
    <row r="122" spans="1:9" x14ac:dyDescent="0.25">
      <c r="A122" s="53">
        <v>119</v>
      </c>
      <c r="B122" s="41">
        <v>172</v>
      </c>
      <c r="C122" s="41"/>
      <c r="D122" s="107" t="s">
        <v>135</v>
      </c>
      <c r="E122" s="131">
        <v>174</v>
      </c>
      <c r="F122" s="13">
        <v>1044</v>
      </c>
      <c r="G122" s="132" t="s">
        <v>1452</v>
      </c>
      <c r="H122" s="28">
        <v>44606</v>
      </c>
      <c r="I122" s="56">
        <f>янв.22!I122+фев.22!F122-фев.22!E122</f>
        <v>750</v>
      </c>
    </row>
    <row r="123" spans="1:9" x14ac:dyDescent="0.25">
      <c r="A123" s="53">
        <v>120</v>
      </c>
      <c r="B123" s="41">
        <v>173</v>
      </c>
      <c r="C123" s="41"/>
      <c r="D123" s="107" t="s">
        <v>136</v>
      </c>
      <c r="E123" s="131">
        <v>174</v>
      </c>
      <c r="F123" s="13">
        <v>1044</v>
      </c>
      <c r="G123" s="132" t="s">
        <v>1453</v>
      </c>
      <c r="H123" s="28">
        <v>44602</v>
      </c>
      <c r="I123" s="56">
        <f>янв.22!I123+фев.22!F123-фев.22!E123</f>
        <v>174</v>
      </c>
    </row>
    <row r="124" spans="1:9" x14ac:dyDescent="0.25">
      <c r="A124" s="53">
        <v>121</v>
      </c>
      <c r="B124" s="41">
        <v>175</v>
      </c>
      <c r="C124" s="41"/>
      <c r="D124" s="107" t="s">
        <v>137</v>
      </c>
      <c r="E124" s="131">
        <v>174</v>
      </c>
      <c r="F124" s="13">
        <v>175</v>
      </c>
      <c r="G124" s="132" t="s">
        <v>1454</v>
      </c>
      <c r="H124" s="28">
        <v>44613</v>
      </c>
      <c r="I124" s="56">
        <f>янв.22!I124+фев.22!F124-фев.22!E124</f>
        <v>206</v>
      </c>
    </row>
    <row r="125" spans="1:9" x14ac:dyDescent="0.25">
      <c r="A125" s="53">
        <v>122</v>
      </c>
      <c r="B125" s="41">
        <v>177</v>
      </c>
      <c r="C125" s="41"/>
      <c r="D125" s="107" t="s">
        <v>138</v>
      </c>
      <c r="E125" s="131">
        <v>174</v>
      </c>
      <c r="F125" s="13">
        <v>2088</v>
      </c>
      <c r="G125" s="132" t="s">
        <v>1455</v>
      </c>
      <c r="H125" s="28">
        <v>44603</v>
      </c>
      <c r="I125" s="56">
        <f>янв.22!I125+фев.22!F125-фев.22!E125</f>
        <v>1740</v>
      </c>
    </row>
    <row r="126" spans="1:9" x14ac:dyDescent="0.25">
      <c r="A126" s="53">
        <v>123</v>
      </c>
      <c r="B126" s="41">
        <v>179</v>
      </c>
      <c r="C126" s="41"/>
      <c r="D126" s="107" t="s">
        <v>139</v>
      </c>
      <c r="E126" s="131">
        <v>174</v>
      </c>
      <c r="F126" s="13"/>
      <c r="G126" s="132"/>
      <c r="H126" s="131"/>
      <c r="I126" s="56">
        <f>янв.22!I126+фев.22!F126-фев.22!E126</f>
        <v>-4524</v>
      </c>
    </row>
  </sheetData>
  <autoFilter ref="A3:I126" xr:uid="{00000000-0009-0000-0000-000043000000}"/>
  <mergeCells count="1">
    <mergeCell ref="C1:I2"/>
  </mergeCells>
  <conditionalFormatting sqref="I1:I126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/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44621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фев.22!I4+мар.22!F4-мар.22!E4</f>
        <v>-4698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фев.22!I5+мар.22!F5-мар.22!E5</f>
        <v>1460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фев.22!I6+мар.22!F6-мар.22!E6</f>
        <v>-4698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фев.22!I7+мар.22!F7-мар.22!E7</f>
        <v>-4698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фев.22!I8+мар.22!F8-мар.22!E8</f>
        <v>302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фев.22!I9+мар.22!F9-мар.22!E9</f>
        <v>538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фев.22!I10+мар.22!F10-мар.22!E10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1456</v>
      </c>
      <c r="H11" s="28">
        <v>44643</v>
      </c>
      <c r="I11" s="56">
        <f>фев.22!I11+мар.22!F11-мар.22!E11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фев.22!I12+мар.22!F12-мар.22!E12</f>
        <v>-4698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фев.22!I13+мар.22!F13-мар.22!E13</f>
        <v>1106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1457</v>
      </c>
      <c r="H14" s="28">
        <v>44636</v>
      </c>
      <c r="I14" s="56">
        <f>фев.22!I14+мар.22!F14-мар.22!E14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фев.22!I15+мар.22!F15-мар.22!E15</f>
        <v>1146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фев.22!I16+мар.22!F16-мар.22!E16</f>
        <v>1602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фев.22!I17+мар.22!F17-мар.22!E17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фев.22!I18+мар.22!F18-мар.22!E18</f>
        <v>-4698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фев.22!I19+мар.22!F19-мар.22!E19</f>
        <v>-4698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фев.22!I20+мар.22!F20-мар.22!E20</f>
        <v>1172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2000</v>
      </c>
      <c r="G21" s="132" t="s">
        <v>1458</v>
      </c>
      <c r="H21" s="28">
        <v>44648</v>
      </c>
      <c r="I21" s="56">
        <f>фев.22!I21+мар.22!F21-мар.22!E21</f>
        <v>2302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фев.22!I22+мар.22!F22-мар.22!E22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1459</v>
      </c>
      <c r="H23" s="28">
        <v>44636</v>
      </c>
      <c r="I23" s="56">
        <f>фев.22!I23+мар.22!F23-мар.22!E23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фев.22!I24+мар.22!F24-мар.22!E24</f>
        <v>1740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фев.22!I25+мар.22!F25-мар.22!E25</f>
        <v>-1698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1460</v>
      </c>
      <c r="H26" s="28">
        <v>44648</v>
      </c>
      <c r="I26" s="56">
        <f>фев.22!I26+мар.22!F26-мар.22!E26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фев.22!I27+мар.22!F27-мар.22!E27</f>
        <v>6004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28"/>
      <c r="I28" s="56">
        <f>фев.22!I28+мар.22!F28-мар.22!E28</f>
        <v>1218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фев.22!I29+мар.22!F29-мар.22!E29</f>
        <v>-4698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1461</v>
      </c>
      <c r="H30" s="28">
        <v>44636</v>
      </c>
      <c r="I30" s="56">
        <f>фев.22!I30+мар.22!F30-мар.22!E30</f>
        <v>302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фев.22!I31+мар.22!F31-мар.22!E31</f>
        <v>282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фев.22!I32+мар.22!F32-мар.22!E32</f>
        <v>4090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28"/>
      <c r="I33" s="56">
        <f>фев.22!I33+мар.22!F33-мар.22!E33</f>
        <v>-1698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фев.22!I34+мар.22!F34-мар.22!E34</f>
        <v>-4298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фев.22!I35+мар.22!F35-мар.22!E35</f>
        <v>-388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147347</v>
      </c>
      <c r="H36" s="28">
        <v>44621</v>
      </c>
      <c r="I36" s="56">
        <f>фев.22!I36+мар.22!F36-мар.22!E36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фев.22!I37+мар.22!F37-мар.22!E37</f>
        <v>314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фев.22!I38+мар.22!F38-мар.22!E38</f>
        <v>-4698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фев.22!I39+мар.22!F39-мар.22!E39</f>
        <v>-4002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фев.22!I40+мар.22!F40-мар.22!E40</f>
        <v>-4698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фев.22!I41+мар.22!F41-мар.22!E41</f>
        <v>-4698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фев.22!I42+мар.22!F42-мар.22!E42</f>
        <v>4264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1462</v>
      </c>
      <c r="H43" s="28">
        <v>44636</v>
      </c>
      <c r="I43" s="56">
        <f>фев.22!I43+мар.22!F43-мар.22!E43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фев.22!I44+мар.22!F44-мар.22!E44</f>
        <v>-1932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фев.22!I45+мар.22!F45-мар.22!E45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фев.22!I46+мар.22!F46-мар.22!E46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фев.22!I47+мар.22!F47-мар.22!E47</f>
        <v>3302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фев.22!I48+мар.22!F48-мар.22!E48</f>
        <v>3250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28"/>
      <c r="I49" s="56">
        <f>фев.22!I49+мар.22!F49-мар.22!E49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фев.22!I50+мар.22!F50-мар.22!E50</f>
        <v>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1463</v>
      </c>
      <c r="H51" s="28">
        <v>44650</v>
      </c>
      <c r="I51" s="56">
        <f>фев.22!I51+мар.22!F51-мар.22!E51</f>
        <v>360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1464</v>
      </c>
      <c r="H52" s="28">
        <v>44625</v>
      </c>
      <c r="I52" s="56">
        <f>фев.22!I52+мар.22!F52-мар.22!E52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1465</v>
      </c>
      <c r="H53" s="28">
        <v>44621</v>
      </c>
      <c r="I53" s="56">
        <f>фев.22!I53+мар.22!F53-мар.22!E53</f>
        <v>702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1466</v>
      </c>
      <c r="H54" s="28">
        <v>44636</v>
      </c>
      <c r="I54" s="56">
        <f>фев.22!I54+мар.22!F54-мар.22!E54</f>
        <v>-104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фев.22!I55+мар.22!F55-мар.22!E55</f>
        <v>-4698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фев.22!I56+мар.22!F56-мар.22!E56</f>
        <v>124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фев.22!I57+мар.22!F57-мар.22!E57</f>
        <v>-4698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фев.22!I58+мар.22!F58-мар.22!E58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фев.22!I59+мар.22!F59-мар.22!E59</f>
        <v>-4698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фев.22!I60+мар.22!F60-мар.22!E60</f>
        <v>4302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фев.22!I61+мар.22!F61-мар.22!E61</f>
        <v>432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/>
      <c r="G62" s="132"/>
      <c r="H62" s="28"/>
      <c r="I62" s="56">
        <f>фев.22!I62+мар.22!F62-мар.22!E62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фев.22!I63+мар.22!F63-мар.22!E63</f>
        <v>1566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1467</v>
      </c>
      <c r="H64" s="28">
        <v>44621</v>
      </c>
      <c r="I64" s="56">
        <f>фев.22!I64+мар.22!F64-мар.22!E64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фев.22!I65+мар.22!F65-мар.22!E65</f>
        <v>-2784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фев.22!I66+мар.22!F66-мар.22!E66</f>
        <v>-522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фев.22!I67+мар.22!F67-мар.22!E67</f>
        <v>3160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фев.22!I68+мар.22!F68-мар.22!E68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1468</v>
      </c>
      <c r="H69" s="28">
        <v>44621</v>
      </c>
      <c r="I69" s="56">
        <f>фев.22!I69+мар.22!F69-мар.22!E69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фев.22!I70+мар.22!F70-мар.22!E70</f>
        <v>-4698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фев.22!I71+мар.22!F71-мар.22!E71</f>
        <v>2026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фев.22!I72+мар.22!F72-мар.22!E72</f>
        <v>-9396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фев.22!I73+мар.22!F73-мар.22!E73</f>
        <v>-798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1469</v>
      </c>
      <c r="H74" s="28">
        <v>44631</v>
      </c>
      <c r="I74" s="56">
        <f>фев.22!I74+мар.22!F74-мар.22!E74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1470</v>
      </c>
      <c r="H75" s="28">
        <v>44631</v>
      </c>
      <c r="I75" s="56">
        <f>фев.22!I75+мар.22!F75-мар.22!E75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фев.22!I76+мар.22!F76-мар.22!E76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1471</v>
      </c>
      <c r="H77" s="28">
        <v>44629</v>
      </c>
      <c r="I77" s="56">
        <f>фев.22!I77+мар.22!F77-мар.22!E77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фев.22!I78+мар.22!F78-мар.22!E78</f>
        <v>402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фев.22!I79+мар.22!F79-мар.22!E79</f>
        <v>-14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фев.22!I80+мар.22!F80-мар.22!E80</f>
        <v>1770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фев.22!I81+мар.22!F81-мар.22!E81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фев.22!I82+мар.22!F82-мар.22!E82</f>
        <v>-4698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фев.22!I83+мар.22!F83-мар.22!E83</f>
        <v>-4698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фев.22!I84+мар.22!F84-мар.22!E84</f>
        <v>-4698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фев.22!I85+мар.22!F85-мар.22!E85</f>
        <v>-4698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фев.22!I86+мар.22!F86-мар.22!E86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фев.22!I87+мар.22!F87-мар.22!E87</f>
        <v>-4698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522</v>
      </c>
      <c r="G88" s="132" t="s">
        <v>1472</v>
      </c>
      <c r="H88" s="28">
        <v>44641</v>
      </c>
      <c r="I88" s="56">
        <f>фев.22!I88+мар.22!F88-мар.22!E88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фев.22!I89+мар.22!F89-мар.22!E89</f>
        <v>346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фев.22!I90+мар.22!F90-мар.22!E90</f>
        <v>-198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фев.22!I91+мар.22!F91-мар.22!E91</f>
        <v>-4698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фев.22!I92+мар.22!F92-мар.22!E92</f>
        <v>344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фев.22!I93+мар.22!F93-мар.22!E93</f>
        <v>-528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56">
        <f>фев.22!I94+мар.22!F94-мар.22!E94</f>
        <v>-3132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фев.22!I95+мар.22!F95-мар.22!E95</f>
        <v>1846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1473</v>
      </c>
      <c r="H96" s="28">
        <v>44629</v>
      </c>
      <c r="I96" s="56">
        <f>фев.22!I96+мар.22!F96-мар.22!E96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фев.22!I97+мар.22!F97-мар.22!E97</f>
        <v>802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фев.22!I98+мар.22!F98-мар.22!E98</f>
        <v>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фев.22!I99+мар.22!F99-мар.22!E99</f>
        <v>6004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1474</v>
      </c>
      <c r="H100" s="28">
        <v>44629</v>
      </c>
      <c r="I100" s="56">
        <f>фев.22!I100+мар.22!F100-мар.22!E100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фев.22!I101+мар.22!F101-мар.22!E101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фев.22!I102+мар.22!F102-мар.22!E102</f>
        <v>-698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1475</v>
      </c>
      <c r="H103" s="28">
        <v>44637</v>
      </c>
      <c r="I103" s="56">
        <f>фев.22!I103+мар.22!F103-мар.22!E103</f>
        <v>-148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фев.22!I104+мар.22!F104-мар.22!E104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фев.22!I105+мар.22!F105-мар.22!E105</f>
        <v>2872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фев.22!I106+мар.22!F106-мар.22!E106</f>
        <v>-2610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фев.22!I107+мар.22!F107-мар.22!E107</f>
        <v>-4698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фев.22!I108+мар.22!F108-мар.22!E108</f>
        <v>1302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фев.22!I109+мар.22!F109-мар.22!E109</f>
        <v>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фев.22!I110+мар.22!F110-мар.22!E110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700</v>
      </c>
      <c r="G111" s="132" t="s">
        <v>1476</v>
      </c>
      <c r="H111" s="28">
        <v>44641</v>
      </c>
      <c r="I111" s="56">
        <f>фев.22!I111+мар.22!F111-мар.22!E111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фев.22!I112+мар.22!F112-мар.22!E112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фев.22!I113+мар.22!F113-мар.22!E113</f>
        <v>588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фев.22!I114+мар.22!F114-мар.22!E114</f>
        <v>-4698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1477</v>
      </c>
      <c r="H115" s="28">
        <v>44634</v>
      </c>
      <c r="I115" s="56">
        <f>фев.22!I115+мар.22!F115-мар.22!E115</f>
        <v>42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фев.22!I116+мар.22!F116-мар.22!E116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фев.22!I117+мар.22!F117-мар.22!E117</f>
        <v>-4698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1478</v>
      </c>
      <c r="H118" s="28">
        <v>44629</v>
      </c>
      <c r="I118" s="56">
        <f>фев.22!I118+мар.22!F118-мар.22!E118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фев.22!I119+мар.22!F119-мар.22!E119</f>
        <v>-98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фев.22!I120+мар.22!F120-мар.22!E120</f>
        <v>-996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фев.22!I121+мар.22!F121-мар.22!E121</f>
        <v>978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фев.22!I122+мар.22!F122-мар.22!E122</f>
        <v>576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фев.22!I123+мар.22!F123-мар.22!E123</f>
        <v>0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1479</v>
      </c>
      <c r="H124" s="28">
        <v>44640</v>
      </c>
      <c r="I124" s="56">
        <f>фев.22!I124+мар.22!F124-мар.22!E124</f>
        <v>207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фев.22!I125+мар.22!F125-мар.22!E125</f>
        <v>1566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фев.22!I126+мар.22!F126-мар.22!E126</f>
        <v>-4698</v>
      </c>
    </row>
  </sheetData>
  <autoFilter ref="A3:I126" xr:uid="{00000000-0009-0000-0000-000044000000}"/>
  <mergeCells count="1">
    <mergeCell ref="C1:I2"/>
  </mergeCells>
  <conditionalFormatting sqref="I1:I126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6">
        <v>42887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29">
        <f>'май. 17'!I4+'июн. 17'!F4-'июн. 17'!E4</f>
        <v>560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29">
        <f>'май. 17'!I5+'июн. 17'!F5-'июн. 17'!E5</f>
        <v>-840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29">
        <f>'май. 17'!I6+'июн. 17'!F6-'июн. 17'!E6</f>
        <v>-840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29">
        <f>'май. 17'!I7+'июн. 17'!F7-'июн. 17'!E7</f>
        <v>-840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29">
        <f>'май. 17'!I8+'июн. 17'!F8-'июн. 17'!E8</f>
        <v>-840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"/>
      <c r="H9" s="131"/>
      <c r="I9" s="29">
        <f>'май. 17'!I9+'июн. 17'!F9-'июн. 17'!E9</f>
        <v>-840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29">
        <f>'май. 17'!I10+'июн. 17'!F10-'июн. 17'!E10</f>
        <v>-840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29">
        <f>'май. 17'!I11+'июн. 17'!F11-'июн. 17'!E11</f>
        <v>-840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29">
        <f>'май. 17'!I12+'июн. 17'!F12-'июн. 17'!E12</f>
        <v>-840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"/>
      <c r="H13" s="131"/>
      <c r="I13" s="29">
        <f>'май. 17'!I13+'июн. 17'!F13-'июн. 17'!E13</f>
        <v>-840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1400</v>
      </c>
      <c r="G14" s="13" t="s">
        <v>206</v>
      </c>
      <c r="H14" s="28">
        <v>42902</v>
      </c>
      <c r="I14" s="29">
        <f>'май. 17'!I14+'июн. 17'!F14-'июн. 17'!E14</f>
        <v>560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f>280+560</f>
        <v>840</v>
      </c>
      <c r="G15" s="13" t="s">
        <v>207</v>
      </c>
      <c r="H15" s="28">
        <v>42908</v>
      </c>
      <c r="I15" s="29">
        <f>'май. 17'!I15+'июн. 17'!F15-'июн. 17'!E15</f>
        <v>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29">
        <f>'май. 17'!I16+'июн. 17'!F16-'июн. 17'!E16</f>
        <v>-840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29">
        <f>'май. 17'!I17+'июн. 17'!F17-'июн. 17'!E17</f>
        <v>140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29">
        <f>'май. 17'!I18+'июн. 17'!F18-'июн. 17'!E18</f>
        <v>-840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29">
        <f>'май. 17'!I19+'июн. 17'!F19-'июн. 17'!E19</f>
        <v>-840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29">
        <f>'май. 17'!I20+'июн. 17'!F20-'июн. 17'!E20</f>
        <v>-840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29">
        <f>'май. 17'!I21+'июн. 17'!F21-'июн. 17'!E21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29">
        <f>'май. 17'!I22+'июн. 17'!F22-'июн. 17'!E22</f>
        <v>-840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29">
        <f>'май. 17'!I23+'июн. 17'!F23-'июн. 17'!E23</f>
        <v>-840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29">
        <f>'май. 17'!I24+'июн. 17'!F24-'июн. 17'!E24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29">
        <f>'май. 17'!I25+'июн. 17'!F25-'июн. 17'!E25</f>
        <v>-840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f>140+280</f>
        <v>420</v>
      </c>
      <c r="G26" s="13" t="s">
        <v>208</v>
      </c>
      <c r="H26" s="28">
        <v>42895</v>
      </c>
      <c r="I26" s="29">
        <f>'май. 17'!I26+'июн. 17'!F26-'июн. 17'!E26</f>
        <v>1120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29">
        <f>'май. 17'!I27+'июн. 17'!F27-'июн. 17'!E27</f>
        <v>-840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29">
        <f>'май. 17'!I28+'июн. 17'!F28-'июн. 17'!E28</f>
        <v>-840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29">
        <f>'май. 17'!I29+'июн. 17'!F29-'июн. 17'!E29</f>
        <v>-840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>
        <f>1460+1540</f>
        <v>3000</v>
      </c>
      <c r="G30" s="13" t="s">
        <v>209</v>
      </c>
      <c r="H30" s="28">
        <v>42888</v>
      </c>
      <c r="I30" s="29">
        <f>'май. 17'!I30+'июн. 17'!F30-'июн. 17'!E30</f>
        <v>2160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29">
        <f>'май. 17'!I31+'июн. 17'!F31-'июн. 17'!E31</f>
        <v>-840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29">
        <f>'май. 17'!I32+'июн. 17'!F32-'июн. 17'!E32</f>
        <v>-840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29">
        <f>'май. 17'!I33+'июн. 17'!F33-'июн. 17'!E33</f>
        <v>-840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"/>
      <c r="H34" s="131"/>
      <c r="I34" s="29">
        <f>'май. 17'!I34+'июн. 17'!F34-'июн. 17'!E34</f>
        <v>2160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>
        <f>300+700</f>
        <v>1000</v>
      </c>
      <c r="G35" s="13" t="s">
        <v>210</v>
      </c>
      <c r="H35" s="28">
        <v>42895</v>
      </c>
      <c r="I35" s="29">
        <f>'май. 17'!I35+'июн. 17'!F35-'июн. 17'!E35</f>
        <v>2160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">
        <v>54</v>
      </c>
      <c r="H36" s="28">
        <v>42915</v>
      </c>
      <c r="I36" s="29">
        <f>'май. 17'!I36+'июн. 17'!F36-'июн. 17'!E36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29">
        <f>'май. 17'!I37+'июн. 17'!F37-'июн. 17'!E37</f>
        <v>-840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29">
        <f>'май. 17'!I38+'июн. 17'!F38-'июн. 17'!E38</f>
        <v>-840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 t="s">
        <v>211</v>
      </c>
      <c r="H39" s="28">
        <v>42888</v>
      </c>
      <c r="I39" s="29">
        <f>'май. 17'!I39+'июн. 17'!F39-'июн. 17'!E39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29">
        <f>'май. 17'!I40+'июн. 17'!F40-'июн. 17'!E40</f>
        <v>-840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29">
        <f>'май. 17'!I41+'июн. 17'!F41-'июн. 17'!E41</f>
        <v>-840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29">
        <f>'май. 17'!I42+'июн. 17'!F42-'июн. 17'!E42</f>
        <v>-840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>
        <v>700</v>
      </c>
      <c r="G43" s="13" t="s">
        <v>212</v>
      </c>
      <c r="H43" s="28">
        <v>42891</v>
      </c>
      <c r="I43" s="29">
        <f>'май. 17'!I43+'июн. 17'!F43-'июн. 17'!E43</f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29">
        <f>'май. 17'!I44+'июн. 17'!F44-'июн. 17'!E44</f>
        <v>-840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"/>
      <c r="H45" s="28"/>
      <c r="I45" s="29">
        <f>'май. 17'!I45+'июн. 17'!F45-'июн. 17'!E45</f>
        <v>-30</v>
      </c>
    </row>
    <row r="46" spans="1:9" x14ac:dyDescent="0.25">
      <c r="A46" s="53">
        <v>43</v>
      </c>
      <c r="B46" s="41">
        <v>69</v>
      </c>
      <c r="C46" s="41"/>
      <c r="D46" s="33"/>
      <c r="E46" s="131"/>
      <c r="F46" s="13"/>
      <c r="G46" s="13"/>
      <c r="H46" s="131"/>
      <c r="I46" s="29">
        <f>'май. 17'!I46+'июн. 17'!F46-'июн. 17'!E46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29">
        <f>'май. 17'!I47+'июн. 17'!F47-'июн. 17'!E47</f>
        <v>-840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29">
        <f>'май. 17'!I48+'июн. 17'!F48-'июн. 17'!E48</f>
        <v>-840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29">
        <f>'май. 17'!I49+'июн. 17'!F49-'июн. 17'!E49</f>
        <v>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29">
        <f>'май. 17'!I50+'июн. 17'!F50-'июн. 17'!E50</f>
        <v>-840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"/>
      <c r="H51" s="131"/>
      <c r="I51" s="29">
        <f>'май. 17'!I51+'июн. 17'!F51-'июн. 17'!E51</f>
        <v>-840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29">
        <f>'май. 17'!I52+'июн. 17'!F52-'июн. 17'!E52</f>
        <v>-840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29">
        <f>'май. 17'!I53+'июн. 17'!F53-'июн. 17'!E53</f>
        <v>-840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29">
        <f>'май. 17'!I54+'июн. 17'!F54-'июн. 17'!E54</f>
        <v>-840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29">
        <f>'май. 17'!I55+'июн. 17'!F55-'июн. 17'!E55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29">
        <f>'май. 17'!I56+'июн. 17'!F56-'июн. 17'!E56</f>
        <v>-840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f>280+280</f>
        <v>560</v>
      </c>
      <c r="G57" s="13" t="s">
        <v>213</v>
      </c>
      <c r="H57" s="28">
        <v>42912</v>
      </c>
      <c r="I57" s="29">
        <f>'май. 17'!I57+'июн. 17'!F57-'июн. 17'!E57</f>
        <v>1120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29">
        <f>'май. 17'!I58+'июн. 17'!F58-'июн. 17'!E58</f>
        <v>-840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29">
        <f>'май. 17'!I59+'июн. 17'!F59-'июн. 17'!E59</f>
        <v>-840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29">
        <f>'май. 17'!I60+'июн. 17'!F60-'июн. 17'!E60</f>
        <v>-840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29">
        <f>'май. 17'!I61+'июн. 17'!F61-'июн. 17'!E61</f>
        <v>-840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29">
        <f>'май. 17'!I62+'июн. 17'!F62-'июн. 17'!E62</f>
        <v>-840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 t="s">
        <v>214</v>
      </c>
      <c r="H63" s="28">
        <v>42905</v>
      </c>
      <c r="I63" s="29">
        <f>'май. 17'!I63+'июн. 17'!F63-'июн. 17'!E63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29">
        <f>'май. 17'!I64+'июн. 17'!F64-'июн. 17'!E64</f>
        <v>840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/>
      <c r="G65" s="13"/>
      <c r="H65" s="28"/>
      <c r="I65" s="29">
        <f>'май. 17'!I65+'июн. 17'!F65-'июн. 17'!E65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29">
        <f>'май. 17'!I66+'июн. 17'!F66-'июн. 17'!E66</f>
        <v>560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29">
        <f>'май. 17'!I67+'июн. 17'!F67-'июн. 17'!E67</f>
        <v>2160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29">
        <f>'май. 17'!I68+'июн. 17'!F68-'июн. 17'!E68</f>
        <v>-840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 t="s">
        <v>215</v>
      </c>
      <c r="H69" s="28">
        <v>42893</v>
      </c>
      <c r="I69" s="29">
        <f>'май. 17'!I69+'июн. 17'!F69-'июн. 17'!E69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29">
        <f>'май. 17'!I70+'июн. 17'!F70-'июн. 17'!E70</f>
        <v>-840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29">
        <f>'май. 17'!I71+'июн. 17'!F71-'июн. 17'!E71</f>
        <v>2160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29">
        <f>'май. 17'!I72+'июн. 17'!F72-'июн. 17'!E72</f>
        <v>-1680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>
        <f>460+1540</f>
        <v>2000</v>
      </c>
      <c r="G73" s="13" t="s">
        <v>216</v>
      </c>
      <c r="H73" s="28">
        <v>42894</v>
      </c>
      <c r="I73" s="29">
        <f>'май. 17'!I73+'июн. 17'!F73-'июн. 17'!E73</f>
        <v>1160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29">
        <f>'май. 17'!I74+'июн. 17'!F74-'июн. 17'!E74</f>
        <v>-840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29">
        <f>'май. 17'!I75+'июн. 17'!F75-'июн. 17'!E75</f>
        <v>-840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"/>
      <c r="H76" s="28"/>
      <c r="I76" s="29">
        <f>'май. 17'!I76+'июн. 17'!F76-'июн. 17'!E76</f>
        <v>-420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"/>
      <c r="H77" s="131"/>
      <c r="I77" s="29">
        <f>'май. 17'!I77+'июн. 17'!F77-'июн. 17'!E77</f>
        <v>-140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29">
        <f>'май. 17'!I78+'июн. 17'!F78-'июн. 17'!E78</f>
        <v>-840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"/>
      <c r="H79" s="131"/>
      <c r="I79" s="29">
        <f>'май. 17'!I79+'июн. 17'!F79-'июн. 17'!E79</f>
        <v>1960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" t="s">
        <v>217</v>
      </c>
      <c r="H80" s="28">
        <v>42895</v>
      </c>
      <c r="I80" s="29">
        <f>'май. 17'!I80+'июн. 17'!F80-'июн. 17'!E80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"/>
      <c r="H81" s="28"/>
      <c r="I81" s="29">
        <f>'май. 17'!I81+'июн. 17'!F81-'июн. 17'!E81</f>
        <v>700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29">
        <f>'май. 17'!I82+'июн. 17'!F82-'июн. 17'!E82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29">
        <f>'май. 17'!I83+'июн. 17'!F83-'июн. 17'!E83</f>
        <v>-840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29">
        <f>'май. 17'!I84+'июн. 17'!F84-'июн. 17'!E84</f>
        <v>-840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29">
        <f>'май. 17'!I85+'июн. 17'!F85-'июн. 17'!E85</f>
        <v>-840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29">
        <f>'май. 17'!I86+'июн. 17'!F86-'июн. 17'!E86</f>
        <v>-840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29">
        <f>'май. 17'!I87+'июн. 17'!F87-'июн. 17'!E87</f>
        <v>-840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" t="s">
        <v>218</v>
      </c>
      <c r="H88" s="28">
        <v>42906</v>
      </c>
      <c r="I88" s="29">
        <f>'май. 17'!I88+'июн. 17'!F88-'июн. 17'!E88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29">
        <f>'май. 17'!I89+'июн. 17'!F89-'июн. 17'!E89</f>
        <v>-840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29">
        <f>'май. 17'!I90+'июн. 17'!F90-'июн. 17'!E90</f>
        <v>-840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" t="s">
        <v>219</v>
      </c>
      <c r="H91" s="28">
        <v>42901</v>
      </c>
      <c r="I91" s="29">
        <f>'май. 17'!I91+'июн. 17'!F91-'июн. 17'!E91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29">
        <f>'май. 17'!I92+'июн. 17'!F92-'июн. 17'!E92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"/>
      <c r="H93" s="131"/>
      <c r="I93" s="29">
        <f>'май. 17'!I93+'июн. 17'!F93-'июн. 17'!E93</f>
        <v>-840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29">
        <f>'май. 17'!I94+'июн. 17'!F94-'июн. 17'!E94</f>
        <v>-840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"/>
      <c r="H95" s="28"/>
      <c r="I95" s="29">
        <f>'май. 17'!I95+'июн. 17'!F95-'июн. 17'!E95</f>
        <v>-840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 t="s">
        <v>220</v>
      </c>
      <c r="H96" s="28">
        <v>42893</v>
      </c>
      <c r="I96" s="29">
        <f>'май. 17'!I96+'июн. 17'!F96-'июн. 17'!E96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29">
        <f>'май. 17'!I97+'июн. 17'!F97-'июн. 17'!E97</f>
        <v>-840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29">
        <f>'май. 17'!I98+'июн. 17'!F98-'июн. 17'!E98</f>
        <v>-840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29">
        <f>'май. 17'!I99+'июн. 17'!F99-'июн. 17'!E99</f>
        <v>-840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f>140+1540</f>
        <v>1680</v>
      </c>
      <c r="G100" s="13" t="s">
        <v>221</v>
      </c>
      <c r="H100" s="28">
        <v>42900</v>
      </c>
      <c r="I100" s="29">
        <f>'май. 17'!I100+'июн. 17'!F100-'июн. 17'!E100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29">
        <f>'май. 17'!I101+'июн. 17'!F101-'июн. 17'!E101</f>
        <v>840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29">
        <f>'май. 17'!I102+'июн. 17'!F102-'июн. 17'!E102</f>
        <v>-840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29">
        <f>'май. 17'!I103+'июн. 17'!F103-'июн. 17'!E103</f>
        <v>-840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f>140+700</f>
        <v>840</v>
      </c>
      <c r="G104" s="13" t="s">
        <v>222</v>
      </c>
      <c r="H104" s="28">
        <v>42906</v>
      </c>
      <c r="I104" s="29">
        <f>'май. 17'!I104+'июн. 17'!F104-'июн. 17'!E104</f>
        <v>840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29">
        <f>'май. 17'!I105+'июн. 17'!F105-'июн. 17'!E105</f>
        <v>-840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29">
        <f>'май. 17'!I106+'июн. 17'!F106-'июн. 17'!E106</f>
        <v>1680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29">
        <f>'май. 17'!I107+'июн. 17'!F107-'июн. 17'!E107</f>
        <v>-840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"/>
      <c r="H108" s="28"/>
      <c r="I108" s="29">
        <f>'май. 17'!I108+'июн. 17'!F108-'июн. 17'!E108</f>
        <v>4160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29">
        <f>'май. 17'!I109+'июн. 17'!F109-'июн. 17'!E109</f>
        <v>-840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29">
        <f>'май. 17'!I110+'июн. 17'!F110-'июн. 17'!E110</f>
        <v>-840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" t="s">
        <v>223</v>
      </c>
      <c r="H111" s="28">
        <v>42907</v>
      </c>
      <c r="I111" s="29">
        <f>'май. 17'!I111+'июн. 17'!F111-'июн. 17'!E111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29">
        <f>'май. 17'!I112+'июн. 17'!F112-'июн. 17'!E112</f>
        <v>-280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29">
        <f>'май. 17'!I113+'июн. 17'!F113-'июн. 17'!E113</f>
        <v>-840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29">
        <f>'май. 17'!I114+'июн. 17'!F114-'июн. 17'!E114</f>
        <v>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29">
        <f>'май. 17'!I115+'июн. 17'!F115-'июн. 17'!E115</f>
        <v>-840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>
        <v>840</v>
      </c>
      <c r="G116" s="13" t="s">
        <v>224</v>
      </c>
      <c r="H116" s="28">
        <v>42891</v>
      </c>
      <c r="I116" s="29">
        <f>'май. 17'!I116+'июн. 17'!F116-'июн. 17'!E116</f>
        <v>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29">
        <f>'май. 17'!I117+'июн. 17'!F117-'июн. 17'!E117</f>
        <v>-840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">
        <v>261303</v>
      </c>
      <c r="H118" s="28">
        <v>42916</v>
      </c>
      <c r="I118" s="29">
        <f>'май. 17'!I118+'июн. 17'!F118-'июн. 17'!E118</f>
        <v>840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"/>
      <c r="H119" s="131"/>
      <c r="I119" s="29">
        <f>'май. 17'!I119+'июн. 17'!F119-'июн. 17'!E119</f>
        <v>160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29">
        <f>'май. 17'!I120+'июн. 17'!F120-'июн. 17'!E120</f>
        <v>-840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f>140+1260</f>
        <v>1400</v>
      </c>
      <c r="G121" s="13" t="s">
        <v>225</v>
      </c>
      <c r="H121" s="28">
        <v>42888</v>
      </c>
      <c r="I121" s="29">
        <f>'май. 17'!I121+'июн. 17'!F121-'июн. 17'!E121</f>
        <v>840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>
        <v>1540</v>
      </c>
      <c r="G122" s="13" t="s">
        <v>226</v>
      </c>
      <c r="H122" s="28">
        <v>42905</v>
      </c>
      <c r="I122" s="29">
        <f>'май. 17'!I122+'июн. 17'!F122-'июн. 17'!E122</f>
        <v>700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29">
        <f>'май. 17'!I123+'июн. 17'!F123-'июн. 17'!E123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29">
        <f>'май. 17'!I124+'июн. 17'!F124-'июн. 17'!E124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29">
        <f>'май. 17'!I125+'июн. 17'!F125-'июн. 17'!E125</f>
        <v>-840</v>
      </c>
    </row>
  </sheetData>
  <autoFilter ref="A3:I125" xr:uid="{00000000-0009-0000-0000-000006000000}"/>
  <mergeCells count="1">
    <mergeCell ref="C1:I2"/>
  </mergeCells>
  <conditionalFormatting sqref="I1:I125">
    <cfRule type="cellIs" dxfId="13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/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0" t="s">
        <v>2</v>
      </c>
      <c r="B1" s="131" t="s">
        <v>3</v>
      </c>
      <c r="C1" s="146">
        <v>44652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мар.22!I4+апр.22!F4-апр.22!E4</f>
        <v>-4872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мар.22!I5+апр.22!F5-апр.22!E5</f>
        <v>1286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мар.22!I6+апр.22!F6-апр.22!E6</f>
        <v>-4872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мар.22!I7+апр.22!F7-апр.22!E7</f>
        <v>-4872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мар.22!I8+апр.22!F8-апр.22!E8</f>
        <v>128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мар.22!I9+апр.22!F9-апр.22!E9</f>
        <v>364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1480</v>
      </c>
      <c r="H10" s="28">
        <v>44655</v>
      </c>
      <c r="I10" s="56">
        <f>мар.22!I10+апр.22!F10-апр.22!E10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мар.22!I11+апр.22!F11-апр.22!E11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мар.22!I12+апр.22!F12-апр.22!E12</f>
        <v>-4872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мар.22!I13+апр.22!F13-апр.22!E13</f>
        <v>932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1481</v>
      </c>
      <c r="H14" s="28">
        <v>44669</v>
      </c>
      <c r="I14" s="56">
        <f>мар.22!I14+апр.22!F14-апр.22!E14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мар.22!I15+апр.22!F15-апр.22!E15</f>
        <v>972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56">
        <f>мар.22!I16+апр.22!F16-апр.22!E16</f>
        <v>1428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мар.22!I17+апр.22!F17-апр.22!E17</f>
        <v>2304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мар.22!I18+апр.22!F18-апр.22!E18</f>
        <v>-4872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мар.22!I19+апр.22!F19-апр.22!E19</f>
        <v>-4872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1482</v>
      </c>
      <c r="H20" s="28">
        <v>44663</v>
      </c>
      <c r="I20" s="56">
        <f>мар.22!I20+апр.22!F20-апр.22!E20</f>
        <v>1298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мар.22!I21+апр.22!F21-апр.22!E21</f>
        <v>2128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мар.22!I22+апр.22!F22-апр.22!E22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1483</v>
      </c>
      <c r="H23" s="28">
        <v>44659</v>
      </c>
      <c r="I23" s="56">
        <f>мар.22!I23+апр.22!F23-апр.22!E23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мар.22!I24+апр.22!F24-апр.22!E24</f>
        <v>1566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мар.22!I25+апр.22!F25-апр.22!E25</f>
        <v>-1872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мар.22!I26+апр.22!F26-апр.22!E26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мар.22!I27+апр.22!F27-апр.22!E27</f>
        <v>5830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мар.22!I28+апр.22!F28-апр.22!E28</f>
        <v>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мар.22!I29+апр.22!F29-апр.22!E29</f>
        <v>-4872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мар.22!I30+апр.22!F30-апр.22!E30</f>
        <v>128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мар.22!I31+апр.22!F31-апр.22!E31</f>
        <v>108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мар.22!I32+апр.22!F32-апр.22!E32</f>
        <v>3916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>
        <v>2224</v>
      </c>
      <c r="G33" s="132" t="s">
        <v>1484</v>
      </c>
      <c r="H33" s="28">
        <v>44652</v>
      </c>
      <c r="I33" s="56">
        <f>мар.22!I33+апр.22!F33-апр.22!E33</f>
        <v>352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мар.22!I34+апр.22!F34-апр.22!E34</f>
        <v>-4472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мар.22!I35+апр.22!F35-апр.22!E35</f>
        <v>-562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14072</v>
      </c>
      <c r="H36" s="28">
        <v>44659</v>
      </c>
      <c r="I36" s="56">
        <f>мар.22!I36+апр.22!F36-апр.22!E36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мар.22!I37+апр.22!F37-апр.22!E37</f>
        <v>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мар.22!I38+апр.22!F38-апр.22!E38</f>
        <v>-4872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мар.22!I39+апр.22!F39-апр.22!E39</f>
        <v>-4176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мар.22!I40+апр.22!F40-апр.22!E40</f>
        <v>-4872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мар.22!I41+апр.22!F41-апр.22!E41</f>
        <v>-4872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мар.22!I42+апр.22!F42-апр.22!E42</f>
        <v>4090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1485</v>
      </c>
      <c r="H43" s="28">
        <v>44666</v>
      </c>
      <c r="I43" s="56">
        <f>мар.22!I43+апр.22!F43-апр.22!E43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мар.22!I44+апр.22!F44-апр.22!E44</f>
        <v>-2106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мар.22!I45+апр.22!F45-апр.22!E45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мар.22!I46+апр.22!F46-апр.22!E46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мар.22!I47+апр.22!F47-апр.22!E47</f>
        <v>3128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мар.22!I48+апр.22!F48-апр.22!E48</f>
        <v>3076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мар.22!I49+апр.22!F49-апр.22!E49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мар.22!I50+апр.22!F50-апр.22!E50</f>
        <v>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1486</v>
      </c>
      <c r="H51" s="28">
        <v>44676</v>
      </c>
      <c r="I51" s="56">
        <f>мар.22!I51+апр.22!F51-апр.22!E51</f>
        <v>362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1487</v>
      </c>
      <c r="H52" s="28">
        <v>44656</v>
      </c>
      <c r="I52" s="56">
        <f>мар.22!I52+апр.22!F52-апр.22!E52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400</v>
      </c>
      <c r="G53" s="132" t="s">
        <v>1488</v>
      </c>
      <c r="H53" s="28" t="s">
        <v>1489</v>
      </c>
      <c r="I53" s="56">
        <f>мар.22!I53+апр.22!F53-апр.22!E53</f>
        <v>928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мар.22!I54+апр.22!F54-апр.22!E54</f>
        <v>-278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мар.22!I55+апр.22!F55-апр.22!E55</f>
        <v>-4872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мар.22!I56+апр.22!F56-апр.22!E56</f>
        <v>-50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мар.22!I57+апр.22!F57-апр.22!E57</f>
        <v>-4872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1490</v>
      </c>
      <c r="H58" s="28">
        <v>44662</v>
      </c>
      <c r="I58" s="56">
        <f>мар.22!I58+апр.22!F58-апр.22!E58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мар.22!I59+апр.22!F59-апр.22!E59</f>
        <v>-4872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мар.22!I60+апр.22!F60-апр.22!E60</f>
        <v>4128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мар.22!I61+апр.22!F61-апр.22!E61</f>
        <v>258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1491</v>
      </c>
      <c r="H62" s="28">
        <v>44655</v>
      </c>
      <c r="I62" s="56">
        <f>мар.22!I62+апр.22!F62-апр.22!E62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мар.22!I63+апр.22!F63-апр.22!E63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1492</v>
      </c>
      <c r="H64" s="28">
        <v>44663</v>
      </c>
      <c r="I64" s="56">
        <f>мар.22!I64+апр.22!F64-апр.22!E64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мар.22!I65+апр.22!F65-апр.22!E65</f>
        <v>-2958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мар.22!I66+апр.22!F66-апр.22!E66</f>
        <v>-696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мар.22!I67+апр.22!F67-апр.22!E67</f>
        <v>2986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мар.22!I68+апр.22!F68-апр.22!E68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1493</v>
      </c>
      <c r="H69" s="28">
        <v>44657</v>
      </c>
      <c r="I69" s="56">
        <f>мар.22!I69+апр.22!F69-апр.22!E69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мар.22!I70+апр.22!F70-апр.22!E70</f>
        <v>-4872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>
        <v>522</v>
      </c>
      <c r="G71" s="132" t="s">
        <v>1495</v>
      </c>
      <c r="H71" s="28">
        <v>44662</v>
      </c>
      <c r="I71" s="56">
        <f>мар.22!I71+апр.22!F71-апр.22!E71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мар.22!I72+апр.22!F72-апр.22!E72</f>
        <v>-9744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мар.22!I73+апр.22!F73-апр.22!E73</f>
        <v>-972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мар.22!I74+апр.22!F74-апр.22!E74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1496</v>
      </c>
      <c r="H75" s="28">
        <v>44662</v>
      </c>
      <c r="I75" s="56">
        <f>мар.22!I75+апр.22!F75-апр.22!E75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мар.22!I76+апр.22!F76-апр.22!E76</f>
        <v>-1740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1497</v>
      </c>
      <c r="H77" s="28">
        <v>44666</v>
      </c>
      <c r="I77" s="56">
        <f>мар.22!I77+апр.22!F77-апр.22!E77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мар.22!I78+апр.22!F78-апр.22!E78</f>
        <v>228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мар.22!I79+апр.22!F79-апр.22!E79</f>
        <v>-188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мар.22!I80+апр.22!F80-апр.22!E80</f>
        <v>1596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1498</v>
      </c>
      <c r="H81" s="28">
        <v>44655</v>
      </c>
      <c r="I81" s="56">
        <f>мар.22!I81+апр.22!F81-апр.22!E81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мар.22!I82+апр.22!F82-апр.22!E82</f>
        <v>-4872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мар.22!I83+апр.22!F83-апр.22!E83</f>
        <v>-4872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мар.22!I84+апр.22!F84-апр.22!E84</f>
        <v>-4872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мар.22!I85+апр.22!F85-апр.22!E85</f>
        <v>-4872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мар.22!I86+апр.22!F86-апр.22!E86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мар.22!I87+апр.22!F87-апр.22!E87</f>
        <v>-4872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174</v>
      </c>
      <c r="G88" s="132" t="s">
        <v>1499</v>
      </c>
      <c r="H88" s="28">
        <v>44656</v>
      </c>
      <c r="I88" s="56">
        <f>мар.22!I88+апр.22!F88-апр.22!E88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мар.22!I89+апр.22!F89-апр.22!E89</f>
        <v>172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мар.22!I90+апр.22!F90-апр.22!E90</f>
        <v>-372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мар.22!I91+апр.22!F91-апр.22!E91</f>
        <v>-4872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мар.22!I92+апр.22!F92-апр.22!E92</f>
        <v>170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мар.22!I93+апр.22!F93-апр.22!E93</f>
        <v>-702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520</v>
      </c>
      <c r="G94" s="132" t="s">
        <v>1500</v>
      </c>
      <c r="H94" s="28">
        <v>44677</v>
      </c>
      <c r="I94" s="56">
        <f>мар.22!I94+апр.22!F94-апр.22!E94</f>
        <v>-2786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мар.22!I95+апр.22!F95-апр.22!E95</f>
        <v>1672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1501</v>
      </c>
      <c r="H96" s="28">
        <v>44654</v>
      </c>
      <c r="I96" s="56">
        <f>мар.22!I96+апр.22!F96-апр.22!E96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мар.22!I97+апр.22!F97-апр.22!E97</f>
        <v>628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мар.22!I98+апр.22!F98-апр.22!E98</f>
        <v>870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мар.22!I99+апр.22!F99-апр.22!E99</f>
        <v>5830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1502</v>
      </c>
      <c r="H100" s="28">
        <v>44655</v>
      </c>
      <c r="I100" s="56">
        <f>мар.22!I100+апр.22!F100-апр.22!E100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мар.22!I101+апр.22!F101-апр.22!E101</f>
        <v>1368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мар.22!I102+апр.22!F102-апр.22!E102</f>
        <v>-872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1503</v>
      </c>
      <c r="H103" s="28">
        <v>44669</v>
      </c>
      <c r="I103" s="56">
        <f>мар.22!I103+апр.22!F103-апр.22!E103</f>
        <v>-172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мар.22!I104+апр.22!F104-апр.22!E104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мар.22!I105+апр.22!F105-апр.22!E105</f>
        <v>2698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мар.22!I106+апр.22!F106-апр.22!E106</f>
        <v>-2784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мар.22!I107+апр.22!F107-апр.22!E107</f>
        <v>-4872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мар.22!I108+апр.22!F108-апр.22!E108</f>
        <v>1128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мар.22!I109+апр.22!F109-апр.22!E109</f>
        <v>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мар.22!I110+апр.22!F110-апр.22!E110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1504</v>
      </c>
      <c r="H111" s="28">
        <v>44676</v>
      </c>
      <c r="I111" s="56">
        <f>мар.22!I111+апр.22!F111-апр.22!E111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мар.22!I112+апр.22!F112-апр.22!E112</f>
        <v>1518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мар.22!I113+апр.22!F113-апр.22!E113</f>
        <v>414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мар.22!I114+апр.22!F114-апр.22!E114</f>
        <v>-4872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1505</v>
      </c>
      <c r="H115" s="28">
        <v>44658</v>
      </c>
      <c r="I115" s="56">
        <f>мар.22!I115+апр.22!F115-апр.22!E115</f>
        <v>68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мар.22!I116+апр.22!F116-апр.22!E116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мар.22!I117+апр.22!F117-апр.22!E117</f>
        <v>-4872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1506</v>
      </c>
      <c r="H118" s="28">
        <v>44656</v>
      </c>
      <c r="I118" s="56">
        <f>мар.22!I118+апр.22!F118-апр.22!E118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мар.22!I119+апр.22!F119-апр.22!E119</f>
        <v>-272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2784</v>
      </c>
      <c r="G120" s="132" t="s">
        <v>1507</v>
      </c>
      <c r="H120" s="28">
        <v>44680</v>
      </c>
      <c r="I120" s="56">
        <f>мар.22!I120+апр.22!F120-апр.22!E120</f>
        <v>1614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мар.22!I121+апр.22!F121-апр.22!E121</f>
        <v>804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мар.22!I122+апр.22!F122-апр.22!E122</f>
        <v>402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мар.22!I123+апр.22!F123-апр.22!E123</f>
        <v>-174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1508</v>
      </c>
      <c r="H124" s="28">
        <v>44666</v>
      </c>
      <c r="I124" s="56">
        <f>мар.22!I124+апр.22!F124-апр.22!E124</f>
        <v>208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мар.22!I125+апр.22!F125-апр.22!E125</f>
        <v>1392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мар.22!I126+апр.22!F126-апр.22!E126</f>
        <v>-4872</v>
      </c>
    </row>
  </sheetData>
  <autoFilter ref="A3:I126" xr:uid="{00000000-0009-0000-0000-000045000000}"/>
  <mergeCells count="1">
    <mergeCell ref="C1:I2"/>
  </mergeCells>
  <conditionalFormatting sqref="I1:I126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0" t="s">
        <v>2</v>
      </c>
      <c r="B1" s="131" t="s">
        <v>3</v>
      </c>
      <c r="C1" s="146">
        <v>44682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апр.22!I4+май.22!F4-май.22!E4</f>
        <v>-5046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апр.22!I5+май.22!F5-май.22!E5</f>
        <v>1112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апр.22!I6+май.22!F6-май.22!E6</f>
        <v>-5046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апр.22!I7+май.22!F7-май.22!E7</f>
        <v>-5046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апр.22!I8+май.22!F8-май.22!E8</f>
        <v>-46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апр.22!I9+май.22!F9-май.22!E9</f>
        <v>190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апр.22!I10+май.22!F10-май.22!E10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1509</v>
      </c>
      <c r="H11" s="28">
        <v>44694</v>
      </c>
      <c r="I11" s="56">
        <f>апр.22!I11+май.22!F11-май.22!E11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апр.22!I12+май.22!F12-май.22!E12</f>
        <v>-5046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апр.22!I13+май.22!F13-май.22!E13</f>
        <v>758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апр.22!I14+май.22!F14-май.22!E14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апр.22!I15+май.22!F15-май.22!E15</f>
        <v>798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1510</v>
      </c>
      <c r="H16" s="28">
        <v>44697</v>
      </c>
      <c r="I16" s="56">
        <f>апр.22!I16+май.22!F16-май.22!E16</f>
        <v>2254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1511</v>
      </c>
      <c r="H17" s="28">
        <v>44685</v>
      </c>
      <c r="I17" s="56">
        <f>апр.22!I17+май.22!F17-май.22!E17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апр.22!I18+май.22!F18-май.22!E18</f>
        <v>-5046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апр.22!I19+май.22!F19-май.22!E19</f>
        <v>-5046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апр.22!I20+май.22!F20-май.22!E20</f>
        <v>1124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апр.22!I21+май.22!F21-май.22!E21</f>
        <v>1954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апр.22!I22+май.22!F22-май.22!E22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1512</v>
      </c>
      <c r="H23" s="28">
        <v>44683</v>
      </c>
      <c r="I23" s="56">
        <f>апр.22!I23+май.22!F23-май.22!E23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апр.22!I24+май.22!F24-май.22!E24</f>
        <v>1392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апр.22!I25+май.22!F25-май.22!E25</f>
        <v>-2046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апр.22!I26+май.22!F26-май.22!E26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2088</v>
      </c>
      <c r="G27" s="132" t="s">
        <v>1513</v>
      </c>
      <c r="H27" s="28">
        <v>44687</v>
      </c>
      <c r="I27" s="56">
        <f>апр.22!I27+май.22!F27-май.22!E27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апр.22!I28+май.22!F28-май.22!E28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апр.22!I29+май.22!F29-май.22!E29</f>
        <v>-5046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апр.22!I30+май.22!F30-май.22!E30</f>
        <v>-46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апр.22!I31+май.22!F31-май.22!E31</f>
        <v>-66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>
        <v>4350</v>
      </c>
      <c r="G32" s="132" t="s">
        <v>1514</v>
      </c>
      <c r="H32" s="28">
        <v>44700</v>
      </c>
      <c r="I32" s="56">
        <f>апр.22!I32+май.22!F32-май.22!E32</f>
        <v>8092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апр.22!I33+май.22!F33-май.22!E33</f>
        <v>178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апр.22!I34+май.22!F34-май.22!E34</f>
        <v>-4646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апр.22!I35+май.22!F35-май.22!E35</f>
        <v>-736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11129</v>
      </c>
      <c r="H36" s="28">
        <v>44686</v>
      </c>
      <c r="I36" s="56">
        <f>апр.22!I36+май.22!F36-май.22!E36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апр.22!I37+май.22!F37-май.22!E37</f>
        <v>-34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апр.22!I38+май.22!F38-май.22!E38</f>
        <v>-5046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апр.22!I39+май.22!F39-май.22!E39</f>
        <v>-4350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апр.22!I40+май.22!F40-май.22!E40</f>
        <v>-5046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апр.22!I41+май.22!F41-май.22!E41</f>
        <v>-5046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апр.22!I42+май.22!F42-май.22!E42</f>
        <v>3916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апр.22!I43+май.22!F43-май.22!E43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апр.22!I44+май.22!F44-май.22!E44</f>
        <v>-2280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696</v>
      </c>
      <c r="G45" s="132" t="s">
        <v>1515</v>
      </c>
      <c r="H45" s="28">
        <v>44700</v>
      </c>
      <c r="I45" s="56">
        <f>апр.22!I45+май.22!F45-май.22!E45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1516</v>
      </c>
      <c r="H46" s="28">
        <v>44700</v>
      </c>
      <c r="I46" s="56">
        <f>апр.22!I46+май.22!F46-май.22!E46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апр.22!I47+май.22!F47-май.22!E47</f>
        <v>2954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апр.22!I48+май.22!F48-май.22!E48</f>
        <v>2902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апр.22!I49+май.22!F49-май.22!E49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апр.22!I50+май.22!F50-май.22!E50</f>
        <v>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апр.22!I51+май.22!F51-май.22!E51</f>
        <v>188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1517</v>
      </c>
      <c r="H52" s="28">
        <v>44687</v>
      </c>
      <c r="I52" s="56">
        <f>апр.22!I52+май.22!F52-май.22!E52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1000</v>
      </c>
      <c r="G53" s="132" t="s">
        <v>1518</v>
      </c>
      <c r="H53" s="28">
        <v>44687</v>
      </c>
      <c r="I53" s="56">
        <f>апр.22!I53+май.22!F53-май.22!E53</f>
        <v>1754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1519</v>
      </c>
      <c r="H54" s="28">
        <v>44692</v>
      </c>
      <c r="I54" s="56">
        <f>апр.22!I54+май.22!F54-май.22!E54</f>
        <v>-112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апр.22!I55+май.22!F55-май.22!E55</f>
        <v>-5046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апр.22!I56+май.22!F56-май.22!E56</f>
        <v>-224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апр.22!I57+май.22!F57-май.22!E57</f>
        <v>-5046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апр.22!I58+май.22!F58-май.22!E58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апр.22!I59+май.22!F59-май.22!E59</f>
        <v>-5046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апр.22!I60+май.22!F60-май.22!E60</f>
        <v>3954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апр.22!I61+май.22!F61-май.22!E61</f>
        <v>84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1520</v>
      </c>
      <c r="H62" s="28">
        <v>44685</v>
      </c>
      <c r="I62" s="56">
        <f>апр.22!I62+май.22!F62-май.22!E62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апр.22!I63+май.22!F63-май.22!E63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1521</v>
      </c>
      <c r="H64" s="28">
        <v>44698</v>
      </c>
      <c r="I64" s="56">
        <f>апр.22!I64+май.22!F64-май.22!E64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апр.22!I65+май.22!F65-май.22!E65</f>
        <v>-3132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апр.22!I66+май.22!F66-май.22!E66</f>
        <v>-870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28"/>
      <c r="I67" s="56">
        <f>апр.22!I67+май.22!F67-май.22!E67</f>
        <v>2812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апр.22!I68+май.22!F68-май.22!E68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1522</v>
      </c>
      <c r="H69" s="28">
        <v>44692</v>
      </c>
      <c r="I69" s="56">
        <f>апр.22!I69+май.22!F69-май.22!E69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апр.22!I70+май.22!F70-май.22!E70</f>
        <v>-5046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/>
      <c r="G71" s="132"/>
      <c r="H71" s="131"/>
      <c r="I71" s="56">
        <f>апр.22!I71+май.22!F71-май.22!E71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апр.22!I72+май.22!F72-май.22!E72</f>
        <v>-10092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апр.22!I73+май.22!F73-май.22!E73</f>
        <v>-1146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апр.22!I74+май.22!F74-май.22!E74</f>
        <v>390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28"/>
      <c r="I75" s="56">
        <f>апр.22!I75+май.22!F75-май.22!E75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апр.22!I76+май.22!F76-май.22!E76</f>
        <v>-1914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апр.22!I77+май.22!F77-май.22!E77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апр.22!I78+май.22!F78-май.22!E78</f>
        <v>54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апр.22!I79+май.22!F79-май.22!E79</f>
        <v>-362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апр.22!I80+май.22!F80-май.22!E80</f>
        <v>1422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1523</v>
      </c>
      <c r="H81" s="28">
        <v>44699</v>
      </c>
      <c r="I81" s="56">
        <f>апр.22!I81+май.22!F81-май.22!E81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апр.22!I82+май.22!F82-май.22!E82</f>
        <v>-5046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апр.22!I83+май.22!F83-май.22!E83</f>
        <v>-5046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апр.22!I84+май.22!F84-май.22!E84</f>
        <v>-5046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апр.22!I85+май.22!F85-май.22!E85</f>
        <v>-5046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апр.22!I86+май.22!F86-май.22!E86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апр.22!I87+май.22!F87-май.22!E87</f>
        <v>-5046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апр.22!I88+май.22!F88-май.22!E88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апр.22!I89+май.22!F89-май.22!E89</f>
        <v>-2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апр.22!I90+май.22!F90-май.22!E90</f>
        <v>-546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апр.22!I91+май.22!F91-май.22!E91</f>
        <v>-5046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522</v>
      </c>
      <c r="G92" s="132" t="s">
        <v>1524</v>
      </c>
      <c r="H92" s="28">
        <v>44685</v>
      </c>
      <c r="I92" s="56">
        <f>апр.22!I92+май.22!F92-май.22!E92</f>
        <v>518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апр.22!I93+май.22!F93-май.22!E93</f>
        <v>-876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апр.22!I94+май.22!F94-май.22!E94</f>
        <v>-2960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апр.22!I95+май.22!F95-май.22!E95</f>
        <v>1498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1525</v>
      </c>
      <c r="H96" s="28">
        <v>44692</v>
      </c>
      <c r="I96" s="56">
        <f>апр.22!I96+май.22!F96-май.22!E96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апр.22!I97+май.22!F97-май.22!E97</f>
        <v>454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апр.22!I98+май.22!F98-май.22!E98</f>
        <v>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апр.22!I99+май.22!F99-май.22!E99</f>
        <v>5656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1526</v>
      </c>
      <c r="H100" s="28" t="s">
        <v>1527</v>
      </c>
      <c r="I100" s="56">
        <f>апр.22!I100+май.22!F100-май.22!E100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апр.22!I101+май.22!F101-май.22!E101</f>
        <v>1194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апр.22!I102+май.22!F102-май.22!E102</f>
        <v>-1046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1528</v>
      </c>
      <c r="H103" s="28">
        <v>44698</v>
      </c>
      <c r="I103" s="56">
        <f>апр.22!I103+май.22!F103-май.22!E103</f>
        <v>-196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1529</v>
      </c>
      <c r="H104" s="28">
        <v>44705</v>
      </c>
      <c r="I104" s="56">
        <f>апр.22!I104+май.22!F104-май.22!E104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апр.22!I105+май.22!F105-май.22!E105</f>
        <v>2524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апр.22!I106+май.22!F106-май.22!E106</f>
        <v>-2958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апр.22!I107+май.22!F107-май.22!E107</f>
        <v>-5046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апр.22!I108+май.22!F108-май.22!E108</f>
        <v>954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апр.22!I109+май.22!F109-май.22!E109</f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28"/>
      <c r="I110" s="56">
        <f>апр.22!I110+май.22!F110-май.22!E110</f>
        <v>6178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1530</v>
      </c>
      <c r="H111" s="28">
        <v>44697</v>
      </c>
      <c r="I111" s="56">
        <f>апр.22!I111+май.22!F111-май.22!E111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апр.22!I112+май.22!F112-май.22!E112</f>
        <v>1344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апр.22!I113+май.22!F113-май.22!E113</f>
        <v>240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апр.22!I114+май.22!F114-май.22!E114</f>
        <v>-5046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1531</v>
      </c>
      <c r="H115" s="28">
        <v>44700</v>
      </c>
      <c r="I115" s="56">
        <f>апр.22!I115+май.22!F115-май.22!E115</f>
        <v>94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апр.22!I116+май.22!F116-май.22!E116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апр.22!I117+май.22!F117-май.22!E117</f>
        <v>-5046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1532</v>
      </c>
      <c r="H118" s="28">
        <v>44692</v>
      </c>
      <c r="I118" s="56">
        <f>апр.22!I118+май.22!F118-май.22!E118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28"/>
      <c r="I119" s="56">
        <f>апр.22!I119+май.22!F119-май.22!E119</f>
        <v>-446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апр.22!I120+май.22!F120-май.22!E120</f>
        <v>1440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апр.22!I121+май.22!F121-май.22!E121</f>
        <v>630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28"/>
      <c r="I122" s="56">
        <f>апр.22!I122+май.22!F122-май.22!E122</f>
        <v>228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апр.22!I123+май.22!F123-май.22!E123</f>
        <v>-348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1533</v>
      </c>
      <c r="H124" s="28">
        <v>44696</v>
      </c>
      <c r="I124" s="56">
        <f>апр.22!I124+май.22!F124-май.22!E124</f>
        <v>209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апр.22!I125+май.22!F125-май.22!E125</f>
        <v>1218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апр.22!I126+май.22!F126-май.22!E126</f>
        <v>-5046</v>
      </c>
    </row>
  </sheetData>
  <autoFilter ref="A3:I126" xr:uid="{00000000-0009-0000-0000-000046000000}"/>
  <mergeCells count="1">
    <mergeCell ref="C1:I2"/>
  </mergeCells>
  <conditionalFormatting sqref="I1:I126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/>
  <dimension ref="A1:I126"/>
  <sheetViews>
    <sheetView topLeftCell="A91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4.7109375" customWidth="1"/>
  </cols>
  <sheetData>
    <row r="1" spans="1:9" x14ac:dyDescent="0.25">
      <c r="A1" s="50" t="s">
        <v>2</v>
      </c>
      <c r="B1" s="131" t="s">
        <v>3</v>
      </c>
      <c r="C1" s="146">
        <v>44713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май.22!I4+июн.22!F4-июн.22!E4</f>
        <v>-5220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май.22!I5+июн.22!F5-июн.22!E5</f>
        <v>938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май.22!I6+июн.22!F6-июн.22!E6</f>
        <v>-5220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май.22!I7+июн.22!F7-июн.22!E7</f>
        <v>-5220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май.22!I8+июн.22!F8-июн.22!E8</f>
        <v>-220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май.22!I9+июн.22!F9-июн.22!E9</f>
        <v>16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май.22!I10+июн.22!F10-июн.22!E10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1534</v>
      </c>
      <c r="H11" s="28">
        <v>44725</v>
      </c>
      <c r="I11" s="56">
        <f>май.22!I11+июн.22!F11-июн.22!E11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май.22!I12+июн.22!F12-июн.22!E12</f>
        <v>-5220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май.22!I13+июн.22!F13-июн.22!E13</f>
        <v>584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май.22!I14+июн.22!F14-июн.22!E14</f>
        <v>-522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май.22!I15+июн.22!F15-июн.22!E15</f>
        <v>624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май.22!I16+июн.22!F16-июн.22!E16</f>
        <v>2080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1535</v>
      </c>
      <c r="H17" s="28">
        <v>44715</v>
      </c>
      <c r="I17" s="56">
        <f>май.22!I17+июн.22!F17-июн.22!E17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май.22!I18+июн.22!F18-июн.22!E18</f>
        <v>-5220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май.22!I19+июн.22!F19-июн.22!E19</f>
        <v>-5220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1536</v>
      </c>
      <c r="H20" s="28">
        <v>44722</v>
      </c>
      <c r="I20" s="56">
        <f>май.22!I20+июн.22!F20-июн.22!E20</f>
        <v>1150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май.22!I21+июн.22!F21-июн.22!E21</f>
        <v>1780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1537</v>
      </c>
      <c r="H22" s="28">
        <v>44719</v>
      </c>
      <c r="I22" s="56">
        <f>май.22!I22+июн.22!F22-июн.22!E22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1538</v>
      </c>
      <c r="H23" s="28">
        <v>44719</v>
      </c>
      <c r="I23" s="56">
        <f>май.22!I23+июн.22!F23-июн.22!E23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май.22!I24+июн.22!F24-июн.22!E24</f>
        <v>1218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май.22!I25+июн.22!F25-июн.22!E25</f>
        <v>-2220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1539</v>
      </c>
      <c r="H26" s="28">
        <v>44736</v>
      </c>
      <c r="I26" s="56">
        <f>май.22!I26+июн.22!F26-июн.22!E26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май.22!I27+июн.22!F27-июн.22!E27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май.22!I28+июн.22!F28-июн.22!E28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май.22!I29+июн.22!F29-июн.22!E29</f>
        <v>-5220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май.22!I30+июн.22!F30-июн.22!E30</f>
        <v>-220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май.22!I31+июн.22!F31-июн.22!E31</f>
        <v>-240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май.22!I32+июн.22!F32-июн.22!E32</f>
        <v>7918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май.22!I33+июн.22!F33-июн.22!E33</f>
        <v>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май.22!I34+июн.22!F34-июн.22!E34</f>
        <v>-4820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май.22!I35+июн.22!F35-июн.22!E35</f>
        <v>-910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73976</v>
      </c>
      <c r="H36" s="28">
        <v>44718</v>
      </c>
      <c r="I36" s="56">
        <f>май.22!I36+июн.22!F36-июн.22!E36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май.22!I37+июн.22!F37-июн.22!E37</f>
        <v>-208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май.22!I38+июн.22!F38-июн.22!E38</f>
        <v>-5220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май.22!I39+июн.22!F39-июн.22!E39</f>
        <v>-4524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май.22!I40+июн.22!F40-июн.22!E40</f>
        <v>-5220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май.22!I41+июн.22!F41-июн.22!E41</f>
        <v>-5220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май.22!I42+июн.22!F42-июн.22!E42</f>
        <v>3742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май.22!I43+июн.22!F43-июн.22!E43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май.22!I44+июн.22!F44-июн.22!E44</f>
        <v>-2454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174</v>
      </c>
      <c r="G45" s="132" t="s">
        <v>1540</v>
      </c>
      <c r="H45" s="28">
        <v>44732</v>
      </c>
      <c r="I45" s="56">
        <f>май.22!I45+июн.22!F45-июн.22!E45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174</v>
      </c>
      <c r="G46" s="132" t="s">
        <v>1541</v>
      </c>
      <c r="H46" s="28">
        <v>44732</v>
      </c>
      <c r="I46" s="56">
        <f>май.22!I46+июн.22!F46-июн.22!E46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май.22!I47+июн.22!F47-июн.22!E47</f>
        <v>2780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май.22!I48+июн.22!F48-июн.22!E48</f>
        <v>2728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май.22!I49+июн.22!F49-июн.22!E49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май.22!I50+июн.22!F50-июн.22!E50</f>
        <v>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1542</v>
      </c>
      <c r="H51" s="28">
        <v>44719</v>
      </c>
      <c r="I51" s="56">
        <f>май.22!I51+июн.22!F51-июн.22!E51</f>
        <v>190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1543</v>
      </c>
      <c r="H52" s="28">
        <v>44718</v>
      </c>
      <c r="I52" s="56">
        <f>май.22!I52+июн.22!F52-июн.22!E52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май.22!I53+июн.22!F53-июн.22!E53</f>
        <v>1580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май.22!I54+июн.22!F54-июн.22!E54</f>
        <v>-286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май.22!I55+июн.22!F55-июн.22!E55</f>
        <v>-5220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май.22!I56+июн.22!F56-июн.22!E56</f>
        <v>-398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май.22!I57+июн.22!F57-июн.22!E57</f>
        <v>-5220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май.22!I58+июн.22!F58-июн.22!E58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май.22!I59+июн.22!F59-июн.22!E59</f>
        <v>-5220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май.22!I60+июн.22!F60-июн.22!E60</f>
        <v>3780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май.22!I61+июн.22!F61-июн.22!E61</f>
        <v>-90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1544</v>
      </c>
      <c r="H62" s="28">
        <v>44718</v>
      </c>
      <c r="I62" s="56">
        <f>май.22!I62+июн.22!F62-июн.22!E62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май.22!I63+июн.22!F63-июн.22!E63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1545</v>
      </c>
      <c r="H64" s="28">
        <v>44733</v>
      </c>
      <c r="I64" s="56">
        <f>май.22!I64+июн.22!F64-июн.22!E64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май.22!I65+июн.22!F65-июн.22!E65</f>
        <v>-3306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май.22!I66+июн.22!F66-июн.22!E66</f>
        <v>-1044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май.22!I67+июн.22!F67-июн.22!E67</f>
        <v>2638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май.22!I68+июн.22!F68-июн.22!E68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1546</v>
      </c>
      <c r="H69" s="28">
        <v>44718</v>
      </c>
      <c r="I69" s="56">
        <f>май.22!I69+июн.22!F69-июн.22!E69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май.22!I70+июн.22!F70-июн.22!E70</f>
        <v>-5220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/>
      <c r="G71" s="132"/>
      <c r="H71" s="131"/>
      <c r="I71" s="56">
        <f>май.22!I71+июн.22!F71-июн.22!E71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май.22!I72+июн.22!F72-июн.22!E72</f>
        <v>-10440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май.22!I73+июн.22!F73-июн.22!E73</f>
        <v>-1320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696</v>
      </c>
      <c r="G74" s="132" t="s">
        <v>1547</v>
      </c>
      <c r="H74" s="28">
        <v>44718</v>
      </c>
      <c r="I74" s="56">
        <f>май.22!I74+июн.22!F74-июн.22!E74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1548</v>
      </c>
      <c r="H75" s="28">
        <v>44718</v>
      </c>
      <c r="I75" s="56">
        <f>май.22!I75+июн.22!F75-июн.22!E75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май.22!I76+июн.22!F76-июн.22!E76</f>
        <v>-2088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1549</v>
      </c>
      <c r="H77" s="28">
        <v>44728</v>
      </c>
      <c r="I77" s="56">
        <f>май.22!I77+июн.22!F77-июн.22!E77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май.22!I78+июн.22!F78-июн.22!E78</f>
        <v>-120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май.22!I79+июн.22!F79-июн.22!E79</f>
        <v>-536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май.22!I80+июн.22!F80-июн.22!E80</f>
        <v>1248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май.22!I81+июн.22!F81-июн.22!E81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май.22!I82+июн.22!F82-июн.22!E82</f>
        <v>-5220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май.22!I83+июн.22!F83-июн.22!E83</f>
        <v>-5220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май.22!I84+июн.22!F84-июн.22!E84</f>
        <v>-5220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май.22!I85+июн.22!F85-июн.22!E85</f>
        <v>-5220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май.22!I86+июн.22!F86-июн.22!E86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май.22!I87+июн.22!F87-июн.22!E87</f>
        <v>-5220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1218</v>
      </c>
      <c r="G88" s="132" t="s">
        <v>1550</v>
      </c>
      <c r="H88" s="28">
        <v>44715</v>
      </c>
      <c r="I88" s="56">
        <f>май.22!I88+июн.22!F88-июн.22!E88</f>
        <v>1082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май.22!I89+июн.22!F89-июн.22!E89</f>
        <v>-176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май.22!I90+июн.22!F90-июн.22!E90</f>
        <v>-720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май.22!I91+июн.22!F91-июн.22!E91</f>
        <v>-5220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май.22!I92+июн.22!F92-июн.22!E92</f>
        <v>344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май.22!I93+июн.22!F93-июн.22!E93</f>
        <v>-1050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май.22!I94+июн.22!F94-июн.22!E94</f>
        <v>-3134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май.22!I95+июн.22!F95-июн.22!E95</f>
        <v>1324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1551</v>
      </c>
      <c r="H96" s="28" t="s">
        <v>1552</v>
      </c>
      <c r="I96" s="56">
        <f>май.22!I96+июн.22!F96-июн.22!E96</f>
        <v>696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май.22!I97+июн.22!F97-июн.22!E97</f>
        <v>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май.22!I98+июн.22!F98-июн.22!E98</f>
        <v>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май.22!I99+июн.22!F99-июн.22!E99</f>
        <v>5482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май.22!I100+июн.22!F100-июн.22!E100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май.22!I101+июн.22!F101-июн.22!E101</f>
        <v>1020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май.22!I102+июн.22!F102-июн.22!E102</f>
        <v>-1220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1553</v>
      </c>
      <c r="H103" s="28">
        <v>44729</v>
      </c>
      <c r="I103" s="56">
        <f>май.22!I103+июн.22!F103-июн.22!E103</f>
        <v>-220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май.22!I104+июн.22!F104-июн.22!E104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май.22!I105+июн.22!F105-июн.22!E105</f>
        <v>2350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май.22!I106+июн.22!F106-июн.22!E106</f>
        <v>-3132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май.22!I107+июн.22!F107-июн.22!E107</f>
        <v>-5220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май.22!I108+июн.22!F108-июн.22!E108</f>
        <v>780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май.22!I109+июн.22!F109-июн.22!E109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май.22!I110+июн.22!F110-июн.22!E110</f>
        <v>6004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май.22!I111+июн.22!F111-июн.22!E111</f>
        <v>352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56">
        <f>май.22!I112+июн.22!F112-июн.22!E112</f>
        <v>1170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май.22!I113+июн.22!F113-июн.22!E113</f>
        <v>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май.22!I114+июн.22!F114-июн.22!E114</f>
        <v>-5220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1554</v>
      </c>
      <c r="H115" s="28">
        <v>44732</v>
      </c>
      <c r="I115" s="56">
        <f>май.22!I115+июн.22!F115-июн.22!E115</f>
        <v>120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1555</v>
      </c>
      <c r="H116" s="28">
        <v>44727</v>
      </c>
      <c r="I116" s="56">
        <f>май.22!I116+июн.22!F116-июн.22!E116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май.22!I117+июн.22!F117-июн.22!E117</f>
        <v>-5220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1556</v>
      </c>
      <c r="H118" s="28">
        <v>44721</v>
      </c>
      <c r="I118" s="56">
        <f>май.22!I118+июн.22!F118-июн.22!E118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май.22!I119+июн.22!F119-июн.22!E119</f>
        <v>-620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56">
        <f>май.22!I120+июн.22!F120-июн.22!E120</f>
        <v>1266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28"/>
      <c r="I121" s="56">
        <f>май.22!I121+июн.22!F121-июн.22!E121</f>
        <v>456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май.22!I122+июн.22!F122-июн.22!E122</f>
        <v>54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май.22!I123+июн.22!F123-июн.22!E123</f>
        <v>-522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1557</v>
      </c>
      <c r="H124" s="28">
        <v>44727</v>
      </c>
      <c r="I124" s="56">
        <f>май.22!I124+июн.22!F124-июн.22!E124</f>
        <v>210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май.22!I125+июн.22!F125-июн.22!E125</f>
        <v>1044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май.22!I126+июн.22!F126-июн.22!E126</f>
        <v>-5220</v>
      </c>
    </row>
  </sheetData>
  <autoFilter ref="A3:I126" xr:uid="{00000000-0009-0000-0000-000047000000}"/>
  <mergeCells count="1">
    <mergeCell ref="C1:I2"/>
  </mergeCells>
  <conditionalFormatting sqref="I1:I126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/>
  <dimension ref="A1:I126"/>
  <sheetViews>
    <sheetView topLeftCell="A31" workbookViewId="0">
      <selection activeCell="H44" sqref="H4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44743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июн.22!I4+июл.22!F4-июл.22!E4</f>
        <v>-5394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июн.22!I5+июл.22!F5-июл.22!E5</f>
        <v>764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июн.22!I6+июл.22!F6-июл.22!E6</f>
        <v>-5394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июн.22!I7+июл.22!F7-июл.22!E7</f>
        <v>-5394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июн.22!I8+июл.22!F8-июл.22!E8</f>
        <v>-394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июн.22!I9+июл.22!F9-июл.22!E9</f>
        <v>-158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июн.22!I10+июл.22!F10-июл.22!E10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1558</v>
      </c>
      <c r="H11" s="28">
        <v>44762</v>
      </c>
      <c r="I11" s="56">
        <f>июн.22!I11+июл.22!F11-июл.22!E11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июн.22!I12+июл.22!F12-июл.22!E12</f>
        <v>-5394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июн.22!I13+июл.22!F13-июл.22!E13</f>
        <v>410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июн.22!I14+июл.22!F14-июл.22!E14</f>
        <v>-696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июн.22!I15+июл.22!F15-июл.22!E15</f>
        <v>450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июн.22!I16+июл.22!F16-июл.22!E16</f>
        <v>1906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июн.22!I17+июл.22!F17-июл.22!E17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июн.22!I18+июл.22!F18-июл.22!E18</f>
        <v>-5394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июн.22!I19+июл.22!F19-июл.22!E19</f>
        <v>-5394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июн.22!I20+июл.22!F20-июл.22!E20</f>
        <v>976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июн.22!I21+июл.22!F21-июл.22!E21</f>
        <v>1606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июн.22!I22+июл.22!F22-июл.22!E22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1559</v>
      </c>
      <c r="H23" s="28">
        <v>44749</v>
      </c>
      <c r="I23" s="56">
        <f>июн.22!I23+июл.22!F23-июл.22!E23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июн.22!I24+июл.22!F24-июл.22!E24</f>
        <v>1044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июн.22!I25+июл.22!F25-июл.22!E25</f>
        <v>-2394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июн.22!I26+июл.22!F26-июл.22!E26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июн.22!I27+июл.22!F27-июл.22!E27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июн.22!I28+июл.22!F28-июл.22!E28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июн.22!I29+июл.22!F29-июл.22!E29</f>
        <v>-5394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июн.22!I30+июл.22!F30-июл.22!E30</f>
        <v>-394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июн.22!I31+июл.22!F31-июл.22!E31</f>
        <v>-414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июн.22!I32+июл.22!F32-июл.22!E32</f>
        <v>7744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июн.22!I33+июл.22!F33-июл.22!E33</f>
        <v>-170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июн.22!I34+июл.22!F34-июл.22!E34</f>
        <v>-4994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июн.22!I35+июл.22!F35-июл.22!E35</f>
        <v>-1084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6086</v>
      </c>
      <c r="H36" s="28">
        <v>44747</v>
      </c>
      <c r="I36" s="56">
        <f>июн.22!I36+июл.22!F36-июл.22!E36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28"/>
      <c r="I37" s="56">
        <f>июн.22!I37+июл.22!F37-июл.22!E37</f>
        <v>-382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июн.22!I38+июл.22!F38-июл.22!E38</f>
        <v>-5394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июн.22!I39+июл.22!F39-июл.22!E39</f>
        <v>-4698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июн.22!I40+июл.22!F40-июл.22!E40</f>
        <v>-5394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июн.22!I41+июл.22!F41-июл.22!E41</f>
        <v>-5394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июн.22!I42+июл.22!F42-июл.22!E42</f>
        <v>3568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522</v>
      </c>
      <c r="G43" s="132" t="s">
        <v>1560</v>
      </c>
      <c r="H43" s="28">
        <v>44754</v>
      </c>
      <c r="I43" s="56">
        <f>июн.22!I43+июл.22!F43-июл.22!E43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июн.22!I44+июл.22!F44-июл.22!E44</f>
        <v>-2628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июн.22!I45+июл.22!F45-июл.22!E45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июн.22!I46+июл.22!F46-июл.22!E46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июн.22!I47+июл.22!F47-июл.22!E47</f>
        <v>2606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июн.22!I48+июл.22!F48-июл.22!E48</f>
        <v>2554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1561</v>
      </c>
      <c r="H49" s="28">
        <v>44746</v>
      </c>
      <c r="I49" s="56">
        <f>июн.22!I49+июл.22!F49-июл.22!E49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июн.22!I50+июл.22!F50-июл.22!E50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352</v>
      </c>
      <c r="G51" s="132" t="s">
        <v>1562</v>
      </c>
      <c r="H51" s="28" t="s">
        <v>1563</v>
      </c>
      <c r="I51" s="56">
        <f>июн.22!I51+июл.22!F51-июл.22!E51</f>
        <v>368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178</v>
      </c>
      <c r="G52" s="132" t="s">
        <v>1564</v>
      </c>
      <c r="H52" s="28">
        <v>44749</v>
      </c>
      <c r="I52" s="56">
        <f>июн.22!I52+июл.22!F52-июл.22!E52</f>
        <v>-170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июн.22!I53+июл.22!F53-июл.22!E53</f>
        <v>1406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510</v>
      </c>
      <c r="G54" s="132" t="s">
        <v>1565</v>
      </c>
      <c r="H54" s="28">
        <v>44753</v>
      </c>
      <c r="I54" s="56">
        <f>июн.22!I54+июл.22!F54-июл.22!E54</f>
        <v>50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июн.22!I55+июл.22!F55-июл.22!E55</f>
        <v>-5394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июн.22!I56+июл.22!F56-июл.22!E56</f>
        <v>-572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июн.22!I57+июл.22!F57-июл.22!E57</f>
        <v>-5394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1566</v>
      </c>
      <c r="H58" s="28">
        <v>44755</v>
      </c>
      <c r="I58" s="56">
        <f>июн.22!I58+июл.22!F58-июл.22!E58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июн.22!I59+июл.22!F59-июл.22!E59</f>
        <v>-5394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июн.22!I60+июл.22!F60-июл.22!E60</f>
        <v>3606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июн.22!I61+июл.22!F61-июл.22!E61</f>
        <v>-264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1567</v>
      </c>
      <c r="H62" s="28">
        <v>44746</v>
      </c>
      <c r="I62" s="56">
        <f>июн.22!I62+июл.22!F62-июл.22!E62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июн.22!I63+июл.22!F63-июл.22!E63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1568</v>
      </c>
      <c r="H64" s="28">
        <v>44769</v>
      </c>
      <c r="I64" s="56">
        <f>июн.22!I64+июл.22!F64-июл.22!E64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июн.22!I65+июл.22!F65-июл.22!E65</f>
        <v>-3480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июн.22!I66+июл.22!F66-июл.22!E66</f>
        <v>-1218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>
        <v>1044</v>
      </c>
      <c r="G67" s="132" t="s">
        <v>1569</v>
      </c>
      <c r="H67" s="28">
        <v>44754</v>
      </c>
      <c r="I67" s="56">
        <f>июн.22!I67+июл.22!F67-июл.22!E67</f>
        <v>3508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июн.22!I68+июл.22!F68-июл.22!E68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июн.22!I69+июл.22!F69-июл.22!E69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июн.22!I70+июл.22!F70-июл.22!E70</f>
        <v>-5394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>
        <v>522</v>
      </c>
      <c r="G71" s="132" t="s">
        <v>1570</v>
      </c>
      <c r="H71" s="28">
        <v>44754</v>
      </c>
      <c r="I71" s="56">
        <f>июн.22!I71+июл.22!F71-июл.22!E71</f>
        <v>2374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июн.22!I72+июл.22!F72-июл.22!E72</f>
        <v>-10788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июн.22!I73+июл.22!F73-июл.22!E73</f>
        <v>-1494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июн.22!I74+июл.22!F74-июл.22!E74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28"/>
      <c r="I75" s="56">
        <f>июн.22!I75+июл.22!F75-июл.22!E75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520</v>
      </c>
      <c r="G76" s="132" t="s">
        <v>1571</v>
      </c>
      <c r="H76" s="28">
        <v>44767</v>
      </c>
      <c r="I76" s="56">
        <f>июн.22!I76+июл.22!F76-июл.22!E76</f>
        <v>-1742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июн.22!I77+июл.22!F77-июл.22!E77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июн.22!I78+июл.22!F78-июл.22!E78</f>
        <v>-294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июн.22!I79+июл.22!F79-июл.22!E79</f>
        <v>-710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июн.22!I80+июл.22!F80-июл.22!E80</f>
        <v>1074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1572</v>
      </c>
      <c r="H81" s="28">
        <v>44767</v>
      </c>
      <c r="I81" s="56">
        <f>июн.22!I81+июл.22!F81-июл.22!E81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июн.22!I82+июл.22!F82-июл.22!E82</f>
        <v>-5394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июн.22!I83+июл.22!F83-июл.22!E83</f>
        <v>-5394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июн.22!I84+июл.22!F84-июл.22!E84</f>
        <v>-5394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июн.22!I85+июл.22!F85-июл.22!E85</f>
        <v>-5394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июн.22!I86+июл.22!F86-июл.22!E86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июн.22!I87+июл.22!F87-июл.22!E87</f>
        <v>-5394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июн.22!I88+июл.22!F88-июл.22!E88</f>
        <v>908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июн.22!I89+июл.22!F89-июл.22!E89</f>
        <v>-350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июн.22!I90+июл.22!F90-июл.22!E90</f>
        <v>-894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июн.22!I91+июл.22!F91-июл.22!E91</f>
        <v>-5394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июн.22!I92+июл.22!F92-июл.22!E92</f>
        <v>170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июн.22!I93+июл.22!F93-июл.22!E93</f>
        <v>-1224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июн.22!I94+июл.22!F94-июл.22!E94</f>
        <v>-3308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июн.22!I95+июл.22!F95-июл.22!E95</f>
        <v>1150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июн.22!I96+июл.22!F96-июл.22!E96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июн.22!I97+июл.22!F97-июл.22!E97</f>
        <v>106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июн.22!I98+июл.22!F98-июл.22!E98</f>
        <v>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июн.22!I99+июл.22!F99-июл.22!E99</f>
        <v>5308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1573</v>
      </c>
      <c r="H100" s="28">
        <v>44748</v>
      </c>
      <c r="I100" s="56">
        <f>июн.22!I100+июл.22!F100-июл.22!E100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июн.22!I101+июл.22!F101-июл.22!E101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июн.22!I102+июл.22!F102-июл.22!E102</f>
        <v>-1394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1574</v>
      </c>
      <c r="H103" s="28">
        <v>44762</v>
      </c>
      <c r="I103" s="56">
        <f>июн.22!I103+июл.22!F103-июл.22!E103</f>
        <v>-244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июн.22!I104+июл.22!F104-июл.22!E104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июн.22!I105+июл.22!F105-июл.22!E105</f>
        <v>2176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июн.22!I106+июл.22!F106-июл.22!E106</f>
        <v>-3306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июн.22!I107+июл.22!F107-июл.22!E107</f>
        <v>-5394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июн.22!I108+июл.22!F108-июл.22!E108</f>
        <v>606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июн.22!I109+июл.22!F109-июл.22!E109</f>
        <v>-522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1044</v>
      </c>
      <c r="G110" s="132" t="s">
        <v>1575</v>
      </c>
      <c r="H110" s="28">
        <v>44763</v>
      </c>
      <c r="I110" s="56">
        <f>июн.22!I110+июл.22!F110-июл.22!E110</f>
        <v>6874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июн.22!I111+июл.22!F111-июл.22!E111</f>
        <v>178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1576</v>
      </c>
      <c r="H112" s="28">
        <v>44754</v>
      </c>
      <c r="I112" s="56">
        <f>июн.22!I112+июл.22!F112-июл.22!E112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июн.22!I113+июл.22!F113-июл.22!E113</f>
        <v>-108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июн.22!I114+июл.22!F114-июл.22!E114</f>
        <v>-5394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1577</v>
      </c>
      <c r="H115" s="28">
        <v>44749</v>
      </c>
      <c r="I115" s="56">
        <f>июн.22!I115+июл.22!F115-июл.22!E115</f>
        <v>146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июн.22!I116+июл.22!F116-июл.22!E116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июн.22!I117+июл.22!F117-июл.22!E117</f>
        <v>-5394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1578</v>
      </c>
      <c r="H118" s="28">
        <v>44749</v>
      </c>
      <c r="I118" s="56">
        <f>июн.22!I118+июл.22!F118-июл.22!E118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июн.22!I119+июл.22!F119-июл.22!E119</f>
        <v>-794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июн.22!I120+июл.22!F120-июл.22!E120</f>
        <v>1092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июн.22!I121+июл.22!F121-июл.22!E121</f>
        <v>282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июн.22!I122+июл.22!F122-июл.22!E122</f>
        <v>-120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июн.22!I123+июл.22!F123-июл.22!E123</f>
        <v>-696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1579</v>
      </c>
      <c r="H124" s="28">
        <v>44757</v>
      </c>
      <c r="I124" s="56">
        <f>июн.22!I124+июл.22!F124-июл.22!E124</f>
        <v>211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июн.22!I125+июл.22!F125-июл.22!E125</f>
        <v>870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июн.22!I126+июл.22!F126-июл.22!E126</f>
        <v>-5394</v>
      </c>
    </row>
  </sheetData>
  <autoFilter ref="A3:I126" xr:uid="{00000000-0009-0000-0000-000048000000}"/>
  <mergeCells count="1">
    <mergeCell ref="C1:I2"/>
  </mergeCells>
  <conditionalFormatting sqref="I1:I126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6">
        <v>44774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июл.22!I4+авг.22!F4-авг.22!E4</f>
        <v>-5568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июл.22!I5+авг.22!F5-авг.22!E5</f>
        <v>590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июл.22!I6+авг.22!F6-авг.22!E6</f>
        <v>-5568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июл.22!I7+авг.22!F7-авг.22!E7</f>
        <v>-5568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июл.22!I8+авг.22!F8-авг.22!E8</f>
        <v>-568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июл.22!I9+авг.22!F9-авг.22!E9</f>
        <v>-332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июл.22!I10+авг.22!F10-авг.22!E10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1580</v>
      </c>
      <c r="H11" s="28">
        <v>44781</v>
      </c>
      <c r="I11" s="56">
        <f>июл.22!I11+авг.22!F11-авг.22!E11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июл.22!I12+авг.22!F12-авг.22!E12</f>
        <v>-5568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июл.22!I13+авг.22!F13-авг.22!E13</f>
        <v>236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июл.22!I14+авг.22!F14-авг.22!E14</f>
        <v>-870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июл.22!I15+авг.22!F15-авг.22!E15</f>
        <v>276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июл.22!I16+авг.22!F16-авг.22!E16</f>
        <v>1732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июл.22!I17+авг.22!F17-авг.22!E17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июл.22!I18+авг.22!F18-авг.22!E18</f>
        <v>-5568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июл.22!I19+авг.22!F19-авг.22!E19</f>
        <v>-5568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1581</v>
      </c>
      <c r="H20" s="28">
        <v>44789</v>
      </c>
      <c r="I20" s="56">
        <f>июл.22!I20+авг.22!F20-авг.22!E20</f>
        <v>1002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июл.22!I21+авг.22!F21-авг.22!E21</f>
        <v>1432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1582</v>
      </c>
      <c r="H22" s="28">
        <v>44781</v>
      </c>
      <c r="I22" s="56">
        <f>июл.22!I22+авг.22!F22-авг.22!E22</f>
        <v>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1583</v>
      </c>
      <c r="H23" s="28">
        <v>44790</v>
      </c>
      <c r="I23" s="56">
        <f>июл.22!I23+авг.22!F23-авг.22!E23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июл.22!I24+авг.22!F24-авг.22!E24</f>
        <v>870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июл.22!I25+авг.22!F25-авг.22!E25</f>
        <v>-2568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июл.22!I26+авг.22!F26-авг.22!E26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июл.22!I27+авг.22!F27-авг.22!E27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июл.22!I28+авг.22!F28-авг.22!E28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июл.22!I29+авг.22!F29-авг.22!E29</f>
        <v>-5568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июл.22!I30+авг.22!F30-авг.22!E30</f>
        <v>-568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июл.22!I31+авг.22!F31-авг.22!E31</f>
        <v>-588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июл.22!I32+авг.22!F32-авг.22!E32</f>
        <v>7570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июл.22!I33+авг.22!F33-авг.22!E33</f>
        <v>-344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июл.22!I34+авг.22!F34-авг.22!E34</f>
        <v>-5168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июл.22!I35+авг.22!F35-авг.22!E35</f>
        <v>-1258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20288.297170000002</v>
      </c>
      <c r="H36" s="28" t="s">
        <v>1584</v>
      </c>
      <c r="I36" s="56">
        <f>июл.22!I36+авг.22!F36-авг.22!E36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июл.22!I37+авг.22!F37-авг.22!E37</f>
        <v>-556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июл.22!I38+авг.22!F38-авг.22!E38</f>
        <v>-5568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июл.22!I39+авг.22!F39-авг.22!E39</f>
        <v>-4872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июл.22!I40+авг.22!F40-авг.22!E40</f>
        <v>-5568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июл.22!I41+авг.22!F41-авг.22!E41</f>
        <v>-5568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июл.22!I42+авг.22!F42-авг.22!E42</f>
        <v>3394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июл.22!I43+авг.22!F43-авг.22!E43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июл.22!I44+авг.22!F44-авг.22!E44</f>
        <v>-2802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июл.22!I45+авг.22!F45-авг.22!E45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июл.22!I46+авг.22!F46-авг.22!E46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июл.22!I47+авг.22!F47-авг.22!E47</f>
        <v>2432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июл.22!I48+авг.22!F48-авг.22!E48</f>
        <v>2380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июл.22!I49+авг.22!F49-авг.22!E49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июл.22!I50+авг.22!F50-авг.22!E50</f>
        <v>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июл.22!I51+авг.22!F51-авг.22!E51</f>
        <v>194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июл.22!I52+авг.22!F52-авг.22!E52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июл.22!I53+авг.22!F53-авг.22!E53</f>
        <v>1232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июл.22!I54+авг.22!F54-авг.22!E54</f>
        <v>-124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июл.22!I55+авг.22!F55-авг.22!E55</f>
        <v>-5568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июл.22!I56+авг.22!F56-авг.22!E56</f>
        <v>-746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июл.22!I57+авг.22!F57-авг.22!E57</f>
        <v>-5568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июл.22!I58+авг.22!F58-авг.22!E58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июл.22!I59+авг.22!F59-авг.22!E59</f>
        <v>-5568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июл.22!I60+авг.22!F60-авг.22!E60</f>
        <v>3432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июл.22!I61+авг.22!F61-авг.22!E61</f>
        <v>-438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1585</v>
      </c>
      <c r="H62" s="28">
        <v>44775</v>
      </c>
      <c r="I62" s="56">
        <f>июл.22!I62+авг.22!F62-авг.22!E62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июл.22!I63+авг.22!F63-авг.22!E63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1586</v>
      </c>
      <c r="H64" s="28">
        <v>44803</v>
      </c>
      <c r="I64" s="56">
        <f>июл.22!I64+авг.22!F64-авг.22!E64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июл.22!I65+авг.22!F65-авг.22!E65</f>
        <v>-3654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июл.22!I66+авг.22!F66-авг.22!E66</f>
        <v>-1392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июл.22!I67+авг.22!F67-авг.22!E67</f>
        <v>3334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июл.22!I68+авг.22!F68-авг.22!E68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1587</v>
      </c>
      <c r="H69" s="28">
        <v>44775</v>
      </c>
      <c r="I69" s="56">
        <f>июл.22!I69+авг.22!F69-авг.22!E69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июл.22!I70+авг.22!F70-авг.22!E70</f>
        <v>-5568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июл.22!I71+авг.22!F71-авг.22!E71</f>
        <v>2200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июл.22!I72+авг.22!F72-авг.22!E72</f>
        <v>-11136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июл.22!I73+авг.22!F73-авг.22!E73</f>
        <v>-1668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июл.22!I74+авг.22!F74-авг.22!E74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1588</v>
      </c>
      <c r="H75" s="28">
        <v>44792</v>
      </c>
      <c r="I75" s="56">
        <f>июл.22!I75+авг.22!F75-авг.22!E75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июл.22!I76+авг.22!F76-авг.22!E76</f>
        <v>-1916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июл.22!I77+авг.22!F77-авг.22!E77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июл.22!I78+авг.22!F78-авг.22!E78</f>
        <v>-468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28"/>
      <c r="I79" s="56">
        <f>июл.22!I79+авг.22!F79-авг.22!E79</f>
        <v>-884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июл.22!I80+авг.22!F80-авг.22!E80</f>
        <v>900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июл.22!I81+авг.22!F81-авг.22!E81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июл.22!I82+авг.22!F82-авг.22!E82</f>
        <v>-5568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июл.22!I83+авг.22!F83-авг.22!E83</f>
        <v>-5568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июл.22!I84+авг.22!F84-авг.22!E84</f>
        <v>-5568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июл.22!I85+авг.22!F85-авг.22!E85</f>
        <v>-5568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июл.22!I86+авг.22!F86-авг.22!E86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июл.22!I87+авг.22!F87-авг.22!E87</f>
        <v>-5568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июл.22!I88+авг.22!F88-авг.22!E88</f>
        <v>734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июл.22!I89+авг.22!F89-авг.22!E89</f>
        <v>-524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июл.22!I90+авг.22!F90-авг.22!E90</f>
        <v>-1068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июл.22!I91+авг.22!F91-авг.22!E91</f>
        <v>-5568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июл.22!I92+авг.22!F92-авг.22!E92</f>
        <v>-4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июл.22!I93+авг.22!F93-авг.22!E93</f>
        <v>-1398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июл.22!I94+авг.22!F94-авг.22!E94</f>
        <v>-3482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июл.22!I95+авг.22!F95-авг.22!E95</f>
        <v>976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1589</v>
      </c>
      <c r="H96" s="28">
        <v>44781</v>
      </c>
      <c r="I96" s="56">
        <f>июл.22!I96+авг.22!F96-авг.22!E96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июл.22!I97+авг.22!F97-авг.22!E97</f>
        <v>-68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июл.22!I98+авг.22!F98-авг.22!E98</f>
        <v>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июл.22!I99+авг.22!F99-авг.22!E99</f>
        <v>5134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1590</v>
      </c>
      <c r="H100" s="28" t="s">
        <v>1591</v>
      </c>
      <c r="I100" s="56">
        <f>июл.22!I100+авг.22!F100-авг.22!E100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июл.22!I101+авг.22!F101-авг.22!E101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июл.22!I102+авг.22!F102-авг.22!E102</f>
        <v>-1568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1592</v>
      </c>
      <c r="H103" s="28">
        <v>44795</v>
      </c>
      <c r="I103" s="56">
        <f>июл.22!I103+авг.22!F103-авг.22!E103</f>
        <v>-268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1593</v>
      </c>
      <c r="H104" s="28">
        <v>44795</v>
      </c>
      <c r="I104" s="56">
        <f>июл.22!I104+авг.22!F104-авг.22!E104</f>
        <v>522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июл.22!I105+авг.22!F105-авг.22!E105</f>
        <v>2002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3658</v>
      </c>
      <c r="G106" s="132" t="s">
        <v>1594</v>
      </c>
      <c r="H106" s="28">
        <v>44798</v>
      </c>
      <c r="I106" s="56">
        <f>июл.22!I106+авг.22!F106-авг.22!E106</f>
        <v>178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июл.22!I107+авг.22!F107-авг.22!E107</f>
        <v>-5568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июл.22!I108+авг.22!F108-авг.22!E108</f>
        <v>432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июл.22!I109+авг.22!F109-авг.22!E109</f>
        <v>-696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июл.22!I110+авг.22!F110-авг.22!E110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июл.22!I111+авг.22!F111-авг.22!E111</f>
        <v>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июл.22!I112+авг.22!F112-авг.22!E112</f>
        <v>1866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28"/>
      <c r="I113" s="56">
        <f>июл.22!I113+авг.22!F113-авг.22!E113</f>
        <v>-282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июл.22!I114+авг.22!F114-авг.22!E114</f>
        <v>-5568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1595</v>
      </c>
      <c r="H115" s="28">
        <v>44795</v>
      </c>
      <c r="I115" s="56">
        <f>июл.22!I115+авг.22!F115-авг.22!E115</f>
        <v>172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июл.22!I116+авг.22!F116-авг.22!E116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июл.22!I117+авг.22!F117-авг.22!E117</f>
        <v>-5568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1596</v>
      </c>
      <c r="H118" s="28">
        <v>44777</v>
      </c>
      <c r="I118" s="56">
        <f>июл.22!I118+авг.22!F118-авг.22!E118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июл.22!I119+авг.22!F119-авг.22!E119</f>
        <v>-968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июл.22!I120+авг.22!F120-авг.22!E120</f>
        <v>918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июл.22!I121+авг.22!F121-авг.22!E121</f>
        <v>108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июл.22!I122+авг.22!F122-авг.22!E122</f>
        <v>-294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>
        <v>1044</v>
      </c>
      <c r="G123" s="132" t="s">
        <v>1597</v>
      </c>
      <c r="H123" s="28">
        <v>44802</v>
      </c>
      <c r="I123" s="56">
        <f>июл.22!I123+авг.22!F123-авг.22!E123</f>
        <v>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1598</v>
      </c>
      <c r="H124" s="28">
        <v>44788</v>
      </c>
      <c r="I124" s="56">
        <f>июл.22!I124+авг.22!F124-авг.22!E124</f>
        <v>212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июл.22!I125+авг.22!F125-авг.22!E125</f>
        <v>696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июл.22!I126+авг.22!F126-авг.22!E126</f>
        <v>-5568</v>
      </c>
    </row>
  </sheetData>
  <autoFilter ref="A3:I126" xr:uid="{00000000-0009-0000-0000-000049000000}"/>
  <mergeCells count="1">
    <mergeCell ref="C1:I2"/>
  </mergeCells>
  <conditionalFormatting sqref="I1:I126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/>
  <dimension ref="A1:I126"/>
  <sheetViews>
    <sheetView topLeftCell="A103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5" customWidth="1"/>
  </cols>
  <sheetData>
    <row r="1" spans="1:9" x14ac:dyDescent="0.25">
      <c r="A1" s="50" t="s">
        <v>2</v>
      </c>
      <c r="B1" s="131" t="s">
        <v>3</v>
      </c>
      <c r="C1" s="146">
        <v>44805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авг.22!I4+сен.22!F4-сен.22!E4</f>
        <v>-5742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авг.22!I5+сен.22!F5-сен.22!E5</f>
        <v>416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авг.22!I6+сен.22!F6-сен.22!E6</f>
        <v>-5742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авг.22!I7+сен.22!F7-сен.22!E7</f>
        <v>-5742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авг.22!I8+сен.22!F8-сен.22!E8</f>
        <v>-742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авг.22!I9+сен.22!F9-сен.22!E9</f>
        <v>-506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1599</v>
      </c>
      <c r="H10" s="28">
        <v>44809</v>
      </c>
      <c r="I10" s="56">
        <f>авг.22!I10+сен.22!F10-сен.22!E10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авг.22!I11+сен.22!F11-сен.22!E11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авг.22!I12+сен.22!F12-сен.22!E12</f>
        <v>-5742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авг.22!I13+сен.22!F13-сен.22!E13</f>
        <v>62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авг.22!I14+сен.22!F14-сен.22!E14</f>
        <v>-1044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авг.22!I15+сен.22!F15-сен.22!E15</f>
        <v>102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авг.22!I16+сен.22!F16-сен.22!E16</f>
        <v>1558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авг.22!I17+сен.22!F17-сен.22!E17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авг.22!I18+сен.22!F18-сен.22!E18</f>
        <v>-5742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авг.22!I19+сен.22!F19-сен.22!E19</f>
        <v>-5742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авг.22!I20+сен.22!F20-сен.22!E20</f>
        <v>828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авг.22!I21+сен.22!F21-сен.22!E21</f>
        <v>1258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авг.22!I22+сен.22!F22-сен.22!E22</f>
        <v>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1600</v>
      </c>
      <c r="H23" s="28">
        <v>44817</v>
      </c>
      <c r="I23" s="56">
        <f>авг.22!I23+сен.22!F23-сен.22!E23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авг.22!I24+сен.22!F24-сен.22!E24</f>
        <v>696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авг.22!I25+сен.22!F25-сен.22!E25</f>
        <v>-2742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авг.22!I26+сен.22!F26-сен.22!E26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авг.22!I27+сен.22!F27-сен.22!E27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28"/>
      <c r="I28" s="56">
        <f>авг.22!I28+сен.22!F28-сен.22!E28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авг.22!I29+сен.22!F29-сен.22!E29</f>
        <v>-5742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авг.22!I30+сен.22!F30-сен.22!E30</f>
        <v>-742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авг.22!I31+сен.22!F31-сен.22!E31</f>
        <v>-762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авг.22!I32+сен.22!F32-сен.22!E32</f>
        <v>7396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авг.22!I33+сен.22!F33-сен.22!E33</f>
        <v>-518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авг.22!I34+сен.22!F34-сен.22!E34</f>
        <v>-5342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авг.22!I35+сен.22!F35-сен.22!E35</f>
        <v>-1432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авг.22!I36+сен.22!F36-сен.22!E36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авг.22!I37+сен.22!F37-сен.22!E37</f>
        <v>-730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авг.22!I38+сен.22!F38-сен.22!E38</f>
        <v>-5742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авг.22!I39+сен.22!F39-сен.22!E39</f>
        <v>-5046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авг.22!I40+сен.22!F40-сен.22!E40</f>
        <v>-5742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авг.22!I41+сен.22!F41-сен.22!E41</f>
        <v>-5742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авг.22!I42+сен.22!F42-сен.22!E42</f>
        <v>3220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авг.22!I43+сен.22!F43-сен.22!E43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авг.22!I44+сен.22!F44-сен.22!E44</f>
        <v>-2976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авг.22!I45+сен.22!F45-сен.22!E45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авг.22!I46+сен.22!F46-сен.22!E46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авг.22!I47+сен.22!F47-сен.22!E47</f>
        <v>2258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авг.22!I48+сен.22!F48-сен.22!E48</f>
        <v>2206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авг.22!I49+сен.22!F49-сен.22!E49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авг.22!I50+сен.22!F50-сен.22!E50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авг.22!I51+сен.22!F51-сен.22!E51</f>
        <v>20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1601</v>
      </c>
      <c r="H52" s="28">
        <v>44812</v>
      </c>
      <c r="I52" s="56">
        <f>авг.22!I52+сен.22!F52-сен.22!E52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авг.22!I53+сен.22!F53-сен.22!E53</f>
        <v>1058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авг.22!I54+сен.22!F54-сен.22!E54</f>
        <v>-298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авг.22!I55+сен.22!F55-сен.22!E55</f>
        <v>-5742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авг.22!I56+сен.22!F56-сен.22!E56</f>
        <v>-920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авг.22!I57+сен.22!F57-сен.22!E57</f>
        <v>-5742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авг.22!I58+сен.22!F58-сен.22!E58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авг.22!I59+сен.22!F59-сен.22!E59</f>
        <v>-5742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авг.22!I60+сен.22!F60-сен.22!E60</f>
        <v>3258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авг.22!I61+сен.22!F61-сен.22!E61</f>
        <v>-612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1602</v>
      </c>
      <c r="H62" s="28">
        <v>44809</v>
      </c>
      <c r="I62" s="56">
        <f>авг.22!I62+сен.22!F62-сен.22!E62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авг.22!I63+сен.22!F63-сен.22!E63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авг.22!I64+сен.22!F64-сен.22!E64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авг.22!I65+сен.22!F65-сен.22!E65</f>
        <v>-3828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авг.22!I66+сен.22!F66-сен.22!E66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авг.22!I67+сен.22!F67-сен.22!E67</f>
        <v>3160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1603</v>
      </c>
      <c r="H68" s="28">
        <v>44811</v>
      </c>
      <c r="I68" s="56">
        <f>авг.22!I68+сен.22!F68-сен.22!E68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1604</v>
      </c>
      <c r="H69" s="28">
        <v>44811</v>
      </c>
      <c r="I69" s="56">
        <f>авг.22!I69+сен.22!F69-сен.22!E69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авг.22!I70+сен.22!F70-сен.22!E70</f>
        <v>-5742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авг.22!I71+сен.22!F71-сен.22!E71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авг.22!I72+сен.22!F72-сен.22!E72</f>
        <v>-11484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авг.22!I73+сен.22!F73-сен.22!E73</f>
        <v>-1842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522</v>
      </c>
      <c r="G74" s="132" t="s">
        <v>1605</v>
      </c>
      <c r="H74" s="28">
        <v>44816</v>
      </c>
      <c r="I74" s="56">
        <f>авг.22!I74+сен.22!F74-сен.22!E74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1606</v>
      </c>
      <c r="H75" s="28">
        <v>44817</v>
      </c>
      <c r="I75" s="56">
        <f>авг.22!I75+сен.22!F75-сен.22!E75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авг.22!I76+сен.22!F76-сен.22!E76</f>
        <v>-2090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авг.22!I77+сен.22!F77-сен.22!E77</f>
        <v>-328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авг.22!I78+сен.22!F78-сен.22!E78</f>
        <v>-642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авг.22!I79+сен.22!F79-сен.22!E79</f>
        <v>-1058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авг.22!I80+сен.22!F80-сен.22!E80</f>
        <v>726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авг.22!I81+сен.22!F81-сен.22!E81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авг.22!I82+сен.22!F82-сен.22!E82</f>
        <v>-5742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авг.22!I83+сен.22!F83-сен.22!E83</f>
        <v>-5742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авг.22!I84+сен.22!F84-сен.22!E84</f>
        <v>-5742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авг.22!I85+сен.22!F85-сен.22!E85</f>
        <v>-5742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авг.22!I86+сен.22!F86-сен.22!E86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авг.22!I87+сен.22!F87-сен.22!E87</f>
        <v>-5742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авг.22!I88+сен.22!F88-сен.22!E88</f>
        <v>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авг.22!I89+сен.22!F89-сен.22!E89</f>
        <v>-698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авг.22!I90+сен.22!F90-сен.22!E90</f>
        <v>-1242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авг.22!I91+сен.22!F91-сен.22!E91</f>
        <v>-5742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авг.22!I92+сен.22!F92-сен.22!E92</f>
        <v>-178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3600</v>
      </c>
      <c r="G93" s="132" t="s">
        <v>1607</v>
      </c>
      <c r="H93" s="28">
        <v>44831</v>
      </c>
      <c r="I93" s="56">
        <f>авг.22!I93+сен.22!F93-сен.22!E93</f>
        <v>2028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авг.22!I94+сен.22!F94-сен.22!E94</f>
        <v>-3656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авг.22!I95+сен.22!F95-сен.22!E95</f>
        <v>802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1608</v>
      </c>
      <c r="H96" s="28">
        <v>44810</v>
      </c>
      <c r="I96" s="56">
        <f>авг.22!I96+сен.22!F96-сен.22!E96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авг.22!I97+сен.22!F97-сен.22!E97</f>
        <v>-242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авг.22!I98+сен.22!F98-сен.22!E98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28"/>
      <c r="I99" s="56">
        <f>авг.22!I99+сен.22!F99-сен.22!E99</f>
        <v>4960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авг.22!I100+сен.22!F100-сен.22!E100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авг.22!I101+сен.22!F101-сен.22!E101</f>
        <v>498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авг.22!I102+сен.22!F102-сен.22!E102</f>
        <v>-1742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авг.22!I103+сен.22!F103-сен.22!E103</f>
        <v>-442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авг.22!I104+сен.22!F104-сен.22!E104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авг.22!I105+сен.22!F105-сен.22!E105</f>
        <v>1828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авг.22!I106+сен.22!F106-сен.22!E106</f>
        <v>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авг.22!I107+сен.22!F107-сен.22!E107</f>
        <v>-5742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авг.22!I108+сен.22!F108-сен.22!E108</f>
        <v>258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авг.22!I109+сен.22!F109-сен.22!E109</f>
        <v>-870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522</v>
      </c>
      <c r="G110" s="132" t="s">
        <v>1609</v>
      </c>
      <c r="H110" s="28">
        <v>44830</v>
      </c>
      <c r="I110" s="56">
        <f>авг.22!I110+сен.22!F110-сен.22!E110</f>
        <v>7048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344</v>
      </c>
      <c r="G111" s="132" t="s">
        <v>1610</v>
      </c>
      <c r="H111" s="28">
        <v>44811</v>
      </c>
      <c r="I111" s="56">
        <f>авг.22!I111+сен.22!F111-сен.22!E111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авг.22!I112+сен.22!F112-сен.22!E112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авг.22!I113+сен.22!F113-сен.22!E113</f>
        <v>-456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авг.22!I114+сен.22!F114-сен.22!E114</f>
        <v>-5742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1611</v>
      </c>
      <c r="H115" s="28">
        <v>44816</v>
      </c>
      <c r="I115" s="56">
        <f>авг.22!I115+сен.22!F115-сен.22!E115</f>
        <v>198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авг.22!I116+сен.22!F116-сен.22!E116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авг.22!I117+сен.22!F117-сен.22!E117</f>
        <v>-5742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1612</v>
      </c>
      <c r="H118" s="28">
        <v>44809</v>
      </c>
      <c r="I118" s="56">
        <f>авг.22!I118+сен.22!F118-сен.22!E118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авг.22!I119+сен.22!F119-сен.22!E119</f>
        <v>-1142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авг.22!I120+сен.22!F120-сен.22!E120</f>
        <v>744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авг.22!I121+сен.22!F121-сен.22!E121</f>
        <v>-66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авг.22!I122+сен.22!F122-сен.22!E122</f>
        <v>-468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авг.22!I123+сен.22!F123-сен.22!E123</f>
        <v>0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1613</v>
      </c>
      <c r="H124" s="28">
        <v>44819</v>
      </c>
      <c r="I124" s="56">
        <f>авг.22!I124+сен.22!F124-сен.22!E124</f>
        <v>213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авг.22!I125+сен.22!F125-сен.22!E125</f>
        <v>522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авг.22!I126+сен.22!F126-сен.22!E126</f>
        <v>-5742</v>
      </c>
    </row>
  </sheetData>
  <autoFilter ref="A3:I126" xr:uid="{00000000-0009-0000-0000-00004A000000}"/>
  <mergeCells count="1">
    <mergeCell ref="C1:I2"/>
  </mergeCells>
  <conditionalFormatting sqref="I1:I126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/>
  <dimension ref="A1:I126"/>
  <sheetViews>
    <sheetView topLeftCell="A76" workbookViewId="0">
      <selection activeCell="F81" sqref="F8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5703125" customWidth="1"/>
  </cols>
  <sheetData>
    <row r="1" spans="1:9" x14ac:dyDescent="0.25">
      <c r="A1" s="50" t="s">
        <v>2</v>
      </c>
      <c r="B1" s="131" t="s">
        <v>3</v>
      </c>
      <c r="C1" s="146">
        <v>44835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сен.22!I4+окт.22!F4-окт.22!E4</f>
        <v>-5916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сен.22!I5+окт.22!F5-окт.22!E5</f>
        <v>242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сен.22!I6+окт.22!F6-окт.22!E6</f>
        <v>-5916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сен.22!I7+окт.22!F7-окт.22!E7</f>
        <v>-5916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сен.22!I8+окт.22!F8-окт.22!E8</f>
        <v>-916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сен.22!I9+окт.22!F9-окт.22!E9</f>
        <v>-680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сен.22!I10+окт.22!F10-окт.22!E10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943</v>
      </c>
      <c r="H11" s="28">
        <v>44850</v>
      </c>
      <c r="I11" s="56">
        <f>сен.22!I11+окт.22!F11-окт.22!E11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сен.22!I12+окт.22!F12-окт.22!E12</f>
        <v>-5916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1000</v>
      </c>
      <c r="G13" s="132" t="s">
        <v>1614</v>
      </c>
      <c r="H13" s="28">
        <v>44839</v>
      </c>
      <c r="I13" s="56">
        <f>сен.22!I13+окт.22!F13-окт.22!E13</f>
        <v>888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сен.22!I14+окт.22!F14-окт.22!E14</f>
        <v>-1218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сен.22!I15+окт.22!F15-окт.22!E15</f>
        <v>-72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1615</v>
      </c>
      <c r="H16" s="28">
        <v>44862</v>
      </c>
      <c r="I16" s="56">
        <f>сен.22!I16+окт.22!F16-окт.22!E16</f>
        <v>2384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сен.22!I17+окт.22!F17-окт.22!E17</f>
        <v>2304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сен.22!I18+окт.22!F18-окт.22!E18</f>
        <v>-5916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сен.22!I19+окт.22!F19-окт.22!E19</f>
        <v>-5916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сен.22!I20+окт.22!F20-окт.22!E20</f>
        <v>654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сен.22!I21+окт.22!F21-окт.22!E21</f>
        <v>1084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сен.22!I22+окт.22!F22-окт.22!E22</f>
        <v>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1616</v>
      </c>
      <c r="H23" s="28">
        <v>44837</v>
      </c>
      <c r="I23" s="56">
        <f>сен.22!I23+окт.22!F23-окт.22!E23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сен.22!I24+окт.22!F24-окт.22!E24</f>
        <v>522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сен.22!I25+окт.22!F25-окт.22!E25</f>
        <v>-2916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1617</v>
      </c>
      <c r="H26" s="28">
        <v>44841</v>
      </c>
      <c r="I26" s="56">
        <f>сен.22!I26+окт.22!F26-окт.22!E26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сен.22!I27+окт.22!F27-окт.22!E27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1618</v>
      </c>
      <c r="H28" s="28">
        <v>44841</v>
      </c>
      <c r="I28" s="56">
        <f>сен.22!I28+окт.22!F28-окт.22!E28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сен.22!I29+окт.22!F29-окт.22!E29</f>
        <v>-5916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1619</v>
      </c>
      <c r="H30" s="28">
        <v>44851</v>
      </c>
      <c r="I30" s="56">
        <f>сен.22!I30+окт.22!F30-окт.22!E30</f>
        <v>84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сен.22!I31+окт.22!F31-окт.22!E31</f>
        <v>-936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сен.22!I32+окт.22!F32-окт.22!E32</f>
        <v>7222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сен.22!I33+окт.22!F33-окт.22!E33</f>
        <v>-692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сен.22!I34+окт.22!F34-окт.22!E34</f>
        <v>-5516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сен.22!I35+окт.22!F35-окт.22!E35</f>
        <v>-1606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70865</v>
      </c>
      <c r="H36" s="28">
        <v>44838</v>
      </c>
      <c r="I36" s="56">
        <f>сен.22!I36+окт.22!F36-окт.22!E36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сен.22!I37+окт.22!F37-окт.22!E37</f>
        <v>-904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сен.22!I38+окт.22!F38-окт.22!E38</f>
        <v>-5916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сен.22!I39+окт.22!F39-окт.22!E39</f>
        <v>-5220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сен.22!I40+окт.22!F40-окт.22!E40</f>
        <v>-5916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сен.22!I41+окт.22!F41-окт.22!E41</f>
        <v>-5916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сен.22!I42+окт.22!F42-окт.22!E42</f>
        <v>3046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сен.22!I43+окт.22!F43-окт.22!E43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сен.22!I44+окт.22!F44-окт.22!E44</f>
        <v>-3150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сен.22!I45+окт.22!F45-окт.22!E45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1392</v>
      </c>
      <c r="G46" s="132" t="s">
        <v>1620</v>
      </c>
      <c r="H46" s="28">
        <v>44855</v>
      </c>
      <c r="I46" s="56">
        <f>сен.22!I46+окт.22!F46-окт.22!E46</f>
        <v>7222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сен.22!I47+окт.22!F47-окт.22!E47</f>
        <v>2084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сен.22!I48+окт.22!F48-окт.22!E48</f>
        <v>2032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сен.22!I49+окт.22!F49-окт.22!E49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сен.22!I50+окт.22!F50-окт.22!E50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528</v>
      </c>
      <c r="G51" s="132" t="s">
        <v>1621</v>
      </c>
      <c r="H51" s="28">
        <v>44853</v>
      </c>
      <c r="I51" s="56">
        <f>сен.22!I51+окт.22!F51-окт.22!E51</f>
        <v>374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1622</v>
      </c>
      <c r="H52" s="28">
        <v>44844</v>
      </c>
      <c r="I52" s="56">
        <f>сен.22!I52+окт.22!F52-окт.22!E52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сен.22!I53+окт.22!F53-окт.22!E53</f>
        <v>884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сен.22!I54+окт.22!F54-окт.22!E54</f>
        <v>-472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сен.22!I55+окт.22!F55-окт.22!E55</f>
        <v>-5916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сен.22!I56+окт.22!F56-окт.22!E56</f>
        <v>-1094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сен.22!I57+окт.22!F57-окт.22!E57</f>
        <v>-5916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1623</v>
      </c>
      <c r="H58" s="28">
        <v>44845</v>
      </c>
      <c r="I58" s="56">
        <f>сен.22!I58+окт.22!F58-окт.22!E58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сен.22!I59+окт.22!F59-окт.22!E59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сен.22!I60+окт.22!F60-окт.22!E60</f>
        <v>3084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сен.22!I61+окт.22!F61-окт.22!E61</f>
        <v>-786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1624</v>
      </c>
      <c r="H62" s="28">
        <v>44837</v>
      </c>
      <c r="I62" s="56">
        <f>сен.22!I62+окт.22!F62-окт.22!E62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сен.22!I63+окт.22!F63-окт.22!E63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сен.22!I64+окт.22!F64-окт.22!E64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сен.22!I65+окт.22!F65-окт.22!E65</f>
        <v>-4002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сен.22!I66+окт.22!F66-окт.22!E66</f>
        <v>-1740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сен.22!I67+окт.22!F67-окт.22!E67</f>
        <v>2986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сен.22!I68+окт.22!F68-окт.22!E68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1625</v>
      </c>
      <c r="H69" s="28">
        <v>44837</v>
      </c>
      <c r="I69" s="56">
        <f>сен.22!I69+окт.22!F69-окт.22!E69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сен.22!I70+окт.22!F70-окт.22!E70</f>
        <v>-5916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1626</v>
      </c>
      <c r="H71" s="28">
        <v>44847</v>
      </c>
      <c r="I71" s="56">
        <f>сен.22!I71+окт.22!F71-окт.22!E71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сен.22!I72+окт.22!F72-окт.22!E72</f>
        <v>-11832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28"/>
      <c r="I73" s="56">
        <f>сен.22!I73+окт.22!F73-окт.22!E73</f>
        <v>-2016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сен.22!I74+окт.22!F74-окт.22!E74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1627</v>
      </c>
      <c r="H75" s="28">
        <v>44858</v>
      </c>
      <c r="I75" s="56">
        <f>сен.22!I75+окт.22!F75-окт.22!E75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сен.22!I76+окт.22!F76-окт.22!E76</f>
        <v>-2264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1628</v>
      </c>
      <c r="H77" s="28">
        <v>44852</v>
      </c>
      <c r="I77" s="56">
        <f>сен.22!I77+окт.22!F77-окт.22!E77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сен.22!I78+окт.22!F78-окт.22!E78</f>
        <v>-816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сен.22!I79+окт.22!F79-окт.22!E79</f>
        <v>-1232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сен.22!I80+окт.22!F80-окт.22!E80</f>
        <v>552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сен.22!I81+окт.22!F81-окт.22!E81</f>
        <v>-2784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сен.22!I82+окт.22!F82-окт.22!E82</f>
        <v>-5916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сен.22!I83+окт.22!F83-окт.22!E83</f>
        <v>-5916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сен.22!I84+окт.22!F84-окт.22!E84</f>
        <v>-5916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сен.22!I85+окт.22!F85-окт.22!E85</f>
        <v>-5916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сен.22!I86+окт.22!F86-окт.22!E86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сен.22!I87+окт.22!F87-окт.22!E87</f>
        <v>-5916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сен.22!I88+окт.22!F88-окт.22!E88</f>
        <v>386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сен.22!I89+окт.22!F89-окт.22!E89</f>
        <v>-872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сен.22!I90+окт.22!F90-окт.22!E90</f>
        <v>-1416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сен.22!I91+окт.22!F91-окт.22!E91</f>
        <v>-5916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сен.22!I92+окт.22!F92-окт.22!E92</f>
        <v>-352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сен.22!I93+окт.22!F93-окт.22!E93</f>
        <v>1854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сен.22!I94+окт.22!F94-окт.22!E94</f>
        <v>-3830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сен.22!I95+окт.22!F95-окт.22!E95</f>
        <v>628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1629</v>
      </c>
      <c r="H96" s="28" t="s">
        <v>1630</v>
      </c>
      <c r="I96" s="56">
        <f>сен.22!I96+окт.22!F96-окт.22!E96</f>
        <v>696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500</v>
      </c>
      <c r="G97" s="132" t="s">
        <v>1631</v>
      </c>
      <c r="H97" s="28">
        <v>44837</v>
      </c>
      <c r="I97" s="56">
        <f>сен.22!I97+окт.22!F97-окт.22!E97</f>
        <v>84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сен.22!I98+окт.22!F98-окт.22!E98</f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сен.22!I99+окт.22!F99-окт.22!E99</f>
        <v>4786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1632</v>
      </c>
      <c r="H100" s="28">
        <v>44839</v>
      </c>
      <c r="I100" s="56">
        <f>сен.22!I100+окт.22!F100-окт.22!E100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сен.22!I101+окт.22!F101-окт.22!E101</f>
        <v>324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сен.22!I102+окт.22!F102-окт.22!E102</f>
        <v>-1916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сен.22!I103+окт.22!F103-окт.22!E103</f>
        <v>-616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сен.22!I104+окт.22!F104-окт.22!E104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сен.22!I105+окт.22!F105-окт.22!E105</f>
        <v>1654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сен.22!I106+окт.22!F106-окт.22!E106</f>
        <v>-170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сен.22!I107+окт.22!F107-окт.22!E107</f>
        <v>-5916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сен.22!I108+окт.22!F108-окт.22!E108</f>
        <v>84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сен.22!I109+окт.22!F109-окт.22!E109</f>
        <v>-1044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сен.22!I110+окт.22!F110-окт.22!E110</f>
        <v>6874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1633</v>
      </c>
      <c r="H111" s="28">
        <v>44840</v>
      </c>
      <c r="I111" s="56">
        <f>сен.22!I111+окт.22!F111-окт.22!E111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1634</v>
      </c>
      <c r="H112" s="28">
        <v>44841</v>
      </c>
      <c r="I112" s="56">
        <f>сен.22!I112+окт.22!F112-окт.22!E112</f>
        <v>2562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сен.22!I113+окт.22!F113-окт.22!E113</f>
        <v>-630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сен.22!I114+окт.22!F114-окт.22!E114</f>
        <v>-5916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1635</v>
      </c>
      <c r="H115" s="28">
        <v>44853</v>
      </c>
      <c r="I115" s="56">
        <f>сен.22!I115+окт.22!F115-окт.22!E115</f>
        <v>224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сен.22!I116+окт.22!F116-окт.22!E116</f>
        <v>-1218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сен.22!I117+окт.22!F117-окт.22!E117</f>
        <v>-5916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1636</v>
      </c>
      <c r="H118" s="28">
        <v>44839</v>
      </c>
      <c r="I118" s="56">
        <f>сен.22!I118+окт.22!F118-окт.22!E118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сен.22!I119+окт.22!F119-окт.22!E119</f>
        <v>-1316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сен.22!I120+окт.22!F120-окт.22!E120</f>
        <v>570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сен.22!I121+окт.22!F121-окт.22!E121</f>
        <v>-240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сен.22!I122+окт.22!F122-окт.22!E122</f>
        <v>-642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сен.22!I123+окт.22!F123-окт.22!E123</f>
        <v>-174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1637</v>
      </c>
      <c r="H124" s="28">
        <v>44849</v>
      </c>
      <c r="I124" s="56">
        <f>сен.22!I124+окт.22!F124-окт.22!E124</f>
        <v>214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сен.22!I125+окт.22!F125-окт.22!E125</f>
        <v>348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сен.22!I126+окт.22!F126-окт.22!E126</f>
        <v>-5916</v>
      </c>
    </row>
  </sheetData>
  <autoFilter ref="A3:I126" xr:uid="{00000000-0009-0000-0000-00004B000000}"/>
  <mergeCells count="1">
    <mergeCell ref="C1:I2"/>
  </mergeCells>
  <conditionalFormatting sqref="I1:I126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/>
  <dimension ref="A1:I126"/>
  <sheetViews>
    <sheetView topLeftCell="A46" workbookViewId="0">
      <selection activeCell="L65" sqref="L6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0" t="s">
        <v>2</v>
      </c>
      <c r="B1" s="131" t="s">
        <v>3</v>
      </c>
      <c r="C1" s="146">
        <v>44866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окт.22!I4+ноя.22!F4-ноя.22!E4</f>
        <v>-6090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окт.22!I5+ноя.22!F5-ноя.22!E5</f>
        <v>68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окт.22!I6+ноя.22!F6-ноя.22!E6</f>
        <v>-6090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окт.22!I7+ноя.22!F7-ноя.22!E7</f>
        <v>-6090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окт.22!I8+ноя.22!F8-ноя.22!E8</f>
        <v>-1090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окт.22!I9+ноя.22!F9-ноя.22!E9</f>
        <v>-854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окт.22!I10+ноя.22!F10-ноя.22!E10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окт.22!I11+ноя.22!F11-ноя.22!E11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окт.22!I12+ноя.22!F12-ноя.22!E12</f>
        <v>-6090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окт.22!I13+ноя.22!F13-ноя.22!E13</f>
        <v>714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окт.22!I14+ноя.22!F14-ноя.22!E14</f>
        <v>-1392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окт.22!I15+ноя.22!F15-ноя.22!E15</f>
        <v>-246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окт.22!I16+ноя.22!F16-ноя.22!E16</f>
        <v>2210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окт.22!I17+ноя.22!F17-ноя.22!E17</f>
        <v>2130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окт.22!I18+ноя.22!F18-ноя.22!E18</f>
        <v>-6090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окт.22!I19+ноя.22!F19-ноя.22!E19</f>
        <v>-6090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1638</v>
      </c>
      <c r="H20" s="28">
        <v>44879</v>
      </c>
      <c r="I20" s="56">
        <f>окт.22!I20+ноя.22!F20-ноя.22!E20</f>
        <v>680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окт.22!I21+ноя.22!F21-ноя.22!E21</f>
        <v>910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окт.22!I22+ноя.22!F22-ноя.22!E22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1639</v>
      </c>
      <c r="H23" s="28">
        <v>44883</v>
      </c>
      <c r="I23" s="56">
        <f>окт.22!I23+ноя.22!F23-ноя.22!E23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окт.22!I24+ноя.22!F24-ноя.22!E24</f>
        <v>348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окт.22!I25+ноя.22!F25-ноя.22!E25</f>
        <v>-3090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окт.22!I26+ноя.22!F26-ноя.22!E26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окт.22!I27+ноя.22!F27-ноя.22!E27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1640</v>
      </c>
      <c r="H28" s="28">
        <v>44873</v>
      </c>
      <c r="I28" s="56">
        <f>окт.22!I28+ноя.22!F28-ноя.22!E28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окт.22!I29+ноя.22!F29-ноя.22!E29</f>
        <v>-6090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окт.22!I30+ноя.22!F30-ноя.22!E30</f>
        <v>-90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4000</v>
      </c>
      <c r="G31" s="132" t="s">
        <v>1641</v>
      </c>
      <c r="H31" s="28">
        <v>44867</v>
      </c>
      <c r="I31" s="56">
        <f>окт.22!I31+ноя.22!F31-ноя.22!E31</f>
        <v>2890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окт.22!I32+ноя.22!F32-ноя.22!E32</f>
        <v>7048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окт.22!I33+ноя.22!F33-ноя.22!E33</f>
        <v>-866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окт.22!I34+ноя.22!F34-ноя.22!E34</f>
        <v>-5690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окт.22!I35+ноя.22!F35-ноя.22!E35</f>
        <v>-1780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28673</v>
      </c>
      <c r="H36" s="28">
        <v>44872</v>
      </c>
      <c r="I36" s="56">
        <f>окт.22!I36+ноя.22!F36-ноя.22!E36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окт.22!I37+ноя.22!F37-ноя.22!E37</f>
        <v>-1078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окт.22!I38+ноя.22!F38-ноя.22!E38</f>
        <v>-6090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окт.22!I39+ноя.22!F39-ноя.22!E39</f>
        <v>-5394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окт.22!I40+ноя.22!F40-ноя.22!E40</f>
        <v>-6090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окт.22!I41+ноя.22!F41-ноя.22!E41</f>
        <v>-6090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окт.22!I42+ноя.22!F42-ноя.22!E42</f>
        <v>2872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1392</v>
      </c>
      <c r="G43" s="132" t="s">
        <v>1642</v>
      </c>
      <c r="H43" s="28">
        <v>44880</v>
      </c>
      <c r="I43" s="56">
        <f>окт.22!I43+ноя.22!F43-ноя.22!E43</f>
        <v>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окт.22!I44+ноя.22!F44-ноя.22!E44</f>
        <v>-3324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окт.22!I45+ноя.22!F45-ноя.22!E45</f>
        <v>-58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28"/>
      <c r="I46" s="56">
        <f>окт.22!I46+ноя.22!F46-ноя.22!E46</f>
        <v>7048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окт.22!I47+ноя.22!F47-ноя.22!E47</f>
        <v>1910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окт.22!I48+ноя.22!F48-ноя.22!E48</f>
        <v>1858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окт.22!I49+ноя.22!F49-ноя.22!E49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окт.22!I50+ноя.22!F50-ноя.22!E50</f>
        <v>-522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528</v>
      </c>
      <c r="G51" s="132" t="s">
        <v>1643</v>
      </c>
      <c r="H51" s="28">
        <v>44877</v>
      </c>
      <c r="I51" s="56">
        <f>окт.22!I51+ноя.22!F51-ноя.22!E51</f>
        <v>728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1644</v>
      </c>
      <c r="H52" s="28">
        <v>44868</v>
      </c>
      <c r="I52" s="56">
        <f>окт.22!I52+ноя.22!F52-ноя.22!E52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400</v>
      </c>
      <c r="G53" s="132" t="s">
        <v>1645</v>
      </c>
      <c r="H53" s="28">
        <v>44875</v>
      </c>
      <c r="I53" s="56">
        <f>окт.22!I53+ноя.22!F53-ноя.22!E53</f>
        <v>1110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510</v>
      </c>
      <c r="G54" s="132" t="s">
        <v>1646</v>
      </c>
      <c r="H54" s="28">
        <v>44893</v>
      </c>
      <c r="I54" s="56">
        <f>окт.22!I54+ноя.22!F54-ноя.22!E54</f>
        <v>-136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окт.22!I55+ноя.22!F55-ноя.22!E55</f>
        <v>-6090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окт.22!I56+ноя.22!F56-ноя.22!E56</f>
        <v>-1268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окт.22!I57+ноя.22!F57-ноя.22!E57</f>
        <v>-6090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окт.22!I58+ноя.22!F58-ноя.22!E58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окт.22!I59+ноя.22!F59-ноя.22!E59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окт.22!I60+ноя.22!F60-ноя.22!E60</f>
        <v>2910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окт.22!I61+ноя.22!F61-ноя.22!E61</f>
        <v>-960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1647</v>
      </c>
      <c r="H62" s="28">
        <v>44872</v>
      </c>
      <c r="I62" s="56">
        <f>окт.22!I62+ноя.22!F62-ноя.22!E62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окт.22!I63+ноя.22!F63-ноя.22!E63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1648</v>
      </c>
      <c r="H64" s="28">
        <v>44887</v>
      </c>
      <c r="I64" s="56">
        <f>окт.22!I64+ноя.22!F64-ноя.22!E64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окт.22!I65+ноя.22!F65-ноя.22!E65</f>
        <v>-4176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окт.22!I66+ноя.22!F66-ноя.22!E66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окт.22!I67+ноя.22!F67-ноя.22!E67</f>
        <v>2812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окт.22!I68+ноя.22!F68-ноя.22!E68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1649</v>
      </c>
      <c r="H69" s="28">
        <v>44872</v>
      </c>
      <c r="I69" s="56">
        <f>окт.22!I69+ноя.22!F69-ноя.22!E69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окт.22!I70+ноя.22!F70-ноя.22!E70</f>
        <v>-6090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28"/>
      <c r="I71" s="56">
        <f>окт.22!I71+ноя.22!F71-ноя.22!E71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окт.22!I72+ноя.22!F72-ноя.22!E72</f>
        <v>-12180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окт.22!I73+ноя.22!F73-ноя.22!E73</f>
        <v>-2190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окт.22!I74+ноя.22!F74-ноя.22!E74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1650</v>
      </c>
      <c r="H75" s="28">
        <v>44893</v>
      </c>
      <c r="I75" s="56">
        <f>окт.22!I75+ноя.22!F75-ноя.22!E75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окт.22!I76+ноя.22!F76-ноя.22!E76</f>
        <v>-2438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1651</v>
      </c>
      <c r="H77" s="28">
        <v>44893</v>
      </c>
      <c r="I77" s="56">
        <f>окт.22!I77+ноя.22!F77-ноя.22!E77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окт.22!I78+ноя.22!F78-ноя.22!E78</f>
        <v>-990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окт.22!I79+ноя.22!F79-ноя.22!E79</f>
        <v>-1406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окт.22!I80+ноя.22!F80-ноя.22!E80</f>
        <v>378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окт.22!I81+ноя.22!F81-ноя.22!E81</f>
        <v>-2958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окт.22!I82+ноя.22!F82-ноя.22!E82</f>
        <v>-6090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окт.22!I83+ноя.22!F83-ноя.22!E83</f>
        <v>-6090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окт.22!I84+ноя.22!F84-ноя.22!E84</f>
        <v>-6090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окт.22!I85+ноя.22!F85-ноя.22!E85</f>
        <v>-6090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окт.22!I86+ноя.22!F86-ноя.22!E86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окт.22!I87+ноя.22!F87-ноя.22!E87</f>
        <v>-6090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окт.22!I88+ноя.22!F88-ноя.22!E88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окт.22!I89+ноя.22!F89-ноя.22!E89</f>
        <v>-1046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окт.22!I90+ноя.22!F90-ноя.22!E90</f>
        <v>-1590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окт.22!I91+ноя.22!F91-ноя.22!E91</f>
        <v>-6090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окт.22!I92+ноя.22!F92-ноя.22!E92</f>
        <v>-526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окт.22!I93+ноя.22!F93-ноя.22!E93</f>
        <v>1680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окт.22!I94+ноя.22!F94-ноя.22!E94</f>
        <v>-4004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окт.22!I95+ноя.22!F95-ноя.22!E95</f>
        <v>454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окт.22!I96+ноя.22!F96-ноя.22!E96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окт.22!I97+ноя.22!F97-ноя.22!E97</f>
        <v>-90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окт.22!I98+ноя.22!F98-ноя.22!E98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1914</v>
      </c>
      <c r="G99" s="132" t="s">
        <v>1652</v>
      </c>
      <c r="H99" s="28">
        <v>44879</v>
      </c>
      <c r="I99" s="56">
        <f>окт.22!I99+ноя.22!F99-ноя.22!E99</f>
        <v>6526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1653</v>
      </c>
      <c r="H100" s="28" t="s">
        <v>1654</v>
      </c>
      <c r="I100" s="56">
        <f>окт.22!I100+ноя.22!F100-ноя.22!E100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окт.22!I101+ноя.22!F101-ноя.22!E101</f>
        <v>150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окт.22!I102+ноя.22!F102-ноя.22!E102</f>
        <v>-2090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400</v>
      </c>
      <c r="G103" s="132" t="s">
        <v>1655</v>
      </c>
      <c r="H103" s="28">
        <v>44875</v>
      </c>
      <c r="I103" s="56">
        <f>окт.22!I103+ноя.22!F103-ноя.22!E103</f>
        <v>-390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окт.22!I104+ноя.22!F104-ноя.22!E104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окт.22!I105+ноя.22!F105-ноя.22!E105</f>
        <v>1480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окт.22!I106+ноя.22!F106-ноя.22!E106</f>
        <v>-344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окт.22!I107+ноя.22!F107-ноя.22!E107</f>
        <v>-6090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окт.22!I108+ноя.22!F108-ноя.22!E108</f>
        <v>-90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окт.22!I109+ноя.22!F109-ноя.22!E109</f>
        <v>-1218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окт.22!I110+ноя.22!F110-ноя.22!E110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1656</v>
      </c>
      <c r="H111" s="28">
        <v>44876</v>
      </c>
      <c r="I111" s="56">
        <f>окт.22!I111+ноя.22!F111-ноя.22!E111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окт.22!I112+ноя.22!F112-ноя.22!E112</f>
        <v>2388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окт.22!I113+ноя.22!F113-ноя.22!E113</f>
        <v>-804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6000</v>
      </c>
      <c r="G114" s="132" t="s">
        <v>1657</v>
      </c>
      <c r="H114" s="28">
        <v>44872</v>
      </c>
      <c r="I114" s="56">
        <f>окт.22!I114+ноя.22!F114-ноя.22!E114</f>
        <v>-90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1658</v>
      </c>
      <c r="H115" s="28">
        <v>44879</v>
      </c>
      <c r="I115" s="56">
        <f>окт.22!I115+ноя.22!F115-ноя.22!E115</f>
        <v>250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окт.22!I116+ноя.22!F116-ноя.22!E116</f>
        <v>-1392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окт.22!I117+ноя.22!F117-ноя.22!E117</f>
        <v>-6090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1659</v>
      </c>
      <c r="H118" s="28">
        <v>44874</v>
      </c>
      <c r="I118" s="56">
        <f>окт.22!I118+ноя.22!F118-ноя.22!E118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2000</v>
      </c>
      <c r="G119" s="132" t="s">
        <v>1660</v>
      </c>
      <c r="H119" s="28">
        <v>44882</v>
      </c>
      <c r="I119" s="56">
        <f>окт.22!I119+ноя.22!F119-ноя.22!E119</f>
        <v>510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1044</v>
      </c>
      <c r="G120" s="132" t="s">
        <v>1661</v>
      </c>
      <c r="H120" s="28">
        <v>44879</v>
      </c>
      <c r="I120" s="56">
        <f>окт.22!I120+ноя.22!F120-ноя.22!E120</f>
        <v>1440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окт.22!I121+ноя.22!F121-ноя.22!E121</f>
        <v>-414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окт.22!I122+ноя.22!F122-ноя.22!E122</f>
        <v>-816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окт.22!I123+ноя.22!F123-ноя.22!E123</f>
        <v>-348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1662</v>
      </c>
      <c r="H124" s="28">
        <v>44880</v>
      </c>
      <c r="I124" s="56">
        <f>окт.22!I124+ноя.22!F124-ноя.22!E124</f>
        <v>215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окт.22!I125+ноя.22!F125-ноя.22!E125</f>
        <v>174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окт.22!I126+ноя.22!F126-ноя.22!E126</f>
        <v>-6090</v>
      </c>
    </row>
  </sheetData>
  <autoFilter ref="A3:I126" xr:uid="{00000000-0009-0000-0000-00004C000000}"/>
  <mergeCells count="1">
    <mergeCell ref="C1:I2"/>
  </mergeCells>
  <conditionalFormatting sqref="I1:I126">
    <cfRule type="cellIs" dxfId="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/>
  <dimension ref="A1:I126"/>
  <sheetViews>
    <sheetView topLeftCell="A58" workbookViewId="0">
      <selection activeCell="E66" sqref="E6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28515625" customWidth="1"/>
  </cols>
  <sheetData>
    <row r="1" spans="1:9" x14ac:dyDescent="0.25">
      <c r="A1" s="50" t="s">
        <v>2</v>
      </c>
      <c r="B1" s="131" t="s">
        <v>3</v>
      </c>
      <c r="C1" s="146">
        <v>44896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ноя.22!I4+дек.22!F4-дек.22!E4</f>
        <v>-6264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ноя.22!I5+дек.22!F5-дек.22!E5</f>
        <v>-106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ноя.22!I6+дек.22!F6-дек.22!E6</f>
        <v>-6264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ноя.22!I7+дек.22!F7-дек.22!E7</f>
        <v>-6264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ноя.22!I8+дек.22!F8-дек.22!E8</f>
        <v>-1264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ноя.22!I9+дек.22!F9-дек.22!E9</f>
        <v>-1028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ноя.22!I10+дек.22!F10-дек.22!E10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1663</v>
      </c>
      <c r="H11" s="28">
        <v>44907</v>
      </c>
      <c r="I11" s="56">
        <f>ноя.22!I11+дек.22!F11-дек.22!E11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ноя.22!I12+дек.22!F12-дек.22!E12</f>
        <v>-6264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1000</v>
      </c>
      <c r="G13" s="132" t="s">
        <v>1664</v>
      </c>
      <c r="H13" s="28">
        <v>44900</v>
      </c>
      <c r="I13" s="56">
        <f>ноя.22!I13+дек.22!F13-дек.22!E13</f>
        <v>1540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ноя.22!I14+дек.22!F14-дек.22!E14</f>
        <v>-1566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ноя.22!I15+дек.22!F15-дек.22!E15</f>
        <v>-420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ноя.22!I16+дек.22!F16-дек.22!E16</f>
        <v>2036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1044</v>
      </c>
      <c r="G17" s="132" t="s">
        <v>1665</v>
      </c>
      <c r="H17" s="28" t="s">
        <v>1666</v>
      </c>
      <c r="I17" s="56">
        <f>ноя.22!I17+дек.22!F17-дек.22!E17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ноя.22!I18+дек.22!F18-дек.22!E18</f>
        <v>-6264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ноя.22!I19+дек.22!F19-дек.22!E19</f>
        <v>-6264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ноя.22!I20+дек.22!F20-дек.22!E20</f>
        <v>506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ноя.22!I21+дек.22!F21-дек.22!E21</f>
        <v>736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ноя.22!I22+дек.22!F22-дек.22!E22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1667</v>
      </c>
      <c r="H23" s="28">
        <v>44915</v>
      </c>
      <c r="I23" s="56">
        <f>ноя.22!I23+дек.22!F23-дек.22!E23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ноя.22!I24+дек.22!F24-дек.22!E24</f>
        <v>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ноя.22!I25+дек.22!F25-дек.22!E25</f>
        <v>-3264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1668</v>
      </c>
      <c r="H26" s="28">
        <v>44914</v>
      </c>
      <c r="I26" s="56">
        <f>ноя.22!I26+дек.22!F26-дек.22!E26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ноя.22!I27+дек.22!F27-дек.22!E27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ноя.22!I28+дек.22!F28-дек.22!E28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ноя.22!I29+дек.22!F29-дек.22!E29</f>
        <v>-6264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ноя.22!I30+дек.22!F30-дек.22!E30</f>
        <v>-264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ноя.22!I31+дек.22!F31-дек.22!E31</f>
        <v>2716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ноя.22!I32+дек.22!F32-дек.22!E32</f>
        <v>6874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ноя.22!I33+дек.22!F33-дек.22!E33</f>
        <v>-1040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ноя.22!I34+дек.22!F34-дек.22!E34</f>
        <v>-5864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ноя.22!I35+дек.22!F35-дек.22!E35</f>
        <v>-1954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13138.12876</v>
      </c>
      <c r="H36" s="28" t="s">
        <v>1669</v>
      </c>
      <c r="I36" s="56">
        <f>ноя.22!I36+дек.22!F36-дек.22!E36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ноя.22!I37+дек.22!F37-дек.22!E37</f>
        <v>-1252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ноя.22!I38+дек.22!F38-дек.22!E38</f>
        <v>-6264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ноя.22!I39+дек.22!F39-дек.22!E39</f>
        <v>-5568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ноя.22!I40+дек.22!F40-дек.22!E40</f>
        <v>-6264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ноя.22!I41+дек.22!F41-дек.22!E41</f>
        <v>-6264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ноя.22!I42+дек.22!F42-дек.22!E42</f>
        <v>2698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ноя.22!I43+дек.22!F43-дек.22!E43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ноя.22!I44+дек.22!F44-дек.22!E44</f>
        <v>-3498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1044</v>
      </c>
      <c r="G45" s="132" t="s">
        <v>1670</v>
      </c>
      <c r="H45" s="28">
        <v>44926</v>
      </c>
      <c r="I45" s="56">
        <f>ноя.22!I45+дек.22!F45-дек.22!E45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ноя.22!I46+дек.22!F46-дек.22!E46</f>
        <v>6874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ноя.22!I47+дек.22!F47-дек.22!E47</f>
        <v>1736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ноя.22!I48+дек.22!F48-дек.22!E48</f>
        <v>1684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ноя.22!I49+дек.22!F49-дек.22!E49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ноя.22!I50+дек.22!F50-дек.22!E50</f>
        <v>-696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ноя.22!I51+дек.22!F51-дек.22!E51</f>
        <v>554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1671</v>
      </c>
      <c r="H52" s="28">
        <v>44901</v>
      </c>
      <c r="I52" s="56">
        <f>ноя.22!I52+дек.22!F52-дек.22!E52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170</v>
      </c>
      <c r="G53" s="132" t="s">
        <v>1672</v>
      </c>
      <c r="H53" s="28">
        <v>44904</v>
      </c>
      <c r="I53" s="56">
        <f>ноя.22!I53+дек.22!F53-дек.22!E53</f>
        <v>1106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1673</v>
      </c>
      <c r="H54" s="28">
        <v>44921</v>
      </c>
      <c r="I54" s="56">
        <f>ноя.22!I54+дек.22!F54-дек.22!E54</f>
        <v>-140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ноя.22!I55+дек.22!F55-дек.22!E55</f>
        <v>-6264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ноя.22!I56+дек.22!F56-дек.22!E56</f>
        <v>-1442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ноя.22!I57+дек.22!F57-дек.22!E57</f>
        <v>-6264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ноя.22!I58+дек.22!F58-дек.22!E58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ноя.22!I59+дек.22!F59-дек.22!E59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ноя.22!I60+дек.22!F60-дек.22!E60</f>
        <v>2736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ноя.22!I61+дек.22!F61-дек.22!E61</f>
        <v>-1134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1674</v>
      </c>
      <c r="H62" s="28">
        <v>44900</v>
      </c>
      <c r="I62" s="56">
        <f>ноя.22!I62+дек.22!F62-дек.22!E62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ноя.22!I63+дек.22!F63-дек.22!E63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1675</v>
      </c>
      <c r="H64" s="28">
        <v>44925</v>
      </c>
      <c r="I64" s="56">
        <f>ноя.22!I64+дек.22!F64-дек.22!E64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ноя.22!I65+дек.22!F65-дек.22!E65</f>
        <v>-4350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2400</v>
      </c>
      <c r="G66" s="105">
        <v>161808</v>
      </c>
      <c r="H66" s="125">
        <v>44921</v>
      </c>
      <c r="I66" s="56">
        <f>ноя.22!I66+дек.22!F66-дек.22!E66</f>
        <v>312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ноя.22!I67+дек.22!F67-дек.22!E67</f>
        <v>2638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ноя.22!I68+дек.22!F68-дек.22!E68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1676</v>
      </c>
      <c r="H69" s="28" t="s">
        <v>1666</v>
      </c>
      <c r="I69" s="56">
        <f>ноя.22!I69+дек.22!F69-дек.22!E69</f>
        <v>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ноя.22!I70+дек.22!F70-дек.22!E70</f>
        <v>-6264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ноя.22!I71+дек.22!F71-дек.22!E71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ноя.22!I72+дек.22!F72-дек.22!E72</f>
        <v>-12528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2390</v>
      </c>
      <c r="G73" s="132" t="s">
        <v>1677</v>
      </c>
      <c r="H73" s="28">
        <v>44907</v>
      </c>
      <c r="I73" s="56">
        <f>ноя.22!I73+дек.22!F73-дек.22!E73</f>
        <v>26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522</v>
      </c>
      <c r="G74" s="132" t="s">
        <v>1678</v>
      </c>
      <c r="H74" s="28">
        <v>44907</v>
      </c>
      <c r="I74" s="56">
        <f>ноя.22!I74+дек.22!F74-дек.22!E74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1679</v>
      </c>
      <c r="H75" s="28">
        <v>44904</v>
      </c>
      <c r="I75" s="56">
        <f>ноя.22!I75+дек.22!F75-дек.22!E75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560</v>
      </c>
      <c r="G76" s="132" t="s">
        <v>1680</v>
      </c>
      <c r="H76" s="28">
        <v>44925</v>
      </c>
      <c r="I76" s="56">
        <f>ноя.22!I76+дек.22!F76-дек.22!E76</f>
        <v>-2052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1681</v>
      </c>
      <c r="H77" s="28">
        <v>44925</v>
      </c>
      <c r="I77" s="56">
        <f>ноя.22!I77+дек.22!F77-дек.22!E77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ноя.22!I78+дек.22!F78-дек.22!E78</f>
        <v>-1164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ноя.22!I79+дек.22!F79-дек.22!E79</f>
        <v>-1580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2088</v>
      </c>
      <c r="G80" s="132" t="s">
        <v>1682</v>
      </c>
      <c r="H80" s="28">
        <v>44923</v>
      </c>
      <c r="I80" s="56">
        <f>ноя.22!I80+дек.22!F80-дек.22!E80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522</v>
      </c>
      <c r="G81" s="132" t="s">
        <v>1683</v>
      </c>
      <c r="H81" s="28">
        <v>44921</v>
      </c>
      <c r="I81" s="56">
        <f>ноя.22!I81+дек.22!F81-дек.22!E81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ноя.22!I82+дек.22!F82-дек.22!E82</f>
        <v>-6264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ноя.22!I83+дек.22!F83-дек.22!E83</f>
        <v>-6264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ноя.22!I84+дек.22!F84-дек.22!E84</f>
        <v>-6264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ноя.22!I85+дек.22!F85-дек.22!E85</f>
        <v>-6264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1684</v>
      </c>
      <c r="H86" s="28">
        <v>44921</v>
      </c>
      <c r="I86" s="56">
        <f>ноя.22!I86+дек.22!F86-дек.22!E86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ноя.22!I87+дек.22!F87-дек.22!E87</f>
        <v>-6264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ноя.22!I88+дек.22!F88-дек.22!E88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1100</v>
      </c>
      <c r="G89" s="132" t="s">
        <v>1685</v>
      </c>
      <c r="H89" s="28">
        <v>44901</v>
      </c>
      <c r="I89" s="56">
        <f>ноя.22!I89+дек.22!F89-дек.22!E89</f>
        <v>-120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ноя.22!I90+дек.22!F90-дек.22!E90</f>
        <v>-1764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ноя.22!I91+дек.22!F91-дек.22!E91</f>
        <v>-6264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ноя.22!I92+дек.22!F92-дек.22!E92</f>
        <v>-700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ноя.22!I93+дек.22!F93-дек.22!E93</f>
        <v>1506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ноя.22!I94+дек.22!F94-дек.22!E94</f>
        <v>-4178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ноя.22!I95+дек.22!F95-дек.22!E95</f>
        <v>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1686</v>
      </c>
      <c r="H96" s="28">
        <v>44897</v>
      </c>
      <c r="I96" s="56">
        <f>ноя.22!I96+дек.22!F96-дек.22!E96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400</v>
      </c>
      <c r="G97" s="132" t="s">
        <v>1687</v>
      </c>
      <c r="H97" s="28">
        <v>44921</v>
      </c>
      <c r="I97" s="56">
        <f>ноя.22!I97+дек.22!F97-дек.22!E97</f>
        <v>136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ноя.22!I98+дек.22!F98-дек.22!E98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ноя.22!I99+дек.22!F99-дек.22!E99</f>
        <v>6352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1688</v>
      </c>
      <c r="H100" s="28">
        <v>44922</v>
      </c>
      <c r="I100" s="56">
        <f>ноя.22!I100+дек.22!F100-дек.22!E100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ноя.22!I101+дек.22!F101-дек.22!E101</f>
        <v>-24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ноя.22!I102+дек.22!F102-дек.22!E102</f>
        <v>-2264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ноя.22!I103+дек.22!F103-дек.22!E103</f>
        <v>-564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ноя.22!I104+дек.22!F104-дек.22!E104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ноя.22!I105+дек.22!F105-дек.22!E105</f>
        <v>1306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ноя.22!I106+дек.22!F106-дек.22!E106</f>
        <v>-518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ноя.22!I107+дек.22!F107-дек.22!E107</f>
        <v>-6264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ноя.22!I108+дек.22!F108-дек.22!E108</f>
        <v>-264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ноя.22!I109+дек.22!F109-дек.22!E109</f>
        <v>-1392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28"/>
      <c r="I110" s="56">
        <f>ноя.22!I110+дек.22!F110-дек.22!E110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1689</v>
      </c>
      <c r="H111" s="28">
        <v>44907</v>
      </c>
      <c r="I111" s="56">
        <f>ноя.22!I111+дек.22!F111-дек.22!E111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56">
        <f>ноя.22!I112+дек.22!F112-дек.22!E112</f>
        <v>2214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28"/>
      <c r="I113" s="56">
        <f>ноя.22!I113+дек.22!F113-дек.22!E113</f>
        <v>-978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600</v>
      </c>
      <c r="G114" s="132" t="s">
        <v>1690</v>
      </c>
      <c r="H114" s="28">
        <v>44914</v>
      </c>
      <c r="I114" s="56">
        <f>ноя.22!I114+дек.22!F114-дек.22!E114</f>
        <v>336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1691</v>
      </c>
      <c r="H115" s="28">
        <v>44907</v>
      </c>
      <c r="I115" s="56">
        <f>ноя.22!I115+дек.22!F115-дек.22!E115</f>
        <v>276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1692</v>
      </c>
      <c r="H116" s="28">
        <v>44921</v>
      </c>
      <c r="I116" s="56">
        <f>ноя.22!I116+дек.22!F116-дек.22!E116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ноя.22!I117+дек.22!F117-дек.22!E117</f>
        <v>-6264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1693</v>
      </c>
      <c r="H118" s="28">
        <v>44902</v>
      </c>
      <c r="I118" s="56">
        <f>ноя.22!I118+дек.22!F118-дек.22!E118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ноя.22!I119+дек.22!F119-дек.22!E119</f>
        <v>336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ноя.22!I120+дек.22!F120-дек.22!E120</f>
        <v>1266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>
        <v>600</v>
      </c>
      <c r="G121" s="132" t="s">
        <v>1694</v>
      </c>
      <c r="H121" s="28">
        <v>44918</v>
      </c>
      <c r="I121" s="56">
        <f>ноя.22!I121+дек.22!F121-дек.22!E121</f>
        <v>12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ноя.22!I122+дек.22!F122-дек.22!E122</f>
        <v>-990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ноя.22!I123+дек.22!F123-дек.22!E123</f>
        <v>-522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1695</v>
      </c>
      <c r="H124" s="28">
        <v>44910</v>
      </c>
      <c r="I124" s="56">
        <f>ноя.22!I124+дек.22!F124-дек.22!E124</f>
        <v>216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ноя.22!I125+дек.22!F125-дек.22!E125</f>
        <v>0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ноя.22!I126+дек.22!F126-дек.22!E126</f>
        <v>-6264</v>
      </c>
    </row>
  </sheetData>
  <mergeCells count="1">
    <mergeCell ref="C1:I2"/>
  </mergeCells>
  <conditionalFormatting sqref="I1:I12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>
    <tabColor rgb="FFFFC000"/>
    <pageSetUpPr fitToPage="1"/>
  </sheetPr>
  <dimension ref="A1:W133"/>
  <sheetViews>
    <sheetView topLeftCell="A49" zoomScale="80" zoomScaleNormal="80" workbookViewId="0"/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1696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29">
        <v>45267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1697</v>
      </c>
      <c r="F8" s="126" t="s">
        <v>12</v>
      </c>
      <c r="G8" s="74" t="s">
        <v>13</v>
      </c>
      <c r="H8" s="74" t="s">
        <v>1698</v>
      </c>
      <c r="I8" s="109">
        <v>44927</v>
      </c>
      <c r="J8" s="109">
        <v>44958</v>
      </c>
      <c r="K8" s="109">
        <v>44986</v>
      </c>
      <c r="L8" s="74" t="s">
        <v>1699</v>
      </c>
      <c r="M8" s="109">
        <v>45017</v>
      </c>
      <c r="N8" s="109">
        <v>45047</v>
      </c>
      <c r="O8" s="109">
        <v>45078</v>
      </c>
      <c r="P8" s="78" t="s">
        <v>1700</v>
      </c>
      <c r="Q8" s="109">
        <v>45108</v>
      </c>
      <c r="R8" s="109">
        <v>45139</v>
      </c>
      <c r="S8" s="109">
        <v>45170</v>
      </c>
      <c r="T8" s="78" t="s">
        <v>1701</v>
      </c>
      <c r="U8" s="109">
        <v>45200</v>
      </c>
      <c r="V8" s="109">
        <v>45231</v>
      </c>
      <c r="W8" s="109">
        <v>45261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СВОД_2022!F9</f>
        <v>-6786</v>
      </c>
      <c r="F9" s="113">
        <f>G9+E9-H9-L9-P9-T9</f>
        <v>-8874</v>
      </c>
      <c r="G9" s="114">
        <f>янв.23!F4+фев.23!F4+мар.23!F4+апр.23!F4+май.23!F4+июн.23!F4+июл.23!F4+авг.23!F4+сен.23!F4+окт.23!F4+ноя.23!F4+дек.23!F4</f>
        <v>0</v>
      </c>
      <c r="H9" s="81">
        <f>I9+J9+K9</f>
        <v>522</v>
      </c>
      <c r="I9" s="12">
        <f>янв.22!E4</f>
        <v>174</v>
      </c>
      <c r="J9" s="12">
        <f>фев.23!E4</f>
        <v>174</v>
      </c>
      <c r="K9" s="12">
        <f>фев.23!E4</f>
        <v>174</v>
      </c>
      <c r="L9" s="82">
        <f>M9+N9+O9</f>
        <v>522</v>
      </c>
      <c r="M9" s="12">
        <f>апр.23!E4</f>
        <v>174</v>
      </c>
      <c r="N9" s="12">
        <f>май.23!E4</f>
        <v>174</v>
      </c>
      <c r="O9" s="12">
        <f>июн.23!E4</f>
        <v>174</v>
      </c>
      <c r="P9" s="82">
        <f t="shared" ref="P9:P72" si="0">Q9+R9+S9</f>
        <v>522</v>
      </c>
      <c r="Q9" s="12">
        <f>июл.23!E4</f>
        <v>174</v>
      </c>
      <c r="R9" s="12">
        <f>авг.23!E4</f>
        <v>174</v>
      </c>
      <c r="S9" s="12">
        <f>сен.23!E4</f>
        <v>174</v>
      </c>
      <c r="T9" s="82">
        <f t="shared" ref="T9:T72" si="1">U9+V9+W9</f>
        <v>522</v>
      </c>
      <c r="U9" s="12">
        <f>окт.23!E4</f>
        <v>174</v>
      </c>
      <c r="V9" s="12">
        <f>ноя.23!E4</f>
        <v>174</v>
      </c>
      <c r="W9" s="12">
        <f>дек.23!E4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СВОД_2022!F10</f>
        <v>-132</v>
      </c>
      <c r="F10" s="113">
        <f t="shared" ref="F10:F73" si="2">G10+E10-H10-L10-P10-T10</f>
        <v>280</v>
      </c>
      <c r="G10" s="114">
        <f>янв.23!F5+фев.23!F5+мар.23!F5+апр.23!F5+май.23!F5+июн.23!F5+июл.23!F5+авг.23!F5+сен.23!F5+окт.23!F5+ноя.23!F5+дек.23!F5</f>
        <v>2500</v>
      </c>
      <c r="H10" s="81">
        <f t="shared" ref="H10:H72" si="3">I10+J10+K10</f>
        <v>522</v>
      </c>
      <c r="I10" s="12">
        <f>янв.22!E5</f>
        <v>174</v>
      </c>
      <c r="J10" s="12">
        <f>фев.23!E5</f>
        <v>174</v>
      </c>
      <c r="K10" s="12">
        <f>фев.23!E5</f>
        <v>174</v>
      </c>
      <c r="L10" s="82">
        <f t="shared" ref="L10:L72" si="4">M10+N10+O10</f>
        <v>522</v>
      </c>
      <c r="M10" s="12">
        <f>апр.23!E5</f>
        <v>174</v>
      </c>
      <c r="N10" s="12">
        <f>май.23!E5</f>
        <v>174</v>
      </c>
      <c r="O10" s="12">
        <f>июн.23!E5</f>
        <v>174</v>
      </c>
      <c r="P10" s="82">
        <f t="shared" si="0"/>
        <v>522</v>
      </c>
      <c r="Q10" s="12">
        <f>июл.23!E5</f>
        <v>174</v>
      </c>
      <c r="R10" s="12">
        <f>авг.23!E5</f>
        <v>174</v>
      </c>
      <c r="S10" s="12">
        <f>сен.23!E5</f>
        <v>174</v>
      </c>
      <c r="T10" s="82">
        <f t="shared" si="1"/>
        <v>522</v>
      </c>
      <c r="U10" s="12">
        <f>окт.23!E5</f>
        <v>174</v>
      </c>
      <c r="V10" s="12">
        <f>ноя.23!E5</f>
        <v>174</v>
      </c>
      <c r="W10" s="12">
        <f>дек.23!E5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СВОД_2022!F11</f>
        <v>-4490</v>
      </c>
      <c r="F11" s="113">
        <f t="shared" si="2"/>
        <v>-6578</v>
      </c>
      <c r="G11" s="114">
        <f>янв.23!F6+фев.23!F6+мар.23!F6+апр.23!F6+май.23!F6+июн.23!F6+июл.23!F6+авг.23!F6+сен.23!F6+окт.23!F6+ноя.23!F6+дек.23!F6</f>
        <v>0</v>
      </c>
      <c r="H11" s="81">
        <f t="shared" si="3"/>
        <v>522</v>
      </c>
      <c r="I11" s="12">
        <f>янв.22!E6</f>
        <v>174</v>
      </c>
      <c r="J11" s="12">
        <f>фев.23!E6</f>
        <v>174</v>
      </c>
      <c r="K11" s="12">
        <f>фев.23!E6</f>
        <v>174</v>
      </c>
      <c r="L11" s="82">
        <f t="shared" si="4"/>
        <v>522</v>
      </c>
      <c r="M11" s="12">
        <f>апр.23!E6</f>
        <v>174</v>
      </c>
      <c r="N11" s="12">
        <f>май.23!E6</f>
        <v>174</v>
      </c>
      <c r="O11" s="12">
        <f>июн.23!E6</f>
        <v>174</v>
      </c>
      <c r="P11" s="82">
        <f t="shared" si="0"/>
        <v>522</v>
      </c>
      <c r="Q11" s="12">
        <f>июл.23!E6</f>
        <v>174</v>
      </c>
      <c r="R11" s="12">
        <f>авг.23!E6</f>
        <v>174</v>
      </c>
      <c r="S11" s="12">
        <f>сен.23!E6</f>
        <v>174</v>
      </c>
      <c r="T11" s="82">
        <f t="shared" si="1"/>
        <v>522</v>
      </c>
      <c r="U11" s="12">
        <f>окт.23!E6</f>
        <v>174</v>
      </c>
      <c r="V11" s="12">
        <f>ноя.23!E6</f>
        <v>174</v>
      </c>
      <c r="W11" s="12">
        <f>дек.23!E6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СВОД_2022!F12</f>
        <v>-9290</v>
      </c>
      <c r="F12" s="113">
        <f t="shared" si="2"/>
        <v>-11378</v>
      </c>
      <c r="G12" s="114">
        <f>янв.23!F7+фев.23!F7+мар.23!F7+апр.23!F7+май.23!F7+июн.23!F7+июл.23!F7+авг.23!F7+сен.23!F7+окт.23!F7+ноя.23!F7+дек.23!F7</f>
        <v>0</v>
      </c>
      <c r="H12" s="81">
        <f t="shared" si="3"/>
        <v>522</v>
      </c>
      <c r="I12" s="12">
        <f>янв.22!E7</f>
        <v>174</v>
      </c>
      <c r="J12" s="12">
        <f>фев.23!E7</f>
        <v>174</v>
      </c>
      <c r="K12" s="12">
        <f>фев.23!E7</f>
        <v>174</v>
      </c>
      <c r="L12" s="82">
        <f t="shared" si="4"/>
        <v>522</v>
      </c>
      <c r="M12" s="12">
        <f>апр.23!E7</f>
        <v>174</v>
      </c>
      <c r="N12" s="12">
        <f>май.23!E7</f>
        <v>174</v>
      </c>
      <c r="O12" s="12">
        <f>июн.23!E7</f>
        <v>174</v>
      </c>
      <c r="P12" s="82">
        <f t="shared" si="0"/>
        <v>522</v>
      </c>
      <c r="Q12" s="12">
        <f>июл.23!E7</f>
        <v>174</v>
      </c>
      <c r="R12" s="12">
        <f>авг.23!E7</f>
        <v>174</v>
      </c>
      <c r="S12" s="12">
        <f>сен.23!E7</f>
        <v>174</v>
      </c>
      <c r="T12" s="82">
        <f t="shared" si="1"/>
        <v>522</v>
      </c>
      <c r="U12" s="12">
        <f>окт.23!E7</f>
        <v>174</v>
      </c>
      <c r="V12" s="12">
        <f>ноя.23!E7</f>
        <v>174</v>
      </c>
      <c r="W12" s="12">
        <f>дек.23!E7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СВОД_2022!F13</f>
        <v>-1830</v>
      </c>
      <c r="F13" s="113">
        <f t="shared" si="2"/>
        <v>-3918</v>
      </c>
      <c r="G13" s="114">
        <f>янв.23!F8+фев.23!F8+мар.23!F8+апр.23!F8+май.23!F8+июн.23!F8+июл.23!F8+авг.23!F8+сен.23!F8+окт.23!F8+ноя.23!F8+дек.23!F8</f>
        <v>0</v>
      </c>
      <c r="H13" s="81">
        <f t="shared" si="3"/>
        <v>522</v>
      </c>
      <c r="I13" s="12">
        <f>янв.22!E8</f>
        <v>174</v>
      </c>
      <c r="J13" s="12">
        <f>фев.23!E8</f>
        <v>174</v>
      </c>
      <c r="K13" s="12">
        <f>фев.23!E8</f>
        <v>174</v>
      </c>
      <c r="L13" s="82">
        <f t="shared" si="4"/>
        <v>522</v>
      </c>
      <c r="M13" s="12">
        <f>апр.23!E8</f>
        <v>174</v>
      </c>
      <c r="N13" s="12">
        <f>май.23!E8</f>
        <v>174</v>
      </c>
      <c r="O13" s="12">
        <f>июн.23!E8</f>
        <v>174</v>
      </c>
      <c r="P13" s="82">
        <f t="shared" si="0"/>
        <v>522</v>
      </c>
      <c r="Q13" s="12">
        <f>июл.23!E8</f>
        <v>174</v>
      </c>
      <c r="R13" s="12">
        <f>авг.23!E8</f>
        <v>174</v>
      </c>
      <c r="S13" s="12">
        <f>сен.23!E8</f>
        <v>174</v>
      </c>
      <c r="T13" s="82">
        <f t="shared" si="1"/>
        <v>522</v>
      </c>
      <c r="U13" s="12">
        <f>окт.23!E8</f>
        <v>174</v>
      </c>
      <c r="V13" s="12">
        <f>ноя.23!E8</f>
        <v>174</v>
      </c>
      <c r="W13" s="12">
        <f>дек.23!E8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СВОД_2022!F14</f>
        <v>-5394</v>
      </c>
      <c r="F14" s="113">
        <f t="shared" si="2"/>
        <v>-7482</v>
      </c>
      <c r="G14" s="114">
        <f>янв.23!F9+фев.23!F9+мар.23!F9+апр.23!F9+май.23!F9+июн.23!F9+июл.23!F9+авг.23!F9+сен.23!F9+окт.23!F9+ноя.23!F9+дек.23!F9</f>
        <v>0</v>
      </c>
      <c r="H14" s="81">
        <f t="shared" si="3"/>
        <v>522</v>
      </c>
      <c r="I14" s="12">
        <f>янв.22!E9</f>
        <v>174</v>
      </c>
      <c r="J14" s="12">
        <f>фев.23!E9</f>
        <v>174</v>
      </c>
      <c r="K14" s="12">
        <f>фев.23!E9</f>
        <v>174</v>
      </c>
      <c r="L14" s="82">
        <f t="shared" si="4"/>
        <v>522</v>
      </c>
      <c r="M14" s="12">
        <f>апр.23!E9</f>
        <v>174</v>
      </c>
      <c r="N14" s="12">
        <f>май.23!E9</f>
        <v>174</v>
      </c>
      <c r="O14" s="12">
        <f>июн.23!E9</f>
        <v>174</v>
      </c>
      <c r="P14" s="82">
        <f t="shared" si="0"/>
        <v>522</v>
      </c>
      <c r="Q14" s="12">
        <f>июл.23!E9</f>
        <v>174</v>
      </c>
      <c r="R14" s="12">
        <f>авг.23!E9</f>
        <v>174</v>
      </c>
      <c r="S14" s="12">
        <f>сен.23!E9</f>
        <v>174</v>
      </c>
      <c r="T14" s="82">
        <f t="shared" si="1"/>
        <v>522</v>
      </c>
      <c r="U14" s="12">
        <f>окт.23!E9</f>
        <v>174</v>
      </c>
      <c r="V14" s="12">
        <f>ноя.23!E9</f>
        <v>174</v>
      </c>
      <c r="W14" s="12">
        <f>дек.23!E9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СВОД_2022!F15</f>
        <v>-522</v>
      </c>
      <c r="F15" s="113">
        <f t="shared" si="2"/>
        <v>0</v>
      </c>
      <c r="G15" s="114">
        <f>янв.23!F10+фев.23!F10+мар.23!F10+апр.23!F10+май.23!F10+июн.23!F10+июл.23!F10+авг.23!F10+сен.23!F10+окт.23!F10+ноя.23!F10+дек.23!F10</f>
        <v>2610</v>
      </c>
      <c r="H15" s="81">
        <f t="shared" si="3"/>
        <v>522</v>
      </c>
      <c r="I15" s="12">
        <f>янв.22!E10</f>
        <v>174</v>
      </c>
      <c r="J15" s="12">
        <f>фев.23!E10</f>
        <v>174</v>
      </c>
      <c r="K15" s="12">
        <f>фев.23!E10</f>
        <v>174</v>
      </c>
      <c r="L15" s="82">
        <f t="shared" si="4"/>
        <v>522</v>
      </c>
      <c r="M15" s="12">
        <f>апр.23!E10</f>
        <v>174</v>
      </c>
      <c r="N15" s="12">
        <f>май.23!E10</f>
        <v>174</v>
      </c>
      <c r="O15" s="12">
        <f>июн.23!E10</f>
        <v>174</v>
      </c>
      <c r="P15" s="82">
        <f t="shared" si="0"/>
        <v>522</v>
      </c>
      <c r="Q15" s="12">
        <f>июл.23!E10</f>
        <v>174</v>
      </c>
      <c r="R15" s="12">
        <f>авг.23!E10</f>
        <v>174</v>
      </c>
      <c r="S15" s="12">
        <f>сен.23!E10</f>
        <v>174</v>
      </c>
      <c r="T15" s="82">
        <f t="shared" si="1"/>
        <v>522</v>
      </c>
      <c r="U15" s="12">
        <f>окт.23!E10</f>
        <v>174</v>
      </c>
      <c r="V15" s="12">
        <f>ноя.23!E10</f>
        <v>174</v>
      </c>
      <c r="W15" s="12">
        <f>дек.23!E10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СВОД_2022!F16</f>
        <v>-1946</v>
      </c>
      <c r="F16" s="113">
        <f t="shared" si="2"/>
        <v>-1946</v>
      </c>
      <c r="G16" s="114">
        <f>янв.23!F11+фев.23!F11+мар.23!F11+апр.23!F11+май.23!F11+июн.23!F11+июл.23!F11+авг.23!F11+сен.23!F11+окт.23!F11+ноя.23!F11+дек.23!F11</f>
        <v>2088</v>
      </c>
      <c r="H16" s="81">
        <f t="shared" si="3"/>
        <v>522</v>
      </c>
      <c r="I16" s="12">
        <f>янв.22!E11</f>
        <v>174</v>
      </c>
      <c r="J16" s="12">
        <f>фев.23!E11</f>
        <v>174</v>
      </c>
      <c r="K16" s="12">
        <f>фев.23!E11</f>
        <v>174</v>
      </c>
      <c r="L16" s="82">
        <f t="shared" si="4"/>
        <v>522</v>
      </c>
      <c r="M16" s="12">
        <f>апр.23!E11</f>
        <v>174</v>
      </c>
      <c r="N16" s="12">
        <f>май.23!E11</f>
        <v>174</v>
      </c>
      <c r="O16" s="12">
        <f>июн.23!E11</f>
        <v>174</v>
      </c>
      <c r="P16" s="82">
        <f t="shared" si="0"/>
        <v>522</v>
      </c>
      <c r="Q16" s="12">
        <f>июл.23!E11</f>
        <v>174</v>
      </c>
      <c r="R16" s="12">
        <f>авг.23!E11</f>
        <v>174</v>
      </c>
      <c r="S16" s="12">
        <f>сен.23!E11</f>
        <v>174</v>
      </c>
      <c r="T16" s="82">
        <f t="shared" si="1"/>
        <v>522</v>
      </c>
      <c r="U16" s="12">
        <f>окт.23!E11</f>
        <v>174</v>
      </c>
      <c r="V16" s="12">
        <f>ноя.23!E11</f>
        <v>174</v>
      </c>
      <c r="W16" s="12">
        <f>дек.23!E11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СВОД_2022!F17</f>
        <v>-10690</v>
      </c>
      <c r="F17" s="113">
        <f t="shared" si="2"/>
        <v>-12778</v>
      </c>
      <c r="G17" s="114">
        <f>янв.23!F12+фев.23!F12+мар.23!F12+апр.23!F12+май.23!F12+июн.23!F12+июл.23!F12+авг.23!F12+сен.23!F12+окт.23!F12+ноя.23!F12+дек.23!F12</f>
        <v>0</v>
      </c>
      <c r="H17" s="81">
        <f t="shared" si="3"/>
        <v>522</v>
      </c>
      <c r="I17" s="12">
        <f>янв.22!E12</f>
        <v>174</v>
      </c>
      <c r="J17" s="12">
        <f>фев.23!E12</f>
        <v>174</v>
      </c>
      <c r="K17" s="12">
        <f>фев.23!E12</f>
        <v>174</v>
      </c>
      <c r="L17" s="82">
        <f t="shared" si="4"/>
        <v>522</v>
      </c>
      <c r="M17" s="12">
        <f>апр.23!E12</f>
        <v>174</v>
      </c>
      <c r="N17" s="12">
        <f>май.23!E12</f>
        <v>174</v>
      </c>
      <c r="O17" s="12">
        <f>июн.23!E12</f>
        <v>174</v>
      </c>
      <c r="P17" s="82">
        <f t="shared" si="0"/>
        <v>522</v>
      </c>
      <c r="Q17" s="12">
        <f>июл.23!E12</f>
        <v>174</v>
      </c>
      <c r="R17" s="12">
        <f>авг.23!E12</f>
        <v>174</v>
      </c>
      <c r="S17" s="12">
        <f>сен.23!E12</f>
        <v>174</v>
      </c>
      <c r="T17" s="82">
        <f t="shared" si="1"/>
        <v>522</v>
      </c>
      <c r="U17" s="12">
        <f>окт.23!E12</f>
        <v>174</v>
      </c>
      <c r="V17" s="12">
        <f>ноя.23!E12</f>
        <v>174</v>
      </c>
      <c r="W17" s="12">
        <f>дек.23!E12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СВОД_2022!F18</f>
        <v>34</v>
      </c>
      <c r="F18" s="113">
        <f t="shared" si="2"/>
        <v>-2054</v>
      </c>
      <c r="G18" s="114">
        <f>янв.23!F13+фев.23!F13+мар.23!F13+апр.23!F13+май.23!F13+июн.23!F13+июл.23!F13+авг.23!F13+сен.23!F13+окт.23!F13+ноя.23!F13+дек.23!F13</f>
        <v>0</v>
      </c>
      <c r="H18" s="81">
        <f t="shared" si="3"/>
        <v>522</v>
      </c>
      <c r="I18" s="12">
        <f>янв.22!E13</f>
        <v>174</v>
      </c>
      <c r="J18" s="12">
        <f>фев.23!E13</f>
        <v>174</v>
      </c>
      <c r="K18" s="12">
        <f>фев.23!E13</f>
        <v>174</v>
      </c>
      <c r="L18" s="82">
        <f t="shared" si="4"/>
        <v>522</v>
      </c>
      <c r="M18" s="12">
        <f>апр.23!E13</f>
        <v>174</v>
      </c>
      <c r="N18" s="12">
        <f>май.23!E13</f>
        <v>174</v>
      </c>
      <c r="O18" s="12">
        <f>июн.23!E13</f>
        <v>174</v>
      </c>
      <c r="P18" s="82">
        <f t="shared" si="0"/>
        <v>522</v>
      </c>
      <c r="Q18" s="12">
        <f>июл.23!E13</f>
        <v>174</v>
      </c>
      <c r="R18" s="12">
        <f>авг.23!E13</f>
        <v>174</v>
      </c>
      <c r="S18" s="12">
        <f>сен.23!E13</f>
        <v>174</v>
      </c>
      <c r="T18" s="82">
        <f t="shared" si="1"/>
        <v>522</v>
      </c>
      <c r="U18" s="12">
        <f>окт.23!E13</f>
        <v>174</v>
      </c>
      <c r="V18" s="12">
        <f>ноя.23!E13</f>
        <v>174</v>
      </c>
      <c r="W18" s="12">
        <f>дек.23!E13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СВОД_2022!F19</f>
        <v>-1392</v>
      </c>
      <c r="F19" s="113">
        <f t="shared" si="2"/>
        <v>-3480</v>
      </c>
      <c r="G19" s="114">
        <f>янв.23!F14+фев.23!F14+мар.23!F14+апр.23!F14+май.23!F14+июн.23!F14+июл.23!F14+авг.23!F14+сен.23!F14+окт.23!F14+ноя.23!F14+дек.23!F14</f>
        <v>0</v>
      </c>
      <c r="H19" s="81">
        <f t="shared" si="3"/>
        <v>522</v>
      </c>
      <c r="I19" s="12">
        <f>янв.22!E14</f>
        <v>174</v>
      </c>
      <c r="J19" s="12">
        <f>фев.23!E14</f>
        <v>174</v>
      </c>
      <c r="K19" s="12">
        <f>фев.23!E14</f>
        <v>174</v>
      </c>
      <c r="L19" s="82">
        <f t="shared" si="4"/>
        <v>522</v>
      </c>
      <c r="M19" s="12">
        <f>апр.23!E14</f>
        <v>174</v>
      </c>
      <c r="N19" s="12">
        <f>май.23!E14</f>
        <v>174</v>
      </c>
      <c r="O19" s="12">
        <f>июн.23!E14</f>
        <v>174</v>
      </c>
      <c r="P19" s="82">
        <f t="shared" si="0"/>
        <v>522</v>
      </c>
      <c r="Q19" s="12">
        <f>июл.23!E14</f>
        <v>174</v>
      </c>
      <c r="R19" s="12">
        <f>авг.23!E14</f>
        <v>174</v>
      </c>
      <c r="S19" s="12">
        <f>сен.23!E14</f>
        <v>174</v>
      </c>
      <c r="T19" s="82">
        <f t="shared" si="1"/>
        <v>522</v>
      </c>
      <c r="U19" s="12">
        <f>окт.23!E14</f>
        <v>174</v>
      </c>
      <c r="V19" s="12">
        <f>ноя.23!E14</f>
        <v>174</v>
      </c>
      <c r="W19" s="12">
        <f>дек.23!E14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СВОД_2022!F20</f>
        <v>-1706</v>
      </c>
      <c r="F20" s="113">
        <f t="shared" si="2"/>
        <v>-1794</v>
      </c>
      <c r="G20" s="114">
        <f>янв.23!F15+фев.23!F15+мар.23!F15+апр.23!F15+май.23!F15+июн.23!F15+июл.23!F15+авг.23!F15+сен.23!F15+окт.23!F15+ноя.23!F15+дек.23!F15</f>
        <v>2000</v>
      </c>
      <c r="H20" s="81">
        <f t="shared" si="3"/>
        <v>522</v>
      </c>
      <c r="I20" s="12">
        <f>янв.22!E15</f>
        <v>174</v>
      </c>
      <c r="J20" s="12">
        <f>фев.23!E15</f>
        <v>174</v>
      </c>
      <c r="K20" s="12">
        <f>фев.23!E15</f>
        <v>174</v>
      </c>
      <c r="L20" s="82">
        <f t="shared" si="4"/>
        <v>522</v>
      </c>
      <c r="M20" s="12">
        <f>апр.23!E15</f>
        <v>174</v>
      </c>
      <c r="N20" s="12">
        <f>май.23!E15</f>
        <v>174</v>
      </c>
      <c r="O20" s="12">
        <f>июн.23!E15</f>
        <v>174</v>
      </c>
      <c r="P20" s="82">
        <f t="shared" si="0"/>
        <v>522</v>
      </c>
      <c r="Q20" s="12">
        <f>июл.23!E15</f>
        <v>174</v>
      </c>
      <c r="R20" s="12">
        <f>авг.23!E15</f>
        <v>174</v>
      </c>
      <c r="S20" s="12">
        <f>сен.23!E15</f>
        <v>174</v>
      </c>
      <c r="T20" s="82">
        <f t="shared" si="1"/>
        <v>522</v>
      </c>
      <c r="U20" s="12">
        <f>окт.23!E15</f>
        <v>174</v>
      </c>
      <c r="V20" s="12">
        <f>ноя.23!E15</f>
        <v>174</v>
      </c>
      <c r="W20" s="12">
        <f>дек.23!E15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СВОД_2022!F21</f>
        <v>-970</v>
      </c>
      <c r="F21" s="113">
        <f t="shared" si="2"/>
        <v>-3058</v>
      </c>
      <c r="G21" s="114">
        <f>янв.23!F16+фев.23!F16+мар.23!F16+апр.23!F16+май.23!F16+июн.23!F16+июл.23!F16+авг.23!F16+сен.23!F16+окт.23!F16+ноя.23!F16+дек.23!F16</f>
        <v>0</v>
      </c>
      <c r="H21" s="81">
        <f t="shared" si="3"/>
        <v>522</v>
      </c>
      <c r="I21" s="12">
        <f>янв.22!E16</f>
        <v>174</v>
      </c>
      <c r="J21" s="12">
        <f>фев.23!E16</f>
        <v>174</v>
      </c>
      <c r="K21" s="12">
        <f>фев.23!E16</f>
        <v>174</v>
      </c>
      <c r="L21" s="82">
        <f t="shared" si="4"/>
        <v>522</v>
      </c>
      <c r="M21" s="12">
        <f>апр.23!E16</f>
        <v>174</v>
      </c>
      <c r="N21" s="12">
        <f>май.23!E16</f>
        <v>174</v>
      </c>
      <c r="O21" s="12">
        <f>июн.23!E16</f>
        <v>174</v>
      </c>
      <c r="P21" s="82">
        <f t="shared" si="0"/>
        <v>522</v>
      </c>
      <c r="Q21" s="12">
        <f>июл.23!E16</f>
        <v>174</v>
      </c>
      <c r="R21" s="12">
        <f>авг.23!E16</f>
        <v>174</v>
      </c>
      <c r="S21" s="12">
        <f>сен.23!E16</f>
        <v>174</v>
      </c>
      <c r="T21" s="82">
        <f t="shared" si="1"/>
        <v>522</v>
      </c>
      <c r="U21" s="12">
        <f>окт.23!E16</f>
        <v>174</v>
      </c>
      <c r="V21" s="12">
        <f>ноя.23!E16</f>
        <v>174</v>
      </c>
      <c r="W21" s="12">
        <f>дек.23!E16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СВОД_2022!F22</f>
        <v>2440</v>
      </c>
      <c r="F22" s="113">
        <f t="shared" si="2"/>
        <v>2440</v>
      </c>
      <c r="G22" s="114">
        <f>янв.23!F17+фев.23!F17+мар.23!F17+апр.23!F17+май.23!F17+июн.23!F17+июл.23!F17+авг.23!F17+сен.23!F17+окт.23!F17+ноя.23!F17+дек.23!F17</f>
        <v>2088</v>
      </c>
      <c r="H22" s="81">
        <f t="shared" si="3"/>
        <v>522</v>
      </c>
      <c r="I22" s="12">
        <f>янв.22!E17</f>
        <v>174</v>
      </c>
      <c r="J22" s="12">
        <f>фев.23!E17</f>
        <v>174</v>
      </c>
      <c r="K22" s="12">
        <f>фев.23!E17</f>
        <v>174</v>
      </c>
      <c r="L22" s="82">
        <f t="shared" si="4"/>
        <v>522</v>
      </c>
      <c r="M22" s="12">
        <f>апр.23!E17</f>
        <v>174</v>
      </c>
      <c r="N22" s="12">
        <f>май.23!E17</f>
        <v>174</v>
      </c>
      <c r="O22" s="12">
        <f>июн.23!E17</f>
        <v>174</v>
      </c>
      <c r="P22" s="82">
        <f t="shared" si="0"/>
        <v>522</v>
      </c>
      <c r="Q22" s="12">
        <f>июл.23!E17</f>
        <v>174</v>
      </c>
      <c r="R22" s="12">
        <f>авг.23!E17</f>
        <v>174</v>
      </c>
      <c r="S22" s="12">
        <f>сен.23!E17</f>
        <v>174</v>
      </c>
      <c r="T22" s="82">
        <f t="shared" si="1"/>
        <v>522</v>
      </c>
      <c r="U22" s="12">
        <f>окт.23!E17</f>
        <v>174</v>
      </c>
      <c r="V22" s="12">
        <f>ноя.23!E17</f>
        <v>174</v>
      </c>
      <c r="W22" s="12">
        <f>дек.23!E17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СВОД_2022!F23</f>
        <v>-12790</v>
      </c>
      <c r="F23" s="113">
        <f t="shared" si="2"/>
        <v>-14878</v>
      </c>
      <c r="G23" s="114">
        <f>янв.23!F18+фев.23!F18+мар.23!F18+апр.23!F18+май.23!F18+июн.23!F18+июл.23!F18+авг.23!F18+сен.23!F18+окт.23!F18+ноя.23!F18+дек.23!F18</f>
        <v>0</v>
      </c>
      <c r="H23" s="81">
        <f t="shared" si="3"/>
        <v>522</v>
      </c>
      <c r="I23" s="12">
        <f>янв.22!E18</f>
        <v>174</v>
      </c>
      <c r="J23" s="12">
        <f>фев.23!E18</f>
        <v>174</v>
      </c>
      <c r="K23" s="12">
        <f>фев.23!E18</f>
        <v>174</v>
      </c>
      <c r="L23" s="82">
        <f t="shared" si="4"/>
        <v>522</v>
      </c>
      <c r="M23" s="12">
        <f>апр.23!E18</f>
        <v>174</v>
      </c>
      <c r="N23" s="12">
        <f>май.23!E18</f>
        <v>174</v>
      </c>
      <c r="O23" s="12">
        <f>июн.23!E18</f>
        <v>174</v>
      </c>
      <c r="P23" s="82">
        <f t="shared" si="0"/>
        <v>522</v>
      </c>
      <c r="Q23" s="12">
        <f>июл.23!E18</f>
        <v>174</v>
      </c>
      <c r="R23" s="12">
        <f>авг.23!E18</f>
        <v>174</v>
      </c>
      <c r="S23" s="12">
        <f>сен.23!E18</f>
        <v>174</v>
      </c>
      <c r="T23" s="82">
        <f t="shared" si="1"/>
        <v>522</v>
      </c>
      <c r="U23" s="12">
        <f>окт.23!E18</f>
        <v>174</v>
      </c>
      <c r="V23" s="12">
        <f>ноя.23!E18</f>
        <v>174</v>
      </c>
      <c r="W23" s="12">
        <f>дек.23!E18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СВОД_2022!F24</f>
        <v>-6990</v>
      </c>
      <c r="F24" s="113">
        <f t="shared" si="2"/>
        <v>-9078</v>
      </c>
      <c r="G24" s="114">
        <f>янв.23!F19+фев.23!F19+мар.23!F19+апр.23!F19+май.23!F19+июн.23!F19+июл.23!F19+авг.23!F19+сен.23!F19+окт.23!F19+ноя.23!F19+дек.23!F19</f>
        <v>0</v>
      </c>
      <c r="H24" s="81">
        <f t="shared" si="3"/>
        <v>522</v>
      </c>
      <c r="I24" s="12">
        <f>янв.22!E19</f>
        <v>174</v>
      </c>
      <c r="J24" s="12">
        <f>фев.23!E19</f>
        <v>174</v>
      </c>
      <c r="K24" s="12">
        <f>фев.23!E19</f>
        <v>174</v>
      </c>
      <c r="L24" s="82">
        <f t="shared" si="4"/>
        <v>522</v>
      </c>
      <c r="M24" s="12">
        <f>апр.23!E19</f>
        <v>174</v>
      </c>
      <c r="N24" s="12">
        <f>май.23!E19</f>
        <v>174</v>
      </c>
      <c r="O24" s="12">
        <f>июн.23!E19</f>
        <v>174</v>
      </c>
      <c r="P24" s="82">
        <f t="shared" si="0"/>
        <v>522</v>
      </c>
      <c r="Q24" s="12">
        <f>июл.23!E19</f>
        <v>174</v>
      </c>
      <c r="R24" s="12">
        <f>авг.23!E19</f>
        <v>174</v>
      </c>
      <c r="S24" s="12">
        <f>сен.23!E19</f>
        <v>174</v>
      </c>
      <c r="T24" s="82">
        <f t="shared" si="1"/>
        <v>522</v>
      </c>
      <c r="U24" s="12">
        <f>окт.23!E19</f>
        <v>174</v>
      </c>
      <c r="V24" s="12">
        <f>ноя.23!E19</f>
        <v>174</v>
      </c>
      <c r="W24" s="12">
        <f>дек.23!E19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СВОД_2022!F25</f>
        <v>-3220</v>
      </c>
      <c r="F25" s="113">
        <f t="shared" si="2"/>
        <v>-5308</v>
      </c>
      <c r="G25" s="114">
        <f>янв.23!F20+фев.23!F20+мар.23!F20+апр.23!F20+май.23!F20+июн.23!F20+июл.23!F20+авг.23!F20+сен.23!F20+окт.23!F20+ноя.23!F20+дек.23!F20</f>
        <v>0</v>
      </c>
      <c r="H25" s="81">
        <f t="shared" si="3"/>
        <v>522</v>
      </c>
      <c r="I25" s="12">
        <f>янв.22!E20</f>
        <v>174</v>
      </c>
      <c r="J25" s="12">
        <f>фев.23!E20</f>
        <v>174</v>
      </c>
      <c r="K25" s="12">
        <f>фев.23!E20</f>
        <v>174</v>
      </c>
      <c r="L25" s="82">
        <f t="shared" si="4"/>
        <v>522</v>
      </c>
      <c r="M25" s="12">
        <f>апр.23!E20</f>
        <v>174</v>
      </c>
      <c r="N25" s="12">
        <f>май.23!E20</f>
        <v>174</v>
      </c>
      <c r="O25" s="12">
        <f>июн.23!E20</f>
        <v>174</v>
      </c>
      <c r="P25" s="82">
        <f t="shared" si="0"/>
        <v>522</v>
      </c>
      <c r="Q25" s="12">
        <f>июл.23!E20</f>
        <v>174</v>
      </c>
      <c r="R25" s="12">
        <f>авг.23!E20</f>
        <v>174</v>
      </c>
      <c r="S25" s="12">
        <f>сен.23!E20</f>
        <v>174</v>
      </c>
      <c r="T25" s="82">
        <f t="shared" si="1"/>
        <v>522</v>
      </c>
      <c r="U25" s="12">
        <f>окт.23!E20</f>
        <v>174</v>
      </c>
      <c r="V25" s="12">
        <f>ноя.23!E20</f>
        <v>174</v>
      </c>
      <c r="W25" s="12">
        <f>дек.23!E20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СВОД_2022!F26</f>
        <v>1032</v>
      </c>
      <c r="F26" s="113">
        <f t="shared" si="2"/>
        <v>122</v>
      </c>
      <c r="G26" s="114">
        <f>янв.23!F21+фев.23!F21+мар.23!F21+апр.23!F21+май.23!F21+июн.23!F21+июл.23!F21+авг.23!F21+сен.23!F21+окт.23!F21+ноя.23!F21+дек.23!F21</f>
        <v>1178</v>
      </c>
      <c r="H26" s="81">
        <f t="shared" si="3"/>
        <v>522</v>
      </c>
      <c r="I26" s="12">
        <f>янв.22!E21</f>
        <v>174</v>
      </c>
      <c r="J26" s="12">
        <f>фев.23!E21</f>
        <v>174</v>
      </c>
      <c r="K26" s="12">
        <f>фев.23!E21</f>
        <v>174</v>
      </c>
      <c r="L26" s="82">
        <f t="shared" si="4"/>
        <v>522</v>
      </c>
      <c r="M26" s="12">
        <f>апр.23!E21</f>
        <v>174</v>
      </c>
      <c r="N26" s="12">
        <f>май.23!E21</f>
        <v>174</v>
      </c>
      <c r="O26" s="12">
        <f>июн.23!E21</f>
        <v>174</v>
      </c>
      <c r="P26" s="82">
        <f t="shared" si="0"/>
        <v>522</v>
      </c>
      <c r="Q26" s="12">
        <f>июл.23!E21</f>
        <v>174</v>
      </c>
      <c r="R26" s="12">
        <f>авг.23!E21</f>
        <v>174</v>
      </c>
      <c r="S26" s="12">
        <f>сен.23!E21</f>
        <v>174</v>
      </c>
      <c r="T26" s="82">
        <f t="shared" si="1"/>
        <v>522</v>
      </c>
      <c r="U26" s="12">
        <f>окт.23!E21</f>
        <v>174</v>
      </c>
      <c r="V26" s="12">
        <f>ноя.23!E21</f>
        <v>174</v>
      </c>
      <c r="W26" s="12">
        <f>дек.23!E21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СВОД_2022!F27</f>
        <v>-348</v>
      </c>
      <c r="F27" s="113">
        <f t="shared" si="2"/>
        <v>-1392</v>
      </c>
      <c r="G27" s="114">
        <f>янв.23!F22+фев.23!F22+мар.23!F22+апр.23!F22+май.23!F22+июн.23!F22+июл.23!F22+авг.23!F22+сен.23!F22+окт.23!F22+ноя.23!F22+дек.23!F22</f>
        <v>1044</v>
      </c>
      <c r="H27" s="81">
        <f t="shared" si="3"/>
        <v>522</v>
      </c>
      <c r="I27" s="12">
        <f>янв.22!E22</f>
        <v>174</v>
      </c>
      <c r="J27" s="12">
        <f>фев.23!E22</f>
        <v>174</v>
      </c>
      <c r="K27" s="12">
        <f>фев.23!E22</f>
        <v>174</v>
      </c>
      <c r="L27" s="82">
        <f t="shared" si="4"/>
        <v>522</v>
      </c>
      <c r="M27" s="12">
        <f>апр.23!E22</f>
        <v>174</v>
      </c>
      <c r="N27" s="12">
        <f>май.23!E22</f>
        <v>174</v>
      </c>
      <c r="O27" s="12">
        <f>июн.23!E22</f>
        <v>174</v>
      </c>
      <c r="P27" s="82">
        <f t="shared" si="0"/>
        <v>522</v>
      </c>
      <c r="Q27" s="12">
        <f>июл.23!E22</f>
        <v>174</v>
      </c>
      <c r="R27" s="12">
        <f>авг.23!E22</f>
        <v>174</v>
      </c>
      <c r="S27" s="12">
        <f>сен.23!E22</f>
        <v>174</v>
      </c>
      <c r="T27" s="82">
        <f t="shared" si="1"/>
        <v>522</v>
      </c>
      <c r="U27" s="12">
        <f>окт.23!E22</f>
        <v>174</v>
      </c>
      <c r="V27" s="12">
        <f>ноя.23!E22</f>
        <v>174</v>
      </c>
      <c r="W27" s="12">
        <f>дек.23!E22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СВОД_2022!F28</f>
        <v>0</v>
      </c>
      <c r="F28" s="113">
        <f t="shared" si="2"/>
        <v>0</v>
      </c>
      <c r="G28" s="114">
        <f>янв.23!F23+фев.23!F23+мар.23!F23+апр.23!F23+май.23!F23+июн.23!F23+июл.23!F23+авг.23!F23+сен.23!F23+окт.23!F23+ноя.23!F23+дек.23!F23</f>
        <v>2088</v>
      </c>
      <c r="H28" s="81">
        <f t="shared" si="3"/>
        <v>522</v>
      </c>
      <c r="I28" s="12">
        <f>янв.22!E23</f>
        <v>174</v>
      </c>
      <c r="J28" s="12">
        <f>фев.23!E23</f>
        <v>174</v>
      </c>
      <c r="K28" s="12">
        <f>фев.23!E23</f>
        <v>174</v>
      </c>
      <c r="L28" s="82">
        <f t="shared" si="4"/>
        <v>522</v>
      </c>
      <c r="M28" s="12">
        <f>апр.23!E23</f>
        <v>174</v>
      </c>
      <c r="N28" s="12">
        <f>май.23!E23</f>
        <v>174</v>
      </c>
      <c r="O28" s="12">
        <f>июн.23!E23</f>
        <v>174</v>
      </c>
      <c r="P28" s="82">
        <f t="shared" si="0"/>
        <v>522</v>
      </c>
      <c r="Q28" s="12">
        <f>июл.23!E23</f>
        <v>174</v>
      </c>
      <c r="R28" s="12">
        <f>авг.23!E23</f>
        <v>174</v>
      </c>
      <c r="S28" s="12">
        <f>сен.23!E23</f>
        <v>174</v>
      </c>
      <c r="T28" s="82">
        <f t="shared" si="1"/>
        <v>522</v>
      </c>
      <c r="U28" s="12">
        <f>окт.23!E23</f>
        <v>174</v>
      </c>
      <c r="V28" s="12">
        <f>ноя.23!E23</f>
        <v>174</v>
      </c>
      <c r="W28" s="12">
        <f>дек.23!E23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СВОД_2022!F29</f>
        <v>174</v>
      </c>
      <c r="F29" s="113">
        <f t="shared" si="2"/>
        <v>174</v>
      </c>
      <c r="G29" s="114">
        <f>янв.23!F24+фев.23!F24+мар.23!F24+апр.23!F24+май.23!F24+июн.23!F24+июл.23!F24+авг.23!F24+сен.23!F24+окт.23!F24+ноя.23!F24+дек.23!F24</f>
        <v>2088</v>
      </c>
      <c r="H29" s="81">
        <f t="shared" si="3"/>
        <v>522</v>
      </c>
      <c r="I29" s="12">
        <f>янв.22!E24</f>
        <v>174</v>
      </c>
      <c r="J29" s="12">
        <f>фев.23!E24</f>
        <v>174</v>
      </c>
      <c r="K29" s="12">
        <f>фев.23!E24</f>
        <v>174</v>
      </c>
      <c r="L29" s="82">
        <f t="shared" si="4"/>
        <v>522</v>
      </c>
      <c r="M29" s="12">
        <f>апр.23!E24</f>
        <v>174</v>
      </c>
      <c r="N29" s="12">
        <f>май.23!E24</f>
        <v>174</v>
      </c>
      <c r="O29" s="12">
        <f>июн.23!E24</f>
        <v>174</v>
      </c>
      <c r="P29" s="82">
        <f t="shared" si="0"/>
        <v>522</v>
      </c>
      <c r="Q29" s="12">
        <f>июл.23!E24</f>
        <v>174</v>
      </c>
      <c r="R29" s="12">
        <f>авг.23!E24</f>
        <v>174</v>
      </c>
      <c r="S29" s="12">
        <f>сен.23!E24</f>
        <v>174</v>
      </c>
      <c r="T29" s="82">
        <f t="shared" si="1"/>
        <v>522</v>
      </c>
      <c r="U29" s="12">
        <f>окт.23!E24</f>
        <v>174</v>
      </c>
      <c r="V29" s="12">
        <f>ноя.23!E24</f>
        <v>174</v>
      </c>
      <c r="W29" s="12">
        <f>дек.23!E24</f>
        <v>174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СВОД_2022!F30</f>
        <v>-9790</v>
      </c>
      <c r="F30" s="113">
        <f t="shared" si="2"/>
        <v>-11878</v>
      </c>
      <c r="G30" s="114">
        <f>янв.23!F25+фев.23!F25+мар.23!F25+апр.23!F25+май.23!F25+июн.23!F25+июл.23!F25+авг.23!F25+сен.23!F25+окт.23!F25+ноя.23!F25+дек.23!F25</f>
        <v>0</v>
      </c>
      <c r="H30" s="81">
        <f t="shared" si="3"/>
        <v>522</v>
      </c>
      <c r="I30" s="12">
        <f>янв.22!E25</f>
        <v>174</v>
      </c>
      <c r="J30" s="12">
        <f>фев.23!E25</f>
        <v>174</v>
      </c>
      <c r="K30" s="12">
        <f>фев.23!E25</f>
        <v>174</v>
      </c>
      <c r="L30" s="82">
        <f t="shared" si="4"/>
        <v>522</v>
      </c>
      <c r="M30" s="12">
        <f>апр.23!E25</f>
        <v>174</v>
      </c>
      <c r="N30" s="12">
        <f>май.23!E25</f>
        <v>174</v>
      </c>
      <c r="O30" s="12">
        <f>июн.23!E25</f>
        <v>174</v>
      </c>
      <c r="P30" s="82">
        <f t="shared" si="0"/>
        <v>522</v>
      </c>
      <c r="Q30" s="12">
        <f>июл.23!E25</f>
        <v>174</v>
      </c>
      <c r="R30" s="12">
        <f>авг.23!E25</f>
        <v>174</v>
      </c>
      <c r="S30" s="12">
        <f>сен.23!E25</f>
        <v>174</v>
      </c>
      <c r="T30" s="82">
        <f t="shared" si="1"/>
        <v>522</v>
      </c>
      <c r="U30" s="12">
        <f>окт.23!E25</f>
        <v>174</v>
      </c>
      <c r="V30" s="12">
        <f>ноя.23!E25</f>
        <v>174</v>
      </c>
      <c r="W30" s="12">
        <f>дек.23!E25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СВОД_2022!F31</f>
        <v>-416</v>
      </c>
      <c r="F31" s="113">
        <f t="shared" si="2"/>
        <v>-416</v>
      </c>
      <c r="G31" s="114">
        <f>янв.23!F26+фев.23!F26+мар.23!F26+апр.23!F26+май.23!F26+июн.23!F26+июл.23!F26+авг.23!F26+сен.23!F26+окт.23!F26+ноя.23!F26+дек.23!F26</f>
        <v>2088</v>
      </c>
      <c r="H31" s="81">
        <f t="shared" si="3"/>
        <v>522</v>
      </c>
      <c r="I31" s="12">
        <f>янв.22!E26</f>
        <v>174</v>
      </c>
      <c r="J31" s="12">
        <f>фев.23!E26</f>
        <v>174</v>
      </c>
      <c r="K31" s="12">
        <f>фев.23!E26</f>
        <v>174</v>
      </c>
      <c r="L31" s="82">
        <f t="shared" si="4"/>
        <v>522</v>
      </c>
      <c r="M31" s="12">
        <f>апр.23!E26</f>
        <v>174</v>
      </c>
      <c r="N31" s="12">
        <f>май.23!E26</f>
        <v>174</v>
      </c>
      <c r="O31" s="12">
        <f>июн.23!E26</f>
        <v>174</v>
      </c>
      <c r="P31" s="82">
        <f t="shared" si="0"/>
        <v>522</v>
      </c>
      <c r="Q31" s="12">
        <f>июл.23!E26</f>
        <v>174</v>
      </c>
      <c r="R31" s="12">
        <f>авг.23!E26</f>
        <v>174</v>
      </c>
      <c r="S31" s="12">
        <f>сен.23!E26</f>
        <v>174</v>
      </c>
      <c r="T31" s="82">
        <f t="shared" si="1"/>
        <v>522</v>
      </c>
      <c r="U31" s="12">
        <f>окт.23!E26</f>
        <v>174</v>
      </c>
      <c r="V31" s="12">
        <f>ноя.23!E26</f>
        <v>174</v>
      </c>
      <c r="W31" s="12">
        <f>дек.23!E26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СВОД_2022!F32</f>
        <v>1740</v>
      </c>
      <c r="F32" s="113">
        <f t="shared" si="2"/>
        <v>-348</v>
      </c>
      <c r="G32" s="114">
        <f>янв.23!F27+фев.23!F27+мар.23!F27+апр.23!F27+май.23!F27+июн.23!F27+июл.23!F27+авг.23!F27+сен.23!F27+окт.23!F27+ноя.23!F27+дек.23!F27</f>
        <v>0</v>
      </c>
      <c r="H32" s="81">
        <f t="shared" si="3"/>
        <v>522</v>
      </c>
      <c r="I32" s="12">
        <f>янв.22!E27</f>
        <v>174</v>
      </c>
      <c r="J32" s="12">
        <f>фев.23!E27</f>
        <v>174</v>
      </c>
      <c r="K32" s="12">
        <f>фев.23!E27</f>
        <v>174</v>
      </c>
      <c r="L32" s="82">
        <f t="shared" si="4"/>
        <v>522</v>
      </c>
      <c r="M32" s="12">
        <f>апр.23!E27</f>
        <v>174</v>
      </c>
      <c r="N32" s="12">
        <f>май.23!E27</f>
        <v>174</v>
      </c>
      <c r="O32" s="12">
        <f>июн.23!E27</f>
        <v>174</v>
      </c>
      <c r="P32" s="82">
        <f t="shared" si="0"/>
        <v>522</v>
      </c>
      <c r="Q32" s="12">
        <f>июл.23!E27</f>
        <v>174</v>
      </c>
      <c r="R32" s="12">
        <f>авг.23!E27</f>
        <v>174</v>
      </c>
      <c r="S32" s="12">
        <f>сен.23!E27</f>
        <v>174</v>
      </c>
      <c r="T32" s="82">
        <f t="shared" si="1"/>
        <v>522</v>
      </c>
      <c r="U32" s="12">
        <f>окт.23!E27</f>
        <v>174</v>
      </c>
      <c r="V32" s="12">
        <f>ноя.23!E27</f>
        <v>174</v>
      </c>
      <c r="W32" s="12">
        <f>дек.23!E27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СВОД_2022!F33</f>
        <v>174</v>
      </c>
      <c r="F33" s="113">
        <f t="shared" si="2"/>
        <v>-522</v>
      </c>
      <c r="G33" s="114">
        <f>янв.23!F28+фев.23!F28+мар.23!F28+апр.23!F28+май.23!F28+июн.23!F28+июл.23!F28+авг.23!F28+сен.23!F28+окт.23!F28+ноя.23!F28+дек.23!F28</f>
        <v>1392</v>
      </c>
      <c r="H33" s="83">
        <f t="shared" si="3"/>
        <v>522</v>
      </c>
      <c r="I33" s="12">
        <f>янв.22!E28</f>
        <v>174</v>
      </c>
      <c r="J33" s="12">
        <f>фев.23!E28</f>
        <v>174</v>
      </c>
      <c r="K33" s="12">
        <f>фев.23!E28</f>
        <v>174</v>
      </c>
      <c r="L33" s="82">
        <f t="shared" si="4"/>
        <v>522</v>
      </c>
      <c r="M33" s="12">
        <f>апр.23!E28</f>
        <v>174</v>
      </c>
      <c r="N33" s="12">
        <f>май.23!E28</f>
        <v>174</v>
      </c>
      <c r="O33" s="12">
        <f>июн.23!E28</f>
        <v>174</v>
      </c>
      <c r="P33" s="82">
        <f t="shared" si="0"/>
        <v>522</v>
      </c>
      <c r="Q33" s="12">
        <f>июл.23!E28</f>
        <v>174</v>
      </c>
      <c r="R33" s="12">
        <f>авг.23!E28</f>
        <v>174</v>
      </c>
      <c r="S33" s="12">
        <f>сен.23!E28</f>
        <v>174</v>
      </c>
      <c r="T33" s="82">
        <f t="shared" si="1"/>
        <v>522</v>
      </c>
      <c r="U33" s="12">
        <f>окт.23!E28</f>
        <v>174</v>
      </c>
      <c r="V33" s="12">
        <f>ноя.23!E28</f>
        <v>174</v>
      </c>
      <c r="W33" s="12">
        <f>дек.23!E28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СВОД_2022!F34</f>
        <v>-12790</v>
      </c>
      <c r="F34" s="113">
        <f t="shared" si="2"/>
        <v>-14878</v>
      </c>
      <c r="G34" s="114">
        <f>янв.23!F29+фев.23!F29+мар.23!F29+апр.23!F29+май.23!F29+июн.23!F29+июл.23!F29+авг.23!F29+сен.23!F29+окт.23!F29+ноя.23!F29+дек.23!F29</f>
        <v>0</v>
      </c>
      <c r="H34" s="83">
        <f t="shared" si="3"/>
        <v>522</v>
      </c>
      <c r="I34" s="12">
        <f>янв.22!E29</f>
        <v>174</v>
      </c>
      <c r="J34" s="12">
        <f>фев.23!E29</f>
        <v>174</v>
      </c>
      <c r="K34" s="12">
        <f>фев.23!E29</f>
        <v>174</v>
      </c>
      <c r="L34" s="82">
        <f t="shared" si="4"/>
        <v>522</v>
      </c>
      <c r="M34" s="12">
        <f>апр.23!E29</f>
        <v>174</v>
      </c>
      <c r="N34" s="12">
        <f>май.23!E29</f>
        <v>174</v>
      </c>
      <c r="O34" s="12">
        <f>июн.23!E29</f>
        <v>174</v>
      </c>
      <c r="P34" s="82">
        <f t="shared" si="0"/>
        <v>522</v>
      </c>
      <c r="Q34" s="12">
        <f>июл.23!E29</f>
        <v>174</v>
      </c>
      <c r="R34" s="12">
        <f>авг.23!E29</f>
        <v>174</v>
      </c>
      <c r="S34" s="12">
        <f>сен.23!E29</f>
        <v>174</v>
      </c>
      <c r="T34" s="82">
        <f t="shared" si="1"/>
        <v>522</v>
      </c>
      <c r="U34" s="12">
        <f>окт.23!E29</f>
        <v>174</v>
      </c>
      <c r="V34" s="12">
        <f>ноя.23!E29</f>
        <v>174</v>
      </c>
      <c r="W34" s="12">
        <f>дек.23!E29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СВОД_2022!F35</f>
        <v>210</v>
      </c>
      <c r="F35" s="113">
        <f t="shared" si="2"/>
        <v>122</v>
      </c>
      <c r="G35" s="114">
        <f>янв.23!F30+фев.23!F30+мар.23!F30+апр.23!F30+май.23!F30+июн.23!F30+июл.23!F30+авг.23!F30+сен.23!F30+окт.23!F30+ноя.23!F30+дек.23!F30</f>
        <v>2000</v>
      </c>
      <c r="H35" s="83">
        <f t="shared" si="3"/>
        <v>522</v>
      </c>
      <c r="I35" s="12">
        <f>янв.22!E30</f>
        <v>174</v>
      </c>
      <c r="J35" s="12">
        <f>фев.23!E30</f>
        <v>174</v>
      </c>
      <c r="K35" s="12">
        <f>фев.23!E30</f>
        <v>174</v>
      </c>
      <c r="L35" s="82">
        <f t="shared" si="4"/>
        <v>522</v>
      </c>
      <c r="M35" s="12">
        <f>апр.23!E30</f>
        <v>174</v>
      </c>
      <c r="N35" s="12">
        <f>май.23!E30</f>
        <v>174</v>
      </c>
      <c r="O35" s="12">
        <f>июн.23!E30</f>
        <v>174</v>
      </c>
      <c r="P35" s="82">
        <f t="shared" si="0"/>
        <v>522</v>
      </c>
      <c r="Q35" s="12">
        <f>июл.23!E30</f>
        <v>174</v>
      </c>
      <c r="R35" s="12">
        <f>авг.23!E30</f>
        <v>174</v>
      </c>
      <c r="S35" s="12">
        <f>сен.23!E30</f>
        <v>174</v>
      </c>
      <c r="T35" s="82">
        <f t="shared" si="1"/>
        <v>522</v>
      </c>
      <c r="U35" s="12">
        <f>окт.23!E30</f>
        <v>174</v>
      </c>
      <c r="V35" s="12">
        <f>ноя.23!E30</f>
        <v>174</v>
      </c>
      <c r="W35" s="12">
        <f>дек.23!E30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СВОД_2022!F36</f>
        <v>3150</v>
      </c>
      <c r="F36" s="113">
        <f t="shared" si="2"/>
        <v>1062</v>
      </c>
      <c r="G36" s="114">
        <f>янв.23!F31+фев.23!F31+мар.23!F31+апр.23!F31+май.23!F31+июн.23!F31+июл.23!F31+авг.23!F31+сен.23!F31+окт.23!F31+ноя.23!F31+дек.23!F31</f>
        <v>0</v>
      </c>
      <c r="H36" s="83">
        <f t="shared" si="3"/>
        <v>522</v>
      </c>
      <c r="I36" s="12">
        <f>янв.22!E31</f>
        <v>174</v>
      </c>
      <c r="J36" s="12">
        <f>фев.23!E31</f>
        <v>174</v>
      </c>
      <c r="K36" s="12">
        <f>фев.23!E31</f>
        <v>174</v>
      </c>
      <c r="L36" s="82">
        <f t="shared" si="4"/>
        <v>522</v>
      </c>
      <c r="M36" s="12">
        <f>апр.23!E31</f>
        <v>174</v>
      </c>
      <c r="N36" s="12">
        <f>май.23!E31</f>
        <v>174</v>
      </c>
      <c r="O36" s="12">
        <f>июн.23!E31</f>
        <v>174</v>
      </c>
      <c r="P36" s="82">
        <f t="shared" si="0"/>
        <v>522</v>
      </c>
      <c r="Q36" s="12">
        <f>июл.23!E31</f>
        <v>174</v>
      </c>
      <c r="R36" s="12">
        <f>авг.23!E31</f>
        <v>174</v>
      </c>
      <c r="S36" s="12">
        <f>сен.23!E31</f>
        <v>174</v>
      </c>
      <c r="T36" s="82">
        <f t="shared" si="1"/>
        <v>522</v>
      </c>
      <c r="U36" s="12">
        <f>окт.23!E31</f>
        <v>174</v>
      </c>
      <c r="V36" s="12">
        <f>ноя.23!E31</f>
        <v>174</v>
      </c>
      <c r="W36" s="12">
        <f>дек.23!E31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СВОД_2022!F37</f>
        <v>348</v>
      </c>
      <c r="F37" s="113">
        <f t="shared" si="2"/>
        <v>-1740</v>
      </c>
      <c r="G37" s="114">
        <f>янв.23!F32+фев.23!F32+мар.23!F32+апр.23!F32+май.23!F32+июн.23!F32+июл.23!F32+авг.23!F32+сен.23!F32+окт.23!F32+ноя.23!F32+дек.23!F32</f>
        <v>0</v>
      </c>
      <c r="H37" s="83">
        <f t="shared" si="3"/>
        <v>522</v>
      </c>
      <c r="I37" s="12">
        <f>янв.22!E32</f>
        <v>174</v>
      </c>
      <c r="J37" s="12">
        <f>фев.23!E32</f>
        <v>174</v>
      </c>
      <c r="K37" s="12">
        <f>фев.23!E32</f>
        <v>174</v>
      </c>
      <c r="L37" s="82">
        <f t="shared" si="4"/>
        <v>522</v>
      </c>
      <c r="M37" s="12">
        <f>апр.23!E32</f>
        <v>174</v>
      </c>
      <c r="N37" s="12">
        <f>май.23!E32</f>
        <v>174</v>
      </c>
      <c r="O37" s="12">
        <f>июн.23!E32</f>
        <v>174</v>
      </c>
      <c r="P37" s="82">
        <f t="shared" si="0"/>
        <v>522</v>
      </c>
      <c r="Q37" s="12">
        <f>июл.23!E32</f>
        <v>174</v>
      </c>
      <c r="R37" s="12">
        <f>авг.23!E32</f>
        <v>174</v>
      </c>
      <c r="S37" s="12">
        <f>сен.23!E32</f>
        <v>174</v>
      </c>
      <c r="T37" s="82">
        <f t="shared" si="1"/>
        <v>522</v>
      </c>
      <c r="U37" s="12">
        <f>окт.23!E32</f>
        <v>174</v>
      </c>
      <c r="V37" s="12">
        <f>ноя.23!E32</f>
        <v>174</v>
      </c>
      <c r="W37" s="12">
        <f>дек.23!E32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СВОД_2022!F38</f>
        <v>-1566</v>
      </c>
      <c r="F38" s="113">
        <f t="shared" si="2"/>
        <v>-3654</v>
      </c>
      <c r="G38" s="114">
        <f>янв.23!F33+фев.23!F33+мар.23!F33+апр.23!F33+май.23!F33+июн.23!F33+июл.23!F33+авг.23!F33+сен.23!F33+окт.23!F33+ноя.23!F33+дек.23!F33</f>
        <v>0</v>
      </c>
      <c r="H38" s="83">
        <f t="shared" si="3"/>
        <v>522</v>
      </c>
      <c r="I38" s="12">
        <f>янв.22!E33</f>
        <v>174</v>
      </c>
      <c r="J38" s="12">
        <f>фев.23!E33</f>
        <v>174</v>
      </c>
      <c r="K38" s="12">
        <f>фев.23!E33</f>
        <v>174</v>
      </c>
      <c r="L38" s="82">
        <f t="shared" si="4"/>
        <v>522</v>
      </c>
      <c r="M38" s="12">
        <f>апр.23!E33</f>
        <v>174</v>
      </c>
      <c r="N38" s="12">
        <f>май.23!E33</f>
        <v>174</v>
      </c>
      <c r="O38" s="12">
        <f>июн.23!E33</f>
        <v>174</v>
      </c>
      <c r="P38" s="82">
        <f t="shared" si="0"/>
        <v>522</v>
      </c>
      <c r="Q38" s="12">
        <f>июл.23!E33</f>
        <v>174</v>
      </c>
      <c r="R38" s="12">
        <f>авг.23!E33</f>
        <v>174</v>
      </c>
      <c r="S38" s="12">
        <f>сен.23!E33</f>
        <v>174</v>
      </c>
      <c r="T38" s="82">
        <f t="shared" si="1"/>
        <v>522</v>
      </c>
      <c r="U38" s="12">
        <f>окт.23!E33</f>
        <v>174</v>
      </c>
      <c r="V38" s="12">
        <f>ноя.23!E33</f>
        <v>174</v>
      </c>
      <c r="W38" s="12">
        <f>дек.23!E33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СВОД_2022!F39</f>
        <v>-4710</v>
      </c>
      <c r="F39" s="113">
        <f t="shared" si="2"/>
        <v>-6798</v>
      </c>
      <c r="G39" s="114">
        <f>янв.23!F34+фев.23!F34+мар.23!F34+апр.23!F34+май.23!F34+июн.23!F34+июл.23!F34+авг.23!F34+сен.23!F34+окт.23!F34+ноя.23!F34+дек.23!F34</f>
        <v>0</v>
      </c>
      <c r="H39" s="83">
        <f t="shared" si="3"/>
        <v>522</v>
      </c>
      <c r="I39" s="12">
        <f>янв.22!E34</f>
        <v>174</v>
      </c>
      <c r="J39" s="12">
        <f>фев.23!E34</f>
        <v>174</v>
      </c>
      <c r="K39" s="12">
        <f>фев.23!E34</f>
        <v>174</v>
      </c>
      <c r="L39" s="82">
        <f t="shared" si="4"/>
        <v>522</v>
      </c>
      <c r="M39" s="12">
        <f>апр.23!E34</f>
        <v>174</v>
      </c>
      <c r="N39" s="12">
        <f>май.23!E34</f>
        <v>174</v>
      </c>
      <c r="O39" s="12">
        <f>июн.23!E34</f>
        <v>174</v>
      </c>
      <c r="P39" s="82">
        <f t="shared" si="0"/>
        <v>522</v>
      </c>
      <c r="Q39" s="12">
        <f>июл.23!E34</f>
        <v>174</v>
      </c>
      <c r="R39" s="12">
        <f>авг.23!E34</f>
        <v>174</v>
      </c>
      <c r="S39" s="12">
        <f>сен.23!E34</f>
        <v>174</v>
      </c>
      <c r="T39" s="82">
        <f t="shared" si="1"/>
        <v>522</v>
      </c>
      <c r="U39" s="12">
        <f>окт.23!E34</f>
        <v>174</v>
      </c>
      <c r="V39" s="12">
        <f>ноя.23!E34</f>
        <v>174</v>
      </c>
      <c r="W39" s="12">
        <f>дек.23!E34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СВОД_2022!F40</f>
        <v>-2480</v>
      </c>
      <c r="F40" s="113">
        <f t="shared" si="2"/>
        <v>-870</v>
      </c>
      <c r="G40" s="114">
        <f>янв.23!F35+фев.23!F35+мар.23!F35+апр.23!F35+май.23!F35+июн.23!F35+июл.23!F35+авг.23!F35+сен.23!F35+окт.23!F35+ноя.23!F35+дек.23!F35</f>
        <v>3698</v>
      </c>
      <c r="H40" s="83">
        <f t="shared" si="3"/>
        <v>522</v>
      </c>
      <c r="I40" s="12">
        <f>янв.22!E35</f>
        <v>174</v>
      </c>
      <c r="J40" s="12">
        <f>фев.23!E35</f>
        <v>174</v>
      </c>
      <c r="K40" s="12">
        <f>фев.23!E35</f>
        <v>174</v>
      </c>
      <c r="L40" s="82">
        <f t="shared" si="4"/>
        <v>522</v>
      </c>
      <c r="M40" s="12">
        <f>апр.23!E35</f>
        <v>174</v>
      </c>
      <c r="N40" s="12">
        <f>май.23!E35</f>
        <v>174</v>
      </c>
      <c r="O40" s="12">
        <f>июн.23!E35</f>
        <v>174</v>
      </c>
      <c r="P40" s="82">
        <f t="shared" si="0"/>
        <v>522</v>
      </c>
      <c r="Q40" s="12">
        <f>июл.23!E35</f>
        <v>174</v>
      </c>
      <c r="R40" s="12">
        <f>авг.23!E35</f>
        <v>174</v>
      </c>
      <c r="S40" s="12">
        <f>сен.23!E35</f>
        <v>174</v>
      </c>
      <c r="T40" s="82">
        <f t="shared" si="1"/>
        <v>522</v>
      </c>
      <c r="U40" s="12">
        <f>окт.23!E35</f>
        <v>174</v>
      </c>
      <c r="V40" s="12">
        <f>ноя.23!E35</f>
        <v>174</v>
      </c>
      <c r="W40" s="12">
        <f>дек.23!E35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СВОД_2022!F41</f>
        <v>-416</v>
      </c>
      <c r="F41" s="113">
        <f t="shared" si="2"/>
        <v>-416</v>
      </c>
      <c r="G41" s="114">
        <f>янв.23!F36+фев.23!F36+мар.23!F36+апр.23!F36+май.23!F36+июн.23!F36+июл.23!F36+авг.23!F36+сен.23!F36+окт.23!F36+ноя.23!F36+дек.23!F36</f>
        <v>2088</v>
      </c>
      <c r="H41" s="83">
        <f t="shared" si="3"/>
        <v>522</v>
      </c>
      <c r="I41" s="12">
        <f>янв.22!E36</f>
        <v>174</v>
      </c>
      <c r="J41" s="12">
        <f>фев.23!E36</f>
        <v>174</v>
      </c>
      <c r="K41" s="12">
        <f>фев.23!E36</f>
        <v>174</v>
      </c>
      <c r="L41" s="82">
        <f t="shared" si="4"/>
        <v>522</v>
      </c>
      <c r="M41" s="12">
        <f>апр.23!E36</f>
        <v>174</v>
      </c>
      <c r="N41" s="12">
        <f>май.23!E36</f>
        <v>174</v>
      </c>
      <c r="O41" s="12">
        <f>июн.23!E36</f>
        <v>174</v>
      </c>
      <c r="P41" s="82">
        <f t="shared" si="0"/>
        <v>522</v>
      </c>
      <c r="Q41" s="12">
        <f>июл.23!E36</f>
        <v>174</v>
      </c>
      <c r="R41" s="12">
        <f>авг.23!E36</f>
        <v>174</v>
      </c>
      <c r="S41" s="12">
        <f>сен.23!E36</f>
        <v>174</v>
      </c>
      <c r="T41" s="82">
        <f t="shared" si="1"/>
        <v>522</v>
      </c>
      <c r="U41" s="12">
        <f>окт.23!E36</f>
        <v>174</v>
      </c>
      <c r="V41" s="12">
        <f>ноя.23!E36</f>
        <v>174</v>
      </c>
      <c r="W41" s="12">
        <f>дек.23!E36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СВОД_2022!F42</f>
        <v>-2958</v>
      </c>
      <c r="F42" s="113">
        <f t="shared" si="2"/>
        <v>-5046</v>
      </c>
      <c r="G42" s="114">
        <f>янв.23!F37+фев.23!F37+мар.23!F37+апр.23!F37+май.23!F37+июн.23!F37+июл.23!F37+авг.23!F37+сен.23!F37+окт.23!F37+ноя.23!F37+дек.23!F37</f>
        <v>0</v>
      </c>
      <c r="H42" s="83">
        <f t="shared" si="3"/>
        <v>522</v>
      </c>
      <c r="I42" s="12">
        <f>янв.22!E37</f>
        <v>174</v>
      </c>
      <c r="J42" s="12">
        <f>фев.23!E37</f>
        <v>174</v>
      </c>
      <c r="K42" s="12">
        <f>фев.23!E37</f>
        <v>174</v>
      </c>
      <c r="L42" s="82">
        <f t="shared" si="4"/>
        <v>522</v>
      </c>
      <c r="M42" s="12">
        <f>апр.23!E37</f>
        <v>174</v>
      </c>
      <c r="N42" s="12">
        <f>май.23!E37</f>
        <v>174</v>
      </c>
      <c r="O42" s="12">
        <f>июн.23!E37</f>
        <v>174</v>
      </c>
      <c r="P42" s="82">
        <f t="shared" si="0"/>
        <v>522</v>
      </c>
      <c r="Q42" s="12">
        <f>июл.23!E37</f>
        <v>174</v>
      </c>
      <c r="R42" s="12">
        <f>авг.23!E37</f>
        <v>174</v>
      </c>
      <c r="S42" s="12">
        <f>сен.23!E37</f>
        <v>174</v>
      </c>
      <c r="T42" s="82">
        <f t="shared" si="1"/>
        <v>522</v>
      </c>
      <c r="U42" s="12">
        <f>окт.23!E37</f>
        <v>174</v>
      </c>
      <c r="V42" s="12">
        <f>ноя.23!E37</f>
        <v>174</v>
      </c>
      <c r="W42" s="12">
        <f>дек.23!E37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СВОД_2022!F43</f>
        <v>-12790</v>
      </c>
      <c r="F43" s="113">
        <f t="shared" si="2"/>
        <v>-14878</v>
      </c>
      <c r="G43" s="114">
        <f>янв.23!F38+фев.23!F38+мар.23!F38+апр.23!F38+май.23!F38+июн.23!F38+июл.23!F38+авг.23!F38+сен.23!F38+окт.23!F38+ноя.23!F38+дек.23!F38</f>
        <v>0</v>
      </c>
      <c r="H43" s="83">
        <f t="shared" si="3"/>
        <v>522</v>
      </c>
      <c r="I43" s="12">
        <f>янв.22!E38</f>
        <v>174</v>
      </c>
      <c r="J43" s="12">
        <f>фев.23!E38</f>
        <v>174</v>
      </c>
      <c r="K43" s="12">
        <f>фев.23!E38</f>
        <v>174</v>
      </c>
      <c r="L43" s="82">
        <f t="shared" si="4"/>
        <v>522</v>
      </c>
      <c r="M43" s="12">
        <f>апр.23!E38</f>
        <v>174</v>
      </c>
      <c r="N43" s="12">
        <f>май.23!E38</f>
        <v>174</v>
      </c>
      <c r="O43" s="12">
        <f>июн.23!E38</f>
        <v>174</v>
      </c>
      <c r="P43" s="82">
        <f t="shared" si="0"/>
        <v>522</v>
      </c>
      <c r="Q43" s="12">
        <f>июл.23!E38</f>
        <v>174</v>
      </c>
      <c r="R43" s="12">
        <f>авг.23!E38</f>
        <v>174</v>
      </c>
      <c r="S43" s="12">
        <f>сен.23!E38</f>
        <v>174</v>
      </c>
      <c r="T43" s="82">
        <f t="shared" si="1"/>
        <v>522</v>
      </c>
      <c r="U43" s="12">
        <f>окт.23!E38</f>
        <v>174</v>
      </c>
      <c r="V43" s="12">
        <f>ноя.23!E38</f>
        <v>174</v>
      </c>
      <c r="W43" s="12">
        <f>дек.23!E38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СВОД_2022!F44</f>
        <v>-5564</v>
      </c>
      <c r="F44" s="113">
        <f t="shared" si="2"/>
        <v>-7652</v>
      </c>
      <c r="G44" s="114">
        <f>янв.23!F39+фев.23!F39+мар.23!F39+апр.23!F39+май.23!F39+июн.23!F39+июл.23!F39+авг.23!F39+сен.23!F39+окт.23!F39+ноя.23!F39+дек.23!F39</f>
        <v>0</v>
      </c>
      <c r="H44" s="83">
        <f t="shared" si="3"/>
        <v>522</v>
      </c>
      <c r="I44" s="12">
        <f>янв.22!E39</f>
        <v>174</v>
      </c>
      <c r="J44" s="12">
        <f>фев.23!E39</f>
        <v>174</v>
      </c>
      <c r="K44" s="12">
        <f>фев.23!E39</f>
        <v>174</v>
      </c>
      <c r="L44" s="82">
        <f t="shared" si="4"/>
        <v>522</v>
      </c>
      <c r="M44" s="12">
        <f>апр.23!E39</f>
        <v>174</v>
      </c>
      <c r="N44" s="12">
        <f>май.23!E39</f>
        <v>174</v>
      </c>
      <c r="O44" s="12">
        <f>июн.23!E39</f>
        <v>174</v>
      </c>
      <c r="P44" s="82">
        <f t="shared" si="0"/>
        <v>522</v>
      </c>
      <c r="Q44" s="12">
        <f>июл.23!E39</f>
        <v>174</v>
      </c>
      <c r="R44" s="12">
        <f>авг.23!E39</f>
        <v>174</v>
      </c>
      <c r="S44" s="12">
        <f>сен.23!E39</f>
        <v>174</v>
      </c>
      <c r="T44" s="82">
        <f t="shared" si="1"/>
        <v>522</v>
      </c>
      <c r="U44" s="12">
        <f>окт.23!E39</f>
        <v>174</v>
      </c>
      <c r="V44" s="12">
        <f>ноя.23!E39</f>
        <v>174</v>
      </c>
      <c r="W44" s="12">
        <f>дек.23!E39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СВОД_2022!F45</f>
        <v>-12790</v>
      </c>
      <c r="F45" s="113">
        <f t="shared" si="2"/>
        <v>-14878</v>
      </c>
      <c r="G45" s="114">
        <f>янв.23!F40+фев.23!F40+мар.23!F40+апр.23!F40+май.23!F40+июн.23!F40+июл.23!F40+авг.23!F40+сен.23!F40+окт.23!F40+ноя.23!F40+дек.23!F40</f>
        <v>0</v>
      </c>
      <c r="H45" s="83">
        <f t="shared" si="3"/>
        <v>522</v>
      </c>
      <c r="I45" s="12">
        <f>янв.22!E40</f>
        <v>174</v>
      </c>
      <c r="J45" s="12">
        <f>фев.23!E40</f>
        <v>174</v>
      </c>
      <c r="K45" s="12">
        <f>фев.23!E40</f>
        <v>174</v>
      </c>
      <c r="L45" s="82">
        <f t="shared" si="4"/>
        <v>522</v>
      </c>
      <c r="M45" s="12">
        <f>апр.23!E40</f>
        <v>174</v>
      </c>
      <c r="N45" s="12">
        <f>май.23!E40</f>
        <v>174</v>
      </c>
      <c r="O45" s="12">
        <f>июн.23!E40</f>
        <v>174</v>
      </c>
      <c r="P45" s="82">
        <f t="shared" si="0"/>
        <v>522</v>
      </c>
      <c r="Q45" s="12">
        <f>июл.23!E40</f>
        <v>174</v>
      </c>
      <c r="R45" s="12">
        <f>авг.23!E40</f>
        <v>174</v>
      </c>
      <c r="S45" s="12">
        <f>сен.23!E40</f>
        <v>174</v>
      </c>
      <c r="T45" s="82">
        <f t="shared" si="1"/>
        <v>522</v>
      </c>
      <c r="U45" s="12">
        <f>окт.23!E40</f>
        <v>174</v>
      </c>
      <c r="V45" s="12">
        <f>ноя.23!E40</f>
        <v>174</v>
      </c>
      <c r="W45" s="12">
        <f>дек.23!E40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СВОД_2022!F46</f>
        <v>-12790</v>
      </c>
      <c r="F46" s="113">
        <f t="shared" si="2"/>
        <v>-14878</v>
      </c>
      <c r="G46" s="114">
        <f>янв.23!F41+фев.23!F41+мар.23!F41+апр.23!F41+май.23!F41+июн.23!F41+июл.23!F41+авг.23!F41+сен.23!F41+окт.23!F41+ноя.23!F41+дек.23!F41</f>
        <v>0</v>
      </c>
      <c r="H46" s="83">
        <f t="shared" si="3"/>
        <v>522</v>
      </c>
      <c r="I46" s="12">
        <f>янв.22!E41</f>
        <v>174</v>
      </c>
      <c r="J46" s="12">
        <f>фев.23!E41</f>
        <v>174</v>
      </c>
      <c r="K46" s="12">
        <f>фев.23!E41</f>
        <v>174</v>
      </c>
      <c r="L46" s="82">
        <f t="shared" si="4"/>
        <v>522</v>
      </c>
      <c r="M46" s="12">
        <f>апр.23!E41</f>
        <v>174</v>
      </c>
      <c r="N46" s="12">
        <f>май.23!E41</f>
        <v>174</v>
      </c>
      <c r="O46" s="12">
        <f>июн.23!E41</f>
        <v>174</v>
      </c>
      <c r="P46" s="82">
        <f t="shared" si="0"/>
        <v>522</v>
      </c>
      <c r="Q46" s="12">
        <f>июл.23!E41</f>
        <v>174</v>
      </c>
      <c r="R46" s="12">
        <f>авг.23!E41</f>
        <v>174</v>
      </c>
      <c r="S46" s="12">
        <f>сен.23!E41</f>
        <v>174</v>
      </c>
      <c r="T46" s="82">
        <f t="shared" si="1"/>
        <v>522</v>
      </c>
      <c r="U46" s="12">
        <f>окт.23!E41</f>
        <v>174</v>
      </c>
      <c r="V46" s="12">
        <f>ноя.23!E41</f>
        <v>174</v>
      </c>
      <c r="W46" s="12">
        <f>дек.23!E41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СВОД_2022!F47</f>
        <v>-3828</v>
      </c>
      <c r="F47" s="113">
        <f t="shared" si="2"/>
        <v>-1216</v>
      </c>
      <c r="G47" s="114">
        <f>янв.23!F42+фев.23!F42+мар.23!F42+апр.23!F42+май.23!F42+июн.23!F42+июл.23!F42+авг.23!F42+сен.23!F42+окт.23!F42+ноя.23!F42+дек.23!F42</f>
        <v>4700</v>
      </c>
      <c r="H47" s="83">
        <f t="shared" si="3"/>
        <v>522</v>
      </c>
      <c r="I47" s="12">
        <f>янв.22!E42</f>
        <v>174</v>
      </c>
      <c r="J47" s="12">
        <f>фев.23!E42</f>
        <v>174</v>
      </c>
      <c r="K47" s="12">
        <f>фев.23!E42</f>
        <v>174</v>
      </c>
      <c r="L47" s="82">
        <f t="shared" si="4"/>
        <v>522</v>
      </c>
      <c r="M47" s="12">
        <f>апр.23!E42</f>
        <v>174</v>
      </c>
      <c r="N47" s="12">
        <f>май.23!E42</f>
        <v>174</v>
      </c>
      <c r="O47" s="12">
        <f>июн.23!E42</f>
        <v>174</v>
      </c>
      <c r="P47" s="82">
        <f t="shared" si="0"/>
        <v>522</v>
      </c>
      <c r="Q47" s="12">
        <f>июл.23!E42</f>
        <v>174</v>
      </c>
      <c r="R47" s="12">
        <f>авг.23!E42</f>
        <v>174</v>
      </c>
      <c r="S47" s="12">
        <f>сен.23!E42</f>
        <v>174</v>
      </c>
      <c r="T47" s="82">
        <f t="shared" si="1"/>
        <v>522</v>
      </c>
      <c r="U47" s="12">
        <f>окт.23!E42</f>
        <v>174</v>
      </c>
      <c r="V47" s="12">
        <f>ноя.23!E42</f>
        <v>174</v>
      </c>
      <c r="W47" s="12">
        <f>дек.23!E42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СВОД_2022!F48</f>
        <v>348</v>
      </c>
      <c r="F48" s="113">
        <f t="shared" si="2"/>
        <v>0</v>
      </c>
      <c r="G48" s="114">
        <f>янв.23!F43+фев.23!F43+мар.23!F43+апр.23!F43+май.23!F43+июн.23!F43+июл.23!F43+авг.23!F43+сен.23!F43+окт.23!F43+ноя.23!F43+дек.23!F43</f>
        <v>1740</v>
      </c>
      <c r="H48" s="83">
        <f t="shared" si="3"/>
        <v>522</v>
      </c>
      <c r="I48" s="12">
        <f>янв.22!E43</f>
        <v>174</v>
      </c>
      <c r="J48" s="12">
        <f>фев.23!E43</f>
        <v>174</v>
      </c>
      <c r="K48" s="12">
        <f>фев.23!E43</f>
        <v>174</v>
      </c>
      <c r="L48" s="82">
        <f t="shared" si="4"/>
        <v>522</v>
      </c>
      <c r="M48" s="12">
        <f>апр.23!E43</f>
        <v>174</v>
      </c>
      <c r="N48" s="12">
        <f>май.23!E43</f>
        <v>174</v>
      </c>
      <c r="O48" s="12">
        <f>июн.23!E43</f>
        <v>174</v>
      </c>
      <c r="P48" s="82">
        <f t="shared" si="0"/>
        <v>522</v>
      </c>
      <c r="Q48" s="12">
        <f>июл.23!E43</f>
        <v>174</v>
      </c>
      <c r="R48" s="12">
        <f>авг.23!E43</f>
        <v>174</v>
      </c>
      <c r="S48" s="12">
        <f>сен.23!E43</f>
        <v>174</v>
      </c>
      <c r="T48" s="82">
        <f t="shared" si="1"/>
        <v>522</v>
      </c>
      <c r="U48" s="12">
        <f>окт.23!E43</f>
        <v>174</v>
      </c>
      <c r="V48" s="12">
        <f>ноя.23!E43</f>
        <v>174</v>
      </c>
      <c r="W48" s="12">
        <f>дек.23!E43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СВОД_2022!F49</f>
        <v>-4194</v>
      </c>
      <c r="F49" s="113">
        <f t="shared" si="2"/>
        <v>-6282</v>
      </c>
      <c r="G49" s="114">
        <f>янв.23!F44+фев.23!F44+мар.23!F44+апр.23!F44+май.23!F44+июн.23!F44+июл.23!F44+авг.23!F44+сен.23!F44+окт.23!F44+ноя.23!F44+дек.23!F44</f>
        <v>0</v>
      </c>
      <c r="H49" s="83">
        <f t="shared" si="3"/>
        <v>522</v>
      </c>
      <c r="I49" s="12">
        <f>янв.22!E44</f>
        <v>174</v>
      </c>
      <c r="J49" s="12">
        <f>фев.23!E44</f>
        <v>174</v>
      </c>
      <c r="K49" s="12">
        <f>фев.23!E44</f>
        <v>174</v>
      </c>
      <c r="L49" s="82">
        <f t="shared" si="4"/>
        <v>522</v>
      </c>
      <c r="M49" s="12">
        <f>апр.23!E44</f>
        <v>174</v>
      </c>
      <c r="N49" s="12">
        <f>май.23!E44</f>
        <v>174</v>
      </c>
      <c r="O49" s="12">
        <f>июн.23!E44</f>
        <v>174</v>
      </c>
      <c r="P49" s="82">
        <f t="shared" si="0"/>
        <v>522</v>
      </c>
      <c r="Q49" s="12">
        <f>июл.23!E44</f>
        <v>174</v>
      </c>
      <c r="R49" s="12">
        <f>авг.23!E44</f>
        <v>174</v>
      </c>
      <c r="S49" s="12">
        <f>сен.23!E44</f>
        <v>174</v>
      </c>
      <c r="T49" s="82">
        <f t="shared" si="1"/>
        <v>522</v>
      </c>
      <c r="U49" s="12">
        <f>окт.23!E44</f>
        <v>174</v>
      </c>
      <c r="V49" s="12">
        <f>ноя.23!E44</f>
        <v>174</v>
      </c>
      <c r="W49" s="12">
        <f>дек.23!E44</f>
        <v>174</v>
      </c>
    </row>
    <row r="50" spans="1:23" x14ac:dyDescent="0.25">
      <c r="A50" s="3">
        <v>42</v>
      </c>
      <c r="B50" s="117" t="s">
        <v>1702</v>
      </c>
      <c r="C50" s="131">
        <v>67</v>
      </c>
      <c r="D50" s="131"/>
      <c r="E50" s="112">
        <f>СВОД_2022!F50</f>
        <v>0</v>
      </c>
      <c r="F50" s="113">
        <f t="shared" si="2"/>
        <v>-696</v>
      </c>
      <c r="G50" s="114">
        <f>янв.23!F45+фев.23!F45+мар.23!F45+апр.23!F45+май.23!F45+июн.23!F45+июл.23!F45+авг.23!F45+сен.23!F45+окт.23!F45+ноя.23!F45+дек.23!F45</f>
        <v>1392</v>
      </c>
      <c r="H50" s="83">
        <f t="shared" si="3"/>
        <v>522</v>
      </c>
      <c r="I50" s="12">
        <f>янв.22!E45</f>
        <v>174</v>
      </c>
      <c r="J50" s="12">
        <f>фев.23!E45</f>
        <v>174</v>
      </c>
      <c r="K50" s="12">
        <f>фев.23!E45</f>
        <v>174</v>
      </c>
      <c r="L50" s="82">
        <f t="shared" si="4"/>
        <v>522</v>
      </c>
      <c r="M50" s="12">
        <f>апр.23!E45</f>
        <v>174</v>
      </c>
      <c r="N50" s="12">
        <f>май.23!E45</f>
        <v>174</v>
      </c>
      <c r="O50" s="12">
        <f>июн.23!E45</f>
        <v>174</v>
      </c>
      <c r="P50" s="82">
        <f t="shared" si="0"/>
        <v>522</v>
      </c>
      <c r="Q50" s="12">
        <f>июл.23!E45</f>
        <v>174</v>
      </c>
      <c r="R50" s="12">
        <f>авг.23!E45</f>
        <v>174</v>
      </c>
      <c r="S50" s="12">
        <f>сен.23!E45</f>
        <v>174</v>
      </c>
      <c r="T50" s="82">
        <f t="shared" si="1"/>
        <v>522</v>
      </c>
      <c r="U50" s="12">
        <f>окт.23!E45</f>
        <v>174</v>
      </c>
      <c r="V50" s="12">
        <f>ноя.23!E45</f>
        <v>174</v>
      </c>
      <c r="W50" s="12">
        <f>дек.23!E45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СВОД_2022!F51</f>
        <v>348</v>
      </c>
      <c r="F51" s="113">
        <f t="shared" si="2"/>
        <v>-174</v>
      </c>
      <c r="G51" s="114">
        <f>янв.23!F46+фев.23!F46+мар.23!F46+апр.23!F46+май.23!F46+июн.23!F46+июл.23!F46+авг.23!F46+сен.23!F46+окт.23!F46+ноя.23!F46+дек.23!F46</f>
        <v>1566</v>
      </c>
      <c r="H51" s="83">
        <f t="shared" si="3"/>
        <v>522</v>
      </c>
      <c r="I51" s="12">
        <f>янв.22!E46</f>
        <v>174</v>
      </c>
      <c r="J51" s="12">
        <f>фев.23!E46</f>
        <v>174</v>
      </c>
      <c r="K51" s="12">
        <f>фев.23!E46</f>
        <v>174</v>
      </c>
      <c r="L51" s="82">
        <f t="shared" si="4"/>
        <v>522</v>
      </c>
      <c r="M51" s="12">
        <f>апр.23!E46</f>
        <v>174</v>
      </c>
      <c r="N51" s="12">
        <f>май.23!E46</f>
        <v>174</v>
      </c>
      <c r="O51" s="12">
        <f>июн.23!E46</f>
        <v>174</v>
      </c>
      <c r="P51" s="82">
        <f t="shared" si="0"/>
        <v>522</v>
      </c>
      <c r="Q51" s="12">
        <f>июл.23!E46</f>
        <v>174</v>
      </c>
      <c r="R51" s="12">
        <f>авг.23!E46</f>
        <v>174</v>
      </c>
      <c r="S51" s="12">
        <f>сен.23!E46</f>
        <v>174</v>
      </c>
      <c r="T51" s="82">
        <f t="shared" si="1"/>
        <v>522</v>
      </c>
      <c r="U51" s="12">
        <f>окт.23!E46</f>
        <v>174</v>
      </c>
      <c r="V51" s="12">
        <f>ноя.23!E46</f>
        <v>174</v>
      </c>
      <c r="W51" s="12">
        <f>дек.23!E46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СВОД_2022!F52</f>
        <v>-4790</v>
      </c>
      <c r="F52" s="113">
        <f t="shared" si="2"/>
        <v>-6878</v>
      </c>
      <c r="G52" s="114">
        <f>янв.23!F47+фев.23!F47+мар.23!F47+апр.23!F47+май.23!F47+июн.23!F47+июл.23!F47+авг.23!F47+сен.23!F47+окт.23!F47+ноя.23!F47+дек.23!F47</f>
        <v>0</v>
      </c>
      <c r="H52" s="83">
        <f t="shared" si="3"/>
        <v>522</v>
      </c>
      <c r="I52" s="12">
        <f>янв.22!E47</f>
        <v>174</v>
      </c>
      <c r="J52" s="12">
        <f>фев.23!E47</f>
        <v>174</v>
      </c>
      <c r="K52" s="12">
        <f>фев.23!E47</f>
        <v>174</v>
      </c>
      <c r="L52" s="82">
        <f t="shared" si="4"/>
        <v>522</v>
      </c>
      <c r="M52" s="12">
        <f>апр.23!E47</f>
        <v>174</v>
      </c>
      <c r="N52" s="12">
        <f>май.23!E47</f>
        <v>174</v>
      </c>
      <c r="O52" s="12">
        <f>июн.23!E47</f>
        <v>174</v>
      </c>
      <c r="P52" s="82">
        <f t="shared" si="0"/>
        <v>522</v>
      </c>
      <c r="Q52" s="12">
        <f>июл.23!E47</f>
        <v>174</v>
      </c>
      <c r="R52" s="12">
        <f>авг.23!E47</f>
        <v>174</v>
      </c>
      <c r="S52" s="12">
        <f>сен.23!E47</f>
        <v>174</v>
      </c>
      <c r="T52" s="82">
        <f t="shared" si="1"/>
        <v>522</v>
      </c>
      <c r="U52" s="12">
        <f>окт.23!E47</f>
        <v>174</v>
      </c>
      <c r="V52" s="12">
        <f>ноя.23!E47</f>
        <v>174</v>
      </c>
      <c r="W52" s="12">
        <f>дек.23!E47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СВОД_2022!F53</f>
        <v>-4002</v>
      </c>
      <c r="F53" s="113">
        <f t="shared" si="2"/>
        <v>-6090</v>
      </c>
      <c r="G53" s="114">
        <f>янв.23!F48+фев.23!F48+мар.23!F48+апр.23!F48+май.23!F48+июн.23!F48+июл.23!F48+авг.23!F48+сен.23!F48+окт.23!F48+ноя.23!F48+дек.23!F48</f>
        <v>0</v>
      </c>
      <c r="H53" s="83">
        <f t="shared" si="3"/>
        <v>522</v>
      </c>
      <c r="I53" s="12">
        <f>янв.22!E48</f>
        <v>174</v>
      </c>
      <c r="J53" s="12">
        <f>фев.23!E48</f>
        <v>174</v>
      </c>
      <c r="K53" s="12">
        <f>фев.23!E48</f>
        <v>174</v>
      </c>
      <c r="L53" s="82">
        <f t="shared" si="4"/>
        <v>522</v>
      </c>
      <c r="M53" s="12">
        <f>апр.23!E48</f>
        <v>174</v>
      </c>
      <c r="N53" s="12">
        <f>май.23!E48</f>
        <v>174</v>
      </c>
      <c r="O53" s="12">
        <f>июн.23!E48</f>
        <v>174</v>
      </c>
      <c r="P53" s="82">
        <f t="shared" si="0"/>
        <v>522</v>
      </c>
      <c r="Q53" s="12">
        <f>июл.23!E48</f>
        <v>174</v>
      </c>
      <c r="R53" s="12">
        <f>авг.23!E48</f>
        <v>174</v>
      </c>
      <c r="S53" s="12">
        <f>сен.23!E48</f>
        <v>174</v>
      </c>
      <c r="T53" s="82">
        <f t="shared" si="1"/>
        <v>522</v>
      </c>
      <c r="U53" s="12">
        <f>окт.23!E48</f>
        <v>174</v>
      </c>
      <c r="V53" s="12">
        <f>ноя.23!E48</f>
        <v>174</v>
      </c>
      <c r="W53" s="12">
        <f>дек.23!E48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СВОД_2022!F54</f>
        <v>34</v>
      </c>
      <c r="F54" s="113">
        <f t="shared" si="2"/>
        <v>34</v>
      </c>
      <c r="G54" s="114">
        <f>янв.23!F49+фев.23!F49+мар.23!F49+апр.23!F49+май.23!F49+июн.23!F49+июл.23!F49+авг.23!F49+сен.23!F49+окт.23!F49+ноя.23!F49+дек.23!F49</f>
        <v>2088</v>
      </c>
      <c r="H54" s="83">
        <f t="shared" si="3"/>
        <v>522</v>
      </c>
      <c r="I54" s="12">
        <f>янв.22!E49</f>
        <v>174</v>
      </c>
      <c r="J54" s="12">
        <f>фев.23!E49</f>
        <v>174</v>
      </c>
      <c r="K54" s="12">
        <f>фев.23!E49</f>
        <v>174</v>
      </c>
      <c r="L54" s="82">
        <f t="shared" si="4"/>
        <v>522</v>
      </c>
      <c r="M54" s="12">
        <f>апр.23!E49</f>
        <v>174</v>
      </c>
      <c r="N54" s="12">
        <f>май.23!E49</f>
        <v>174</v>
      </c>
      <c r="O54" s="12">
        <f>июн.23!E49</f>
        <v>174</v>
      </c>
      <c r="P54" s="82">
        <f t="shared" si="0"/>
        <v>522</v>
      </c>
      <c r="Q54" s="12">
        <f>июл.23!E49</f>
        <v>174</v>
      </c>
      <c r="R54" s="12">
        <f>авг.23!E49</f>
        <v>174</v>
      </c>
      <c r="S54" s="12">
        <f>сен.23!E49</f>
        <v>174</v>
      </c>
      <c r="T54" s="82">
        <f t="shared" si="1"/>
        <v>522</v>
      </c>
      <c r="U54" s="12">
        <f>окт.23!E49</f>
        <v>174</v>
      </c>
      <c r="V54" s="12">
        <f>ноя.23!E49</f>
        <v>174</v>
      </c>
      <c r="W54" s="12">
        <f>дек.23!E49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СВОД_2022!F55</f>
        <v>-1044</v>
      </c>
      <c r="F55" s="113">
        <f t="shared" si="2"/>
        <v>-2088</v>
      </c>
      <c r="G55" s="114">
        <f>янв.23!F50+фев.23!F50+мар.23!F50+апр.23!F50+май.23!F50+июн.23!F50+июл.23!F50+авг.23!F50+сен.23!F50+окт.23!F50+ноя.23!F50+дек.23!F50</f>
        <v>1044</v>
      </c>
      <c r="H55" s="83">
        <f t="shared" si="3"/>
        <v>522</v>
      </c>
      <c r="I55" s="12">
        <f>янв.22!E50</f>
        <v>174</v>
      </c>
      <c r="J55" s="12">
        <f>фев.23!E50</f>
        <v>174</v>
      </c>
      <c r="K55" s="12">
        <f>фев.23!E50</f>
        <v>174</v>
      </c>
      <c r="L55" s="82">
        <f t="shared" si="4"/>
        <v>522</v>
      </c>
      <c r="M55" s="12">
        <f>апр.23!E50</f>
        <v>174</v>
      </c>
      <c r="N55" s="12">
        <f>май.23!E50</f>
        <v>174</v>
      </c>
      <c r="O55" s="12">
        <f>июн.23!E50</f>
        <v>174</v>
      </c>
      <c r="P55" s="82">
        <f t="shared" si="0"/>
        <v>522</v>
      </c>
      <c r="Q55" s="12">
        <f>июл.23!E50</f>
        <v>174</v>
      </c>
      <c r="R55" s="12">
        <f>авг.23!E50</f>
        <v>174</v>
      </c>
      <c r="S55" s="12">
        <f>сен.23!E50</f>
        <v>174</v>
      </c>
      <c r="T55" s="82">
        <f t="shared" si="1"/>
        <v>522</v>
      </c>
      <c r="U55" s="12">
        <f>окт.23!E50</f>
        <v>174</v>
      </c>
      <c r="V55" s="12">
        <f>ноя.23!E50</f>
        <v>174</v>
      </c>
      <c r="W55" s="12">
        <f>дек.23!E50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СВОД_2022!F56</f>
        <v>33</v>
      </c>
      <c r="F56" s="113">
        <f t="shared" si="2"/>
        <v>66</v>
      </c>
      <c r="G56" s="114">
        <f>янв.23!F51+фев.23!F51+мар.23!F51+апр.23!F51+май.23!F51+июн.23!F51+июл.23!F51+авг.23!F51+сен.23!F51+окт.23!F51+ноя.23!F51+дек.23!F51</f>
        <v>2121</v>
      </c>
      <c r="H56" s="83">
        <f t="shared" si="3"/>
        <v>522</v>
      </c>
      <c r="I56" s="12">
        <f>янв.22!E51</f>
        <v>174</v>
      </c>
      <c r="J56" s="12">
        <f>фев.23!E51</f>
        <v>174</v>
      </c>
      <c r="K56" s="12">
        <f>фев.23!E51</f>
        <v>174</v>
      </c>
      <c r="L56" s="82">
        <f t="shared" si="4"/>
        <v>522</v>
      </c>
      <c r="M56" s="12">
        <f>апр.23!E51</f>
        <v>174</v>
      </c>
      <c r="N56" s="12">
        <f>май.23!E51</f>
        <v>174</v>
      </c>
      <c r="O56" s="12">
        <f>июн.23!E51</f>
        <v>174</v>
      </c>
      <c r="P56" s="82">
        <f t="shared" si="0"/>
        <v>522</v>
      </c>
      <c r="Q56" s="12">
        <f>июл.23!E51</f>
        <v>174</v>
      </c>
      <c r="R56" s="12">
        <f>авг.23!E51</f>
        <v>174</v>
      </c>
      <c r="S56" s="12">
        <f>сен.23!E51</f>
        <v>174</v>
      </c>
      <c r="T56" s="82">
        <f t="shared" si="1"/>
        <v>522</v>
      </c>
      <c r="U56" s="12">
        <f>окт.23!E51</f>
        <v>174</v>
      </c>
      <c r="V56" s="12">
        <f>ноя.23!E51</f>
        <v>174</v>
      </c>
      <c r="W56" s="12">
        <f>дек.23!E51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СВОД_2022!F57</f>
        <v>-344</v>
      </c>
      <c r="F57" s="113">
        <f t="shared" si="2"/>
        <v>-344</v>
      </c>
      <c r="G57" s="114">
        <f>янв.23!F52+фев.23!F52+мар.23!F52+апр.23!F52+май.23!F52+июн.23!F52+июл.23!F52+авг.23!F52+сен.23!F52+окт.23!F52+ноя.23!F52+дек.23!F52</f>
        <v>2088</v>
      </c>
      <c r="H57" s="83">
        <f t="shared" si="3"/>
        <v>522</v>
      </c>
      <c r="I57" s="12">
        <f>янв.22!E52</f>
        <v>174</v>
      </c>
      <c r="J57" s="12">
        <f>фев.23!E52</f>
        <v>174</v>
      </c>
      <c r="K57" s="12">
        <f>фев.23!E52</f>
        <v>174</v>
      </c>
      <c r="L57" s="82">
        <f t="shared" si="4"/>
        <v>522</v>
      </c>
      <c r="M57" s="12">
        <f>апр.23!E52</f>
        <v>174</v>
      </c>
      <c r="N57" s="12">
        <f>май.23!E52</f>
        <v>174</v>
      </c>
      <c r="O57" s="12">
        <f>июн.23!E52</f>
        <v>174</v>
      </c>
      <c r="P57" s="82">
        <f t="shared" si="0"/>
        <v>522</v>
      </c>
      <c r="Q57" s="12">
        <f>июл.23!E52</f>
        <v>174</v>
      </c>
      <c r="R57" s="12">
        <f>авг.23!E52</f>
        <v>174</v>
      </c>
      <c r="S57" s="12">
        <f>сен.23!E52</f>
        <v>174</v>
      </c>
      <c r="T57" s="82">
        <f t="shared" si="1"/>
        <v>522</v>
      </c>
      <c r="U57" s="12">
        <f>окт.23!E52</f>
        <v>174</v>
      </c>
      <c r="V57" s="12">
        <f>ноя.23!E52</f>
        <v>174</v>
      </c>
      <c r="W57" s="12">
        <f>дек.23!E52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СВОД_2022!F58</f>
        <v>1073</v>
      </c>
      <c r="F58" s="113">
        <f t="shared" si="2"/>
        <v>-15</v>
      </c>
      <c r="G58" s="114">
        <f>янв.23!F53+фев.23!F53+мар.23!F53+апр.23!F53+май.23!F53+июн.23!F53+июл.23!F53+авг.23!F53+сен.23!F53+окт.23!F53+ноя.23!F53+дек.23!F53</f>
        <v>1000</v>
      </c>
      <c r="H58" s="83">
        <f t="shared" si="3"/>
        <v>522</v>
      </c>
      <c r="I58" s="12">
        <f>янв.22!E53</f>
        <v>174</v>
      </c>
      <c r="J58" s="12">
        <f>фев.23!E53</f>
        <v>174</v>
      </c>
      <c r="K58" s="12">
        <f>фев.23!E53</f>
        <v>174</v>
      </c>
      <c r="L58" s="82">
        <f t="shared" si="4"/>
        <v>522</v>
      </c>
      <c r="M58" s="12">
        <f>апр.23!E53</f>
        <v>174</v>
      </c>
      <c r="N58" s="12">
        <f>май.23!E53</f>
        <v>174</v>
      </c>
      <c r="O58" s="12">
        <f>июн.23!E53</f>
        <v>174</v>
      </c>
      <c r="P58" s="82">
        <f t="shared" si="0"/>
        <v>522</v>
      </c>
      <c r="Q58" s="12">
        <f>июл.23!E53</f>
        <v>174</v>
      </c>
      <c r="R58" s="12">
        <f>авг.23!E53</f>
        <v>174</v>
      </c>
      <c r="S58" s="12">
        <f>сен.23!E53</f>
        <v>174</v>
      </c>
      <c r="T58" s="82">
        <f t="shared" si="1"/>
        <v>522</v>
      </c>
      <c r="U58" s="12">
        <f>окт.23!E53</f>
        <v>174</v>
      </c>
      <c r="V58" s="12">
        <f>ноя.23!E53</f>
        <v>174</v>
      </c>
      <c r="W58" s="12">
        <f>дек.23!E53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СВОД_2022!F59</f>
        <v>-1788</v>
      </c>
      <c r="F59" s="113">
        <f t="shared" si="2"/>
        <v>-1836</v>
      </c>
      <c r="G59" s="114">
        <f>янв.23!F54+фев.23!F54+мар.23!F54+апр.23!F54+май.23!F54+июн.23!F54+июл.23!F54+авг.23!F54+сен.23!F54+окт.23!F54+ноя.23!F54+дек.23!F54</f>
        <v>2040</v>
      </c>
      <c r="H59" s="83">
        <f t="shared" si="3"/>
        <v>522</v>
      </c>
      <c r="I59" s="12">
        <f>янв.22!E54</f>
        <v>174</v>
      </c>
      <c r="J59" s="12">
        <f>фев.23!E54</f>
        <v>174</v>
      </c>
      <c r="K59" s="12">
        <f>фев.23!E54</f>
        <v>174</v>
      </c>
      <c r="L59" s="82">
        <f t="shared" si="4"/>
        <v>522</v>
      </c>
      <c r="M59" s="12">
        <f>апр.23!E54</f>
        <v>174</v>
      </c>
      <c r="N59" s="12">
        <f>май.23!E54</f>
        <v>174</v>
      </c>
      <c r="O59" s="12">
        <f>июн.23!E54</f>
        <v>174</v>
      </c>
      <c r="P59" s="82">
        <f t="shared" si="0"/>
        <v>522</v>
      </c>
      <c r="Q59" s="12">
        <f>июл.23!E54</f>
        <v>174</v>
      </c>
      <c r="R59" s="12">
        <f>авг.23!E54</f>
        <v>174</v>
      </c>
      <c r="S59" s="12">
        <f>сен.23!E54</f>
        <v>174</v>
      </c>
      <c r="T59" s="82">
        <f t="shared" si="1"/>
        <v>522</v>
      </c>
      <c r="U59" s="12">
        <f>окт.23!E54</f>
        <v>174</v>
      </c>
      <c r="V59" s="12">
        <f>ноя.23!E54</f>
        <v>174</v>
      </c>
      <c r="W59" s="12">
        <f>дек.23!E54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СВОД_2022!F60</f>
        <v>-12790</v>
      </c>
      <c r="F60" s="113">
        <f t="shared" si="2"/>
        <v>-14878</v>
      </c>
      <c r="G60" s="114">
        <f>янв.23!F55+фев.23!F55+мар.23!F55+апр.23!F55+май.23!F55+июн.23!F55+июл.23!F55+авг.23!F55+сен.23!F55+окт.23!F55+ноя.23!F55+дек.23!F55</f>
        <v>0</v>
      </c>
      <c r="H60" s="83">
        <f t="shared" si="3"/>
        <v>522</v>
      </c>
      <c r="I60" s="12">
        <f>янв.22!E55</f>
        <v>174</v>
      </c>
      <c r="J60" s="12">
        <f>фев.23!E55</f>
        <v>174</v>
      </c>
      <c r="K60" s="12">
        <f>фев.23!E55</f>
        <v>174</v>
      </c>
      <c r="L60" s="82">
        <f t="shared" si="4"/>
        <v>522</v>
      </c>
      <c r="M60" s="12">
        <f>апр.23!E55</f>
        <v>174</v>
      </c>
      <c r="N60" s="12">
        <f>май.23!E55</f>
        <v>174</v>
      </c>
      <c r="O60" s="12">
        <f>июн.23!E55</f>
        <v>174</v>
      </c>
      <c r="P60" s="82">
        <f t="shared" si="0"/>
        <v>522</v>
      </c>
      <c r="Q60" s="12">
        <f>июл.23!E55</f>
        <v>174</v>
      </c>
      <c r="R60" s="12">
        <f>авг.23!E55</f>
        <v>174</v>
      </c>
      <c r="S60" s="12">
        <f>сен.23!E55</f>
        <v>174</v>
      </c>
      <c r="T60" s="82">
        <f t="shared" si="1"/>
        <v>522</v>
      </c>
      <c r="U60" s="12">
        <f>окт.23!E55</f>
        <v>174</v>
      </c>
      <c r="V60" s="12">
        <f>ноя.23!E55</f>
        <v>174</v>
      </c>
      <c r="W60" s="12">
        <f>дек.23!E55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СВОД_2022!F61</f>
        <v>-2088</v>
      </c>
      <c r="F61" s="113">
        <f t="shared" si="2"/>
        <v>-2088</v>
      </c>
      <c r="G61" s="114">
        <f>янв.23!F56+фев.23!F56+мар.23!F56+апр.23!F56+май.23!F56+июн.23!F56+июл.23!F56+авг.23!F56+сен.23!F56+окт.23!F56+ноя.23!F56+дек.23!F56</f>
        <v>2088</v>
      </c>
      <c r="H61" s="83">
        <f t="shared" si="3"/>
        <v>522</v>
      </c>
      <c r="I61" s="12">
        <f>янв.22!E56</f>
        <v>174</v>
      </c>
      <c r="J61" s="12">
        <f>фев.23!E56</f>
        <v>174</v>
      </c>
      <c r="K61" s="12">
        <f>фев.23!E56</f>
        <v>174</v>
      </c>
      <c r="L61" s="82">
        <f t="shared" si="4"/>
        <v>522</v>
      </c>
      <c r="M61" s="12">
        <f>апр.23!E56</f>
        <v>174</v>
      </c>
      <c r="N61" s="12">
        <f>май.23!E56</f>
        <v>174</v>
      </c>
      <c r="O61" s="12">
        <f>июн.23!E56</f>
        <v>174</v>
      </c>
      <c r="P61" s="82">
        <f t="shared" si="0"/>
        <v>522</v>
      </c>
      <c r="Q61" s="12">
        <f>июл.23!E56</f>
        <v>174</v>
      </c>
      <c r="R61" s="12">
        <f>авг.23!E56</f>
        <v>174</v>
      </c>
      <c r="S61" s="12">
        <f>сен.23!E56</f>
        <v>174</v>
      </c>
      <c r="T61" s="82">
        <f t="shared" si="1"/>
        <v>522</v>
      </c>
      <c r="U61" s="12">
        <f>окт.23!E56</f>
        <v>174</v>
      </c>
      <c r="V61" s="12">
        <f>ноя.23!E56</f>
        <v>174</v>
      </c>
      <c r="W61" s="12">
        <f>дек.23!E56</f>
        <v>174</v>
      </c>
    </row>
    <row r="62" spans="1:23" x14ac:dyDescent="0.25">
      <c r="A62" s="3">
        <v>54</v>
      </c>
      <c r="B62" s="107" t="s">
        <v>1390</v>
      </c>
      <c r="C62" s="131">
        <v>83</v>
      </c>
      <c r="D62" s="131"/>
      <c r="E62" s="112">
        <f>СВОД_2022!F62</f>
        <v>-12510</v>
      </c>
      <c r="F62" s="113">
        <f t="shared" si="2"/>
        <v>-14598</v>
      </c>
      <c r="G62" s="114">
        <f>янв.23!F57+фев.23!F57+мар.23!F57+апр.23!F57+май.23!F57+июн.23!F57+июл.23!F57+авг.23!F57+сен.23!F57+окт.23!F57+ноя.23!F57+дек.23!F57</f>
        <v>0</v>
      </c>
      <c r="H62" s="83">
        <f t="shared" si="3"/>
        <v>522</v>
      </c>
      <c r="I62" s="12">
        <f>янв.22!E57</f>
        <v>174</v>
      </c>
      <c r="J62" s="12">
        <f>фев.23!E57</f>
        <v>174</v>
      </c>
      <c r="K62" s="12">
        <f>фев.23!E57</f>
        <v>174</v>
      </c>
      <c r="L62" s="82">
        <f t="shared" si="4"/>
        <v>522</v>
      </c>
      <c r="M62" s="12">
        <f>апр.23!E57</f>
        <v>174</v>
      </c>
      <c r="N62" s="12">
        <f>май.23!E57</f>
        <v>174</v>
      </c>
      <c r="O62" s="12">
        <f>июн.23!E57</f>
        <v>174</v>
      </c>
      <c r="P62" s="82">
        <f t="shared" si="0"/>
        <v>522</v>
      </c>
      <c r="Q62" s="12">
        <f>июл.23!E57</f>
        <v>174</v>
      </c>
      <c r="R62" s="12">
        <f>авг.23!E57</f>
        <v>174</v>
      </c>
      <c r="S62" s="12">
        <f>сен.23!E57</f>
        <v>174</v>
      </c>
      <c r="T62" s="82">
        <f t="shared" si="1"/>
        <v>522</v>
      </c>
      <c r="U62" s="12">
        <f>окт.23!E57</f>
        <v>174</v>
      </c>
      <c r="V62" s="12">
        <f>ноя.23!E57</f>
        <v>174</v>
      </c>
      <c r="W62" s="12">
        <f>дек.23!E57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СВОД_2022!F63</f>
        <v>-522</v>
      </c>
      <c r="F63" s="113">
        <f t="shared" si="2"/>
        <v>-2610</v>
      </c>
      <c r="G63" s="114">
        <f>янв.23!F58+фев.23!F58+мар.23!F58+апр.23!F58+май.23!F58+июн.23!F58+июл.23!F58+авг.23!F58+сен.23!F58+окт.23!F58+ноя.23!F58+дек.23!F58</f>
        <v>0</v>
      </c>
      <c r="H63" s="83">
        <f t="shared" si="3"/>
        <v>522</v>
      </c>
      <c r="I63" s="12">
        <f>янв.22!E58</f>
        <v>174</v>
      </c>
      <c r="J63" s="12">
        <f>фев.23!E58</f>
        <v>174</v>
      </c>
      <c r="K63" s="12">
        <f>фев.23!E58</f>
        <v>174</v>
      </c>
      <c r="L63" s="82">
        <f t="shared" si="4"/>
        <v>522</v>
      </c>
      <c r="M63" s="12">
        <f>апр.23!E58</f>
        <v>174</v>
      </c>
      <c r="N63" s="12">
        <f>май.23!E58</f>
        <v>174</v>
      </c>
      <c r="O63" s="12">
        <f>июн.23!E58</f>
        <v>174</v>
      </c>
      <c r="P63" s="82">
        <f t="shared" si="0"/>
        <v>522</v>
      </c>
      <c r="Q63" s="12">
        <f>июл.23!E58</f>
        <v>174</v>
      </c>
      <c r="R63" s="12">
        <f>авг.23!E58</f>
        <v>174</v>
      </c>
      <c r="S63" s="12">
        <f>сен.23!E58</f>
        <v>174</v>
      </c>
      <c r="T63" s="82">
        <f t="shared" si="1"/>
        <v>522</v>
      </c>
      <c r="U63" s="12">
        <f>окт.23!E58</f>
        <v>174</v>
      </c>
      <c r="V63" s="12">
        <f>ноя.23!E58</f>
        <v>174</v>
      </c>
      <c r="W63" s="12">
        <f>дек.23!E58</f>
        <v>174</v>
      </c>
    </row>
    <row r="64" spans="1:23" x14ac:dyDescent="0.25">
      <c r="A64" s="3">
        <v>56</v>
      </c>
      <c r="B64" s="107" t="s">
        <v>1703</v>
      </c>
      <c r="C64" s="131">
        <v>84</v>
      </c>
      <c r="D64" s="131"/>
      <c r="E64" s="112">
        <f>СВОД_2022!F64</f>
        <v>-12442</v>
      </c>
      <c r="F64" s="113">
        <f t="shared" si="2"/>
        <v>-1218</v>
      </c>
      <c r="G64" s="114">
        <f>янв.23!F59+фев.23!F59+мар.23!F59+апр.23!F59+май.23!F59+июн.23!F59+июл.23!F59+авг.23!F59+сен.23!F59+окт.23!F59+ноя.23!F59+дек.23!F59</f>
        <v>12790</v>
      </c>
      <c r="H64" s="83">
        <f t="shared" si="3"/>
        <v>174</v>
      </c>
      <c r="I64" s="12">
        <f>янв.22!E59</f>
        <v>174</v>
      </c>
      <c r="J64" s="12">
        <f>фев.23!E59</f>
        <v>0</v>
      </c>
      <c r="K64" s="12">
        <f>фев.23!E59</f>
        <v>0</v>
      </c>
      <c r="L64" s="82">
        <f t="shared" si="4"/>
        <v>348</v>
      </c>
      <c r="M64" s="12">
        <f>апр.23!E59</f>
        <v>0</v>
      </c>
      <c r="N64" s="12">
        <f>май.23!E59</f>
        <v>174</v>
      </c>
      <c r="O64" s="12">
        <f>июн.23!E59</f>
        <v>174</v>
      </c>
      <c r="P64" s="82">
        <f t="shared" si="0"/>
        <v>522</v>
      </c>
      <c r="Q64" s="12">
        <f>июл.23!E59</f>
        <v>174</v>
      </c>
      <c r="R64" s="12">
        <f>авг.23!E59</f>
        <v>174</v>
      </c>
      <c r="S64" s="12">
        <f>сен.23!E59</f>
        <v>174</v>
      </c>
      <c r="T64" s="82">
        <f t="shared" si="1"/>
        <v>522</v>
      </c>
      <c r="U64" s="12">
        <f>окт.23!E59</f>
        <v>174</v>
      </c>
      <c r="V64" s="12">
        <f>ноя.23!E59</f>
        <v>174</v>
      </c>
      <c r="W64" s="12">
        <f>дек.23!E59</f>
        <v>174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СВОД_2022!F65</f>
        <v>-3790</v>
      </c>
      <c r="F65" s="113">
        <f t="shared" si="2"/>
        <v>-5878</v>
      </c>
      <c r="G65" s="114">
        <f>янв.23!F60+фев.23!F60+мар.23!F60+апр.23!F60+май.23!F60+июн.23!F60+июл.23!F60+авг.23!F60+сен.23!F60+окт.23!F60+ноя.23!F60+дек.23!F60</f>
        <v>0</v>
      </c>
      <c r="H65" s="83">
        <f t="shared" si="3"/>
        <v>522</v>
      </c>
      <c r="I65" s="12">
        <f>янв.22!E60</f>
        <v>174</v>
      </c>
      <c r="J65" s="12">
        <f>фев.23!E60</f>
        <v>174</v>
      </c>
      <c r="K65" s="12">
        <f>фев.23!E60</f>
        <v>174</v>
      </c>
      <c r="L65" s="82">
        <f t="shared" si="4"/>
        <v>522</v>
      </c>
      <c r="M65" s="12">
        <f>апр.23!E60</f>
        <v>174</v>
      </c>
      <c r="N65" s="12">
        <f>май.23!E60</f>
        <v>174</v>
      </c>
      <c r="O65" s="12">
        <f>июн.23!E60</f>
        <v>174</v>
      </c>
      <c r="P65" s="82">
        <f t="shared" si="0"/>
        <v>522</v>
      </c>
      <c r="Q65" s="12">
        <f>июл.23!E60</f>
        <v>174</v>
      </c>
      <c r="R65" s="12">
        <f>авг.23!E60</f>
        <v>174</v>
      </c>
      <c r="S65" s="12">
        <f>сен.23!E60</f>
        <v>174</v>
      </c>
      <c r="T65" s="82">
        <f t="shared" si="1"/>
        <v>522</v>
      </c>
      <c r="U65" s="12">
        <f>окт.23!E60</f>
        <v>174</v>
      </c>
      <c r="V65" s="12">
        <f>ноя.23!E60</f>
        <v>174</v>
      </c>
      <c r="W65" s="12">
        <f>дек.23!E60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СВОД_2022!F66</f>
        <v>-3654</v>
      </c>
      <c r="F66" s="113">
        <f t="shared" si="2"/>
        <v>-5742</v>
      </c>
      <c r="G66" s="114">
        <f>янв.23!F61+фев.23!F61+мар.23!F61+апр.23!F61+май.23!F61+июн.23!F61+июл.23!F61+авг.23!F61+сен.23!F61+окт.23!F61+ноя.23!F61+дек.23!F61</f>
        <v>0</v>
      </c>
      <c r="H66" s="83">
        <f t="shared" si="3"/>
        <v>522</v>
      </c>
      <c r="I66" s="12">
        <f>янв.22!E61</f>
        <v>174</v>
      </c>
      <c r="J66" s="12">
        <f>фев.23!E61</f>
        <v>174</v>
      </c>
      <c r="K66" s="12">
        <f>фев.23!E61</f>
        <v>174</v>
      </c>
      <c r="L66" s="82">
        <f t="shared" si="4"/>
        <v>522</v>
      </c>
      <c r="M66" s="12">
        <f>апр.23!E61</f>
        <v>174</v>
      </c>
      <c r="N66" s="12">
        <f>май.23!E61</f>
        <v>174</v>
      </c>
      <c r="O66" s="12">
        <f>июн.23!E61</f>
        <v>174</v>
      </c>
      <c r="P66" s="82">
        <f t="shared" si="0"/>
        <v>522</v>
      </c>
      <c r="Q66" s="12">
        <f>июл.23!E61</f>
        <v>174</v>
      </c>
      <c r="R66" s="12">
        <f>авг.23!E61</f>
        <v>174</v>
      </c>
      <c r="S66" s="12">
        <f>сен.23!E61</f>
        <v>174</v>
      </c>
      <c r="T66" s="82">
        <f t="shared" si="1"/>
        <v>522</v>
      </c>
      <c r="U66" s="12">
        <f>окт.23!E61</f>
        <v>174</v>
      </c>
      <c r="V66" s="12">
        <f>ноя.23!E61</f>
        <v>174</v>
      </c>
      <c r="W66" s="12">
        <f>дек.23!E61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СВОД_2022!F67</f>
        <v>-140</v>
      </c>
      <c r="F67" s="113">
        <f t="shared" si="2"/>
        <v>-140</v>
      </c>
      <c r="G67" s="114">
        <f>янв.23!F62+фев.23!F62+мар.23!F62+апр.23!F62+май.23!F62+июн.23!F62+июл.23!F62+авг.23!F62+сен.23!F62+окт.23!F62+ноя.23!F62+дек.23!F62</f>
        <v>2088</v>
      </c>
      <c r="H67" s="83">
        <f t="shared" si="3"/>
        <v>522</v>
      </c>
      <c r="I67" s="12">
        <f>янв.22!E62</f>
        <v>174</v>
      </c>
      <c r="J67" s="12">
        <f>фев.23!E62</f>
        <v>174</v>
      </c>
      <c r="K67" s="12">
        <f>фев.23!E62</f>
        <v>174</v>
      </c>
      <c r="L67" s="82">
        <f t="shared" si="4"/>
        <v>522</v>
      </c>
      <c r="M67" s="12">
        <f>апр.23!E62</f>
        <v>174</v>
      </c>
      <c r="N67" s="12">
        <f>май.23!E62</f>
        <v>174</v>
      </c>
      <c r="O67" s="12">
        <f>июн.23!E62</f>
        <v>174</v>
      </c>
      <c r="P67" s="82">
        <f t="shared" si="0"/>
        <v>522</v>
      </c>
      <c r="Q67" s="12">
        <f>июл.23!E62</f>
        <v>174</v>
      </c>
      <c r="R67" s="12">
        <f>авг.23!E62</f>
        <v>174</v>
      </c>
      <c r="S67" s="12">
        <f>сен.23!E62</f>
        <v>174</v>
      </c>
      <c r="T67" s="82">
        <f t="shared" si="1"/>
        <v>522</v>
      </c>
      <c r="U67" s="12">
        <f>окт.23!E62</f>
        <v>174</v>
      </c>
      <c r="V67" s="12">
        <f>ноя.23!E62</f>
        <v>174</v>
      </c>
      <c r="W67" s="12">
        <f>дек.23!E62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СВОД_2022!F68</f>
        <v>0</v>
      </c>
      <c r="F68" s="113">
        <f t="shared" si="2"/>
        <v>0</v>
      </c>
      <c r="G68" s="114">
        <f>янв.23!F63+фев.23!F63+мар.23!F63+апр.23!F63+май.23!F63+июн.23!F63+июл.23!F63+авг.23!F63+сен.23!F63+окт.23!F63+ноя.23!F63+дек.23!F63</f>
        <v>2088</v>
      </c>
      <c r="H68" s="83">
        <f t="shared" si="3"/>
        <v>522</v>
      </c>
      <c r="I68" s="12">
        <f>янв.22!E63</f>
        <v>174</v>
      </c>
      <c r="J68" s="12">
        <f>фев.23!E63</f>
        <v>174</v>
      </c>
      <c r="K68" s="12">
        <f>фев.23!E63</f>
        <v>174</v>
      </c>
      <c r="L68" s="82">
        <f t="shared" si="4"/>
        <v>522</v>
      </c>
      <c r="M68" s="12">
        <f>апр.23!E63</f>
        <v>174</v>
      </c>
      <c r="N68" s="12">
        <f>май.23!E63</f>
        <v>174</v>
      </c>
      <c r="O68" s="12">
        <f>июн.23!E63</f>
        <v>174</v>
      </c>
      <c r="P68" s="82">
        <f t="shared" si="0"/>
        <v>522</v>
      </c>
      <c r="Q68" s="12">
        <f>июл.23!E63</f>
        <v>174</v>
      </c>
      <c r="R68" s="12">
        <f>авг.23!E63</f>
        <v>174</v>
      </c>
      <c r="S68" s="12">
        <f>сен.23!E63</f>
        <v>174</v>
      </c>
      <c r="T68" s="82">
        <f t="shared" si="1"/>
        <v>522</v>
      </c>
      <c r="U68" s="12">
        <f>окт.23!E63</f>
        <v>174</v>
      </c>
      <c r="V68" s="12">
        <f>ноя.23!E63</f>
        <v>174</v>
      </c>
      <c r="W68" s="12">
        <f>дек.23!E63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СВОД_2022!F69</f>
        <v>174</v>
      </c>
      <c r="F69" s="113">
        <f t="shared" si="2"/>
        <v>174</v>
      </c>
      <c r="G69" s="114">
        <f>янв.23!F64+фев.23!F64+мар.23!F64+апр.23!F64+май.23!F64+июн.23!F64+июл.23!F64+авг.23!F64+сен.23!F64+окт.23!F64+ноя.23!F64+дек.23!F64</f>
        <v>2088</v>
      </c>
      <c r="H69" s="83">
        <f t="shared" si="3"/>
        <v>522</v>
      </c>
      <c r="I69" s="12">
        <f>янв.22!E64</f>
        <v>174</v>
      </c>
      <c r="J69" s="12">
        <f>фев.23!E64</f>
        <v>174</v>
      </c>
      <c r="K69" s="12">
        <f>фев.23!E64</f>
        <v>174</v>
      </c>
      <c r="L69" s="82">
        <f t="shared" si="4"/>
        <v>522</v>
      </c>
      <c r="M69" s="12">
        <f>апр.23!E64</f>
        <v>174</v>
      </c>
      <c r="N69" s="12">
        <f>май.23!E64</f>
        <v>174</v>
      </c>
      <c r="O69" s="12">
        <f>июн.23!E64</f>
        <v>174</v>
      </c>
      <c r="P69" s="82">
        <f t="shared" si="0"/>
        <v>522</v>
      </c>
      <c r="Q69" s="12">
        <f>июл.23!E64</f>
        <v>174</v>
      </c>
      <c r="R69" s="12">
        <f>авг.23!E64</f>
        <v>174</v>
      </c>
      <c r="S69" s="12">
        <f>сен.23!E64</f>
        <v>174</v>
      </c>
      <c r="T69" s="82">
        <f t="shared" si="1"/>
        <v>522</v>
      </c>
      <c r="U69" s="12">
        <f>окт.23!E64</f>
        <v>174</v>
      </c>
      <c r="V69" s="12">
        <f>ноя.23!E64</f>
        <v>174</v>
      </c>
      <c r="W69" s="12">
        <f>дек.23!E64</f>
        <v>174</v>
      </c>
    </row>
    <row r="70" spans="1:23" x14ac:dyDescent="0.25">
      <c r="A70" s="3">
        <v>62</v>
      </c>
      <c r="B70" s="107" t="s">
        <v>1391</v>
      </c>
      <c r="C70" s="131">
        <v>95</v>
      </c>
      <c r="D70" s="131" t="s">
        <v>19</v>
      </c>
      <c r="E70" s="112">
        <f>СВОД_2022!F70</f>
        <v>-4176</v>
      </c>
      <c r="F70" s="113">
        <f t="shared" si="2"/>
        <v>-6264</v>
      </c>
      <c r="G70" s="114">
        <f>янв.23!F65+фев.23!F65+мар.23!F65+апр.23!F65+май.23!F65+июн.23!F65+июл.23!F65+авг.23!F65+сен.23!F65+окт.23!F65+ноя.23!F65+дек.23!F65</f>
        <v>0</v>
      </c>
      <c r="H70" s="83">
        <f t="shared" si="3"/>
        <v>522</v>
      </c>
      <c r="I70" s="12">
        <f>янв.22!E65</f>
        <v>174</v>
      </c>
      <c r="J70" s="12">
        <f>фев.23!E65</f>
        <v>174</v>
      </c>
      <c r="K70" s="12">
        <f>фев.23!E65</f>
        <v>174</v>
      </c>
      <c r="L70" s="82">
        <f t="shared" si="4"/>
        <v>522</v>
      </c>
      <c r="M70" s="12">
        <f>апр.23!E65</f>
        <v>174</v>
      </c>
      <c r="N70" s="12">
        <f>май.23!E65</f>
        <v>174</v>
      </c>
      <c r="O70" s="12">
        <f>июн.23!E65</f>
        <v>174</v>
      </c>
      <c r="P70" s="82">
        <f t="shared" si="0"/>
        <v>522</v>
      </c>
      <c r="Q70" s="12">
        <f>июл.23!E65</f>
        <v>174</v>
      </c>
      <c r="R70" s="12">
        <f>авг.23!E65</f>
        <v>174</v>
      </c>
      <c r="S70" s="12">
        <f>сен.23!E65</f>
        <v>174</v>
      </c>
      <c r="T70" s="82">
        <f t="shared" si="1"/>
        <v>522</v>
      </c>
      <c r="U70" s="12">
        <f>окт.23!E65</f>
        <v>174</v>
      </c>
      <c r="V70" s="12">
        <f>ноя.23!E65</f>
        <v>174</v>
      </c>
      <c r="W70" s="12">
        <f>дек.23!E65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f>СВОД_2022!F71</f>
        <v>138</v>
      </c>
      <c r="F71" s="113">
        <f t="shared" si="2"/>
        <v>50</v>
      </c>
      <c r="G71" s="114">
        <f>янв.23!F66+фев.23!F66+мар.23!F66+апр.23!F66+май.23!F66+июн.23!F66+июл.23!F66+авг.23!F66+сен.23!F66+окт.23!F66+ноя.23!F66+дек.23!F66</f>
        <v>2000</v>
      </c>
      <c r="H71" s="83">
        <f>I71+J71+K71</f>
        <v>522</v>
      </c>
      <c r="I71" s="12">
        <f>янв.22!E66</f>
        <v>174</v>
      </c>
      <c r="J71" s="12">
        <f>фев.23!E66</f>
        <v>174</v>
      </c>
      <c r="K71" s="12">
        <f>фев.23!E66</f>
        <v>174</v>
      </c>
      <c r="L71" s="82">
        <f>M71+N71+O71</f>
        <v>522</v>
      </c>
      <c r="M71" s="12">
        <f>апр.23!E66</f>
        <v>174</v>
      </c>
      <c r="N71" s="12">
        <f>май.23!E66</f>
        <v>174</v>
      </c>
      <c r="O71" s="12">
        <f>июн.23!E66</f>
        <v>174</v>
      </c>
      <c r="P71" s="82">
        <f>Q71+R71+S71</f>
        <v>522</v>
      </c>
      <c r="Q71" s="12">
        <f>июл.23!E66</f>
        <v>174</v>
      </c>
      <c r="R71" s="12">
        <f>авг.23!E66</f>
        <v>174</v>
      </c>
      <c r="S71" s="12">
        <f>сен.23!E66</f>
        <v>174</v>
      </c>
      <c r="T71" s="82">
        <f>U71+V71+W71</f>
        <v>522</v>
      </c>
      <c r="U71" s="12">
        <f>окт.23!E66</f>
        <v>174</v>
      </c>
      <c r="V71" s="12">
        <f>ноя.23!E66</f>
        <v>174</v>
      </c>
      <c r="W71" s="12">
        <f>дек.23!E66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СВОД_2022!F72</f>
        <v>-888</v>
      </c>
      <c r="F72" s="113">
        <f t="shared" si="2"/>
        <v>-2976</v>
      </c>
      <c r="G72" s="114">
        <f>янв.23!F67+фев.23!F67+мар.23!F67+апр.23!F67+май.23!F67+июн.23!F67+июл.23!F67+авг.23!F67+сен.23!F67+окт.23!F67+ноя.23!F67+дек.23!F67</f>
        <v>0</v>
      </c>
      <c r="H72" s="83">
        <f t="shared" si="3"/>
        <v>522</v>
      </c>
      <c r="I72" s="12">
        <f>янв.22!E67</f>
        <v>174</v>
      </c>
      <c r="J72" s="12">
        <f>фев.23!E67</f>
        <v>174</v>
      </c>
      <c r="K72" s="12">
        <f>фев.23!E67</f>
        <v>174</v>
      </c>
      <c r="L72" s="82">
        <f t="shared" si="4"/>
        <v>522</v>
      </c>
      <c r="M72" s="12">
        <f>апр.23!E67</f>
        <v>174</v>
      </c>
      <c r="N72" s="12">
        <f>май.23!E67</f>
        <v>174</v>
      </c>
      <c r="O72" s="12">
        <f>июн.23!E67</f>
        <v>174</v>
      </c>
      <c r="P72" s="82">
        <f t="shared" si="0"/>
        <v>522</v>
      </c>
      <c r="Q72" s="12">
        <f>июл.23!E67</f>
        <v>174</v>
      </c>
      <c r="R72" s="12">
        <f>авг.23!E67</f>
        <v>174</v>
      </c>
      <c r="S72" s="12">
        <f>сен.23!E67</f>
        <v>174</v>
      </c>
      <c r="T72" s="82">
        <f t="shared" si="1"/>
        <v>522</v>
      </c>
      <c r="U72" s="12">
        <f>окт.23!E67</f>
        <v>174</v>
      </c>
      <c r="V72" s="12">
        <f>ноя.23!E67</f>
        <v>174</v>
      </c>
      <c r="W72" s="12">
        <f>дек.23!E67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СВОД_2022!F73</f>
        <v>-3742</v>
      </c>
      <c r="F73" s="113">
        <f t="shared" si="2"/>
        <v>-3742</v>
      </c>
      <c r="G73" s="114">
        <f>янв.23!F68+фев.23!F68+мар.23!F68+апр.23!F68+май.23!F68+июн.23!F68+июл.23!F68+авг.23!F68+сен.23!F68+окт.23!F68+ноя.23!F68+дек.23!F68</f>
        <v>2088</v>
      </c>
      <c r="H73" s="83">
        <f t="shared" ref="H73:H132" si="5">I73+J73+K73</f>
        <v>522</v>
      </c>
      <c r="I73" s="12">
        <f>янв.22!E68</f>
        <v>174</v>
      </c>
      <c r="J73" s="12">
        <f>фев.23!E68</f>
        <v>174</v>
      </c>
      <c r="K73" s="12">
        <f>фев.23!E68</f>
        <v>174</v>
      </c>
      <c r="L73" s="82">
        <f t="shared" ref="L73:L132" si="6">M73+N73+O73</f>
        <v>522</v>
      </c>
      <c r="M73" s="12">
        <f>апр.23!E68</f>
        <v>174</v>
      </c>
      <c r="N73" s="12">
        <f>май.23!E68</f>
        <v>174</v>
      </c>
      <c r="O73" s="12">
        <f>июн.23!E68</f>
        <v>174</v>
      </c>
      <c r="P73" s="82">
        <f t="shared" ref="P73:P132" si="7">Q73+R73+S73</f>
        <v>522</v>
      </c>
      <c r="Q73" s="12">
        <f>июл.23!E68</f>
        <v>174</v>
      </c>
      <c r="R73" s="12">
        <f>авг.23!E68</f>
        <v>174</v>
      </c>
      <c r="S73" s="12">
        <f>сен.23!E68</f>
        <v>174</v>
      </c>
      <c r="T73" s="82">
        <f t="shared" ref="T73:T132" si="8">U73+V73+W73</f>
        <v>522</v>
      </c>
      <c r="U73" s="12">
        <f>окт.23!E68</f>
        <v>174</v>
      </c>
      <c r="V73" s="12">
        <f>ноя.23!E68</f>
        <v>174</v>
      </c>
      <c r="W73" s="12">
        <f>дек.23!E68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СВОД_2022!F74</f>
        <v>174</v>
      </c>
      <c r="F74" s="113">
        <f t="shared" ref="F74:F132" si="9">G74+E74-H74-L74-P74-T74</f>
        <v>0</v>
      </c>
      <c r="G74" s="114">
        <f>янв.23!F69+фев.23!F69+мар.23!F69+апр.23!F69+май.23!F69+июн.23!F69+июл.23!F69+авг.23!F69+сен.23!F69+окт.23!F69+ноя.23!F69+дек.23!F69</f>
        <v>1914</v>
      </c>
      <c r="H74" s="83">
        <f t="shared" si="5"/>
        <v>522</v>
      </c>
      <c r="I74" s="12">
        <f>янв.22!E69</f>
        <v>174</v>
      </c>
      <c r="J74" s="12">
        <f>фев.23!E69</f>
        <v>174</v>
      </c>
      <c r="K74" s="12">
        <f>фев.23!E69</f>
        <v>174</v>
      </c>
      <c r="L74" s="82">
        <f t="shared" si="6"/>
        <v>522</v>
      </c>
      <c r="M74" s="12">
        <f>апр.23!E69</f>
        <v>174</v>
      </c>
      <c r="N74" s="12">
        <f>май.23!E69</f>
        <v>174</v>
      </c>
      <c r="O74" s="12">
        <f>июн.23!E69</f>
        <v>174</v>
      </c>
      <c r="P74" s="82">
        <f t="shared" si="7"/>
        <v>522</v>
      </c>
      <c r="Q74" s="12">
        <f>июл.23!E69</f>
        <v>174</v>
      </c>
      <c r="R74" s="12">
        <f>авг.23!E69</f>
        <v>174</v>
      </c>
      <c r="S74" s="12">
        <f>сен.23!E69</f>
        <v>174</v>
      </c>
      <c r="T74" s="82">
        <f t="shared" si="8"/>
        <v>522</v>
      </c>
      <c r="U74" s="12">
        <f>окт.23!E69</f>
        <v>174</v>
      </c>
      <c r="V74" s="12">
        <f>ноя.23!E69</f>
        <v>174</v>
      </c>
      <c r="W74" s="12">
        <f>дек.23!E69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СВОД_2022!F75</f>
        <v>-12790</v>
      </c>
      <c r="F75" s="113">
        <f t="shared" si="9"/>
        <v>-14878</v>
      </c>
      <c r="G75" s="114">
        <f>янв.23!F70+фев.23!F70+мар.23!F70+апр.23!F70+май.23!F70+июн.23!F70+июл.23!F70+авг.23!F70+сен.23!F70+окт.23!F70+ноя.23!F70+дек.23!F70</f>
        <v>0</v>
      </c>
      <c r="H75" s="83">
        <f t="shared" si="5"/>
        <v>522</v>
      </c>
      <c r="I75" s="12">
        <f>янв.22!E70</f>
        <v>174</v>
      </c>
      <c r="J75" s="12">
        <f>фев.23!E70</f>
        <v>174</v>
      </c>
      <c r="K75" s="12">
        <f>фев.23!E70</f>
        <v>174</v>
      </c>
      <c r="L75" s="82">
        <f t="shared" si="6"/>
        <v>522</v>
      </c>
      <c r="M75" s="12">
        <f>апр.23!E70</f>
        <v>174</v>
      </c>
      <c r="N75" s="12">
        <f>май.23!E70</f>
        <v>174</v>
      </c>
      <c r="O75" s="12">
        <f>июн.23!E70</f>
        <v>174</v>
      </c>
      <c r="P75" s="82">
        <f t="shared" si="7"/>
        <v>522</v>
      </c>
      <c r="Q75" s="12">
        <f>июл.23!E70</f>
        <v>174</v>
      </c>
      <c r="R75" s="12">
        <f>авг.23!E70</f>
        <v>174</v>
      </c>
      <c r="S75" s="12">
        <f>сен.23!E70</f>
        <v>174</v>
      </c>
      <c r="T75" s="82">
        <f t="shared" si="8"/>
        <v>522</v>
      </c>
      <c r="U75" s="12">
        <f>окт.23!E70</f>
        <v>174</v>
      </c>
      <c r="V75" s="12">
        <f>ноя.23!E70</f>
        <v>174</v>
      </c>
      <c r="W75" s="12">
        <f>дек.23!E70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СВОД_2022!F76</f>
        <v>0</v>
      </c>
      <c r="F76" s="113">
        <f t="shared" si="9"/>
        <v>0</v>
      </c>
      <c r="G76" s="114">
        <f>янв.23!F71+фев.23!F71+мар.23!F71+апр.23!F71+май.23!F71+июн.23!F71+июл.23!F71+авг.23!F71+сен.23!F71+окт.23!F71+ноя.23!F71+дек.23!F71</f>
        <v>2088</v>
      </c>
      <c r="H76" s="83">
        <f t="shared" si="5"/>
        <v>522</v>
      </c>
      <c r="I76" s="12">
        <f>янв.22!E71</f>
        <v>174</v>
      </c>
      <c r="J76" s="12">
        <f>фев.23!E71</f>
        <v>174</v>
      </c>
      <c r="K76" s="12">
        <f>фев.23!E71</f>
        <v>174</v>
      </c>
      <c r="L76" s="82">
        <f t="shared" si="6"/>
        <v>522</v>
      </c>
      <c r="M76" s="12">
        <f>апр.23!E71</f>
        <v>174</v>
      </c>
      <c r="N76" s="12">
        <f>май.23!E71</f>
        <v>174</v>
      </c>
      <c r="O76" s="12">
        <f>июн.23!E71</f>
        <v>174</v>
      </c>
      <c r="P76" s="82">
        <f t="shared" si="7"/>
        <v>522</v>
      </c>
      <c r="Q76" s="12">
        <f>июл.23!E71</f>
        <v>174</v>
      </c>
      <c r="R76" s="12">
        <f>авг.23!E71</f>
        <v>174</v>
      </c>
      <c r="S76" s="12">
        <f>сен.23!E71</f>
        <v>174</v>
      </c>
      <c r="T76" s="82">
        <f t="shared" si="8"/>
        <v>522</v>
      </c>
      <c r="U76" s="12">
        <f>окт.23!E71</f>
        <v>174</v>
      </c>
      <c r="V76" s="12">
        <f>ноя.23!E71</f>
        <v>174</v>
      </c>
      <c r="W76" s="12">
        <f>дек.23!E71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СВОД_2022!F77</f>
        <v>-21380</v>
      </c>
      <c r="F77" s="113">
        <f t="shared" si="9"/>
        <v>-25556</v>
      </c>
      <c r="G77" s="114">
        <f>янв.23!F72+фев.23!F72+мар.23!F72+апр.23!F72+май.23!F72+июн.23!F72+июл.23!F72+авг.23!F72+сен.23!F72+окт.23!F72+ноя.23!F72+дек.23!F72</f>
        <v>0</v>
      </c>
      <c r="H77" s="83">
        <f t="shared" si="5"/>
        <v>1044</v>
      </c>
      <c r="I77" s="12">
        <f>янв.22!E72</f>
        <v>348</v>
      </c>
      <c r="J77" s="12">
        <f>фев.23!E72</f>
        <v>348</v>
      </c>
      <c r="K77" s="12">
        <f>фев.23!E72</f>
        <v>348</v>
      </c>
      <c r="L77" s="82">
        <f t="shared" si="6"/>
        <v>1044</v>
      </c>
      <c r="M77" s="12">
        <f>апр.23!E72</f>
        <v>348</v>
      </c>
      <c r="N77" s="12">
        <f>май.23!E72</f>
        <v>348</v>
      </c>
      <c r="O77" s="12">
        <f>июн.23!E72</f>
        <v>348</v>
      </c>
      <c r="P77" s="82">
        <f t="shared" si="7"/>
        <v>1044</v>
      </c>
      <c r="Q77" s="12">
        <f>июл.23!E72</f>
        <v>348</v>
      </c>
      <c r="R77" s="12">
        <f>авг.23!E72</f>
        <v>348</v>
      </c>
      <c r="S77" s="12">
        <f>сен.23!E72</f>
        <v>348</v>
      </c>
      <c r="T77" s="82">
        <f t="shared" si="8"/>
        <v>1044</v>
      </c>
      <c r="U77" s="12">
        <f>окт.23!E72</f>
        <v>348</v>
      </c>
      <c r="V77" s="12">
        <f>ноя.23!E72</f>
        <v>348</v>
      </c>
      <c r="W77" s="12">
        <f>дек.23!E72</f>
        <v>348</v>
      </c>
    </row>
    <row r="78" spans="1:23" x14ac:dyDescent="0.25">
      <c r="A78" s="3"/>
      <c r="B78" s="107" t="s">
        <v>769</v>
      </c>
      <c r="C78" s="131">
        <v>101</v>
      </c>
      <c r="D78" s="131" t="s">
        <v>19</v>
      </c>
      <c r="E78" s="112">
        <v>0</v>
      </c>
      <c r="F78" s="113">
        <f t="shared" si="9"/>
        <v>0</v>
      </c>
      <c r="G78" s="114">
        <f>янв.23!F73+фев.23!F73+мар.23!F73+апр.23!F73+май.23!F73+июн.23!F73+июл.23!F73+авг.23!F73+сен.23!F73+окт.23!F73+ноя.23!F73+дек.23!F73</f>
        <v>0</v>
      </c>
      <c r="H78" s="83">
        <f>I78+J78+K78</f>
        <v>0</v>
      </c>
      <c r="I78" s="12">
        <v>0</v>
      </c>
      <c r="J78" s="12">
        <v>0</v>
      </c>
      <c r="K78" s="12">
        <v>0</v>
      </c>
      <c r="L78" s="82">
        <f t="shared" si="6"/>
        <v>0</v>
      </c>
      <c r="M78" s="12">
        <f>апр.23!E73</f>
        <v>0</v>
      </c>
      <c r="N78" s="12">
        <f>май.23!E73</f>
        <v>0</v>
      </c>
      <c r="O78" s="12">
        <f>июн.23!E73</f>
        <v>0</v>
      </c>
      <c r="P78" s="82">
        <f>Q78+R78+S78</f>
        <v>0</v>
      </c>
      <c r="Q78" s="12">
        <f>июл.23!E73</f>
        <v>0</v>
      </c>
      <c r="R78" s="12">
        <f>авг.23!E73</f>
        <v>0</v>
      </c>
      <c r="S78" s="12">
        <f>сен.23!E73</f>
        <v>0</v>
      </c>
      <c r="T78" s="82">
        <f>U78+V78+W78</f>
        <v>0</v>
      </c>
      <c r="U78" s="12">
        <f>окт.23!E73</f>
        <v>0</v>
      </c>
      <c r="V78" s="12">
        <f>ноя.23!E73</f>
        <v>0</v>
      </c>
      <c r="W78" s="12">
        <f>дек.23!E73</f>
        <v>0</v>
      </c>
    </row>
    <row r="79" spans="1:23" x14ac:dyDescent="0.25">
      <c r="A79" s="3">
        <v>70</v>
      </c>
      <c r="B79" s="107" t="s">
        <v>87</v>
      </c>
      <c r="C79" s="131">
        <v>102</v>
      </c>
      <c r="D79" s="131"/>
      <c r="E79" s="112">
        <f>СВОД_2022!F78</f>
        <v>0</v>
      </c>
      <c r="F79" s="113">
        <f t="shared" si="9"/>
        <v>-88</v>
      </c>
      <c r="G79" s="114">
        <f>янв.23!F74+фев.23!F74+мар.23!F74+апр.23!F74+май.23!F74+июн.23!F74+июл.23!F74+авг.23!F74+сен.23!F74+окт.23!F74+ноя.23!F74+дек.23!F74</f>
        <v>2000</v>
      </c>
      <c r="H79" s="83">
        <f t="shared" si="5"/>
        <v>522</v>
      </c>
      <c r="I79" s="12">
        <f>янв.22!E73</f>
        <v>174</v>
      </c>
      <c r="J79" s="12">
        <f>фев.23!E74</f>
        <v>174</v>
      </c>
      <c r="K79" s="12">
        <f>фев.23!E74</f>
        <v>174</v>
      </c>
      <c r="L79" s="82">
        <f t="shared" si="6"/>
        <v>522</v>
      </c>
      <c r="M79" s="12">
        <f>апр.23!E74</f>
        <v>174</v>
      </c>
      <c r="N79" s="12">
        <f>май.23!E74</f>
        <v>174</v>
      </c>
      <c r="O79" s="12">
        <f>июн.23!E74</f>
        <v>174</v>
      </c>
      <c r="P79" s="82">
        <f t="shared" si="7"/>
        <v>522</v>
      </c>
      <c r="Q79" s="12">
        <f>июл.23!E74</f>
        <v>174</v>
      </c>
      <c r="R79" s="12">
        <f>авг.23!E74</f>
        <v>174</v>
      </c>
      <c r="S79" s="12">
        <f>сен.23!E74</f>
        <v>174</v>
      </c>
      <c r="T79" s="82">
        <f t="shared" si="8"/>
        <v>522</v>
      </c>
      <c r="U79" s="12">
        <f>окт.23!E74</f>
        <v>174</v>
      </c>
      <c r="V79" s="12">
        <f>ноя.23!E74</f>
        <v>174</v>
      </c>
      <c r="W79" s="12">
        <f>дек.23!E74</f>
        <v>174</v>
      </c>
    </row>
    <row r="80" spans="1:23" x14ac:dyDescent="0.25">
      <c r="A80" s="3">
        <v>71</v>
      </c>
      <c r="B80" s="107" t="s">
        <v>88</v>
      </c>
      <c r="C80" s="131">
        <v>103</v>
      </c>
      <c r="D80" s="131"/>
      <c r="E80" s="112">
        <f>СВОД_2022!F79</f>
        <v>1404</v>
      </c>
      <c r="F80" s="113">
        <f t="shared" si="9"/>
        <v>1230</v>
      </c>
      <c r="G80" s="114">
        <f>янв.23!F75+фев.23!F75+мар.23!F75+апр.23!F75+май.23!F75+июн.23!F75+июл.23!F75+авг.23!F75+сен.23!F75+окт.23!F75+ноя.23!F75+дек.23!F75</f>
        <v>1914</v>
      </c>
      <c r="H80" s="83">
        <f t="shared" si="5"/>
        <v>522</v>
      </c>
      <c r="I80" s="12">
        <f>янв.22!E74</f>
        <v>174</v>
      </c>
      <c r="J80" s="12">
        <f>фев.23!E75</f>
        <v>174</v>
      </c>
      <c r="K80" s="12">
        <f>фев.23!E75</f>
        <v>174</v>
      </c>
      <c r="L80" s="82">
        <f t="shared" si="6"/>
        <v>522</v>
      </c>
      <c r="M80" s="12">
        <f>апр.23!E75</f>
        <v>174</v>
      </c>
      <c r="N80" s="12">
        <f>май.23!E75</f>
        <v>174</v>
      </c>
      <c r="O80" s="12">
        <f>июн.23!E75</f>
        <v>174</v>
      </c>
      <c r="P80" s="82">
        <f t="shared" si="7"/>
        <v>522</v>
      </c>
      <c r="Q80" s="12">
        <f>июл.23!E75</f>
        <v>174</v>
      </c>
      <c r="R80" s="12">
        <f>авг.23!E75</f>
        <v>174</v>
      </c>
      <c r="S80" s="12">
        <f>сен.23!E75</f>
        <v>174</v>
      </c>
      <c r="T80" s="82">
        <f t="shared" si="8"/>
        <v>522</v>
      </c>
      <c r="U80" s="12">
        <f>окт.23!E75</f>
        <v>174</v>
      </c>
      <c r="V80" s="12">
        <f>ноя.23!E75</f>
        <v>174</v>
      </c>
      <c r="W80" s="12">
        <f>дек.23!E75</f>
        <v>174</v>
      </c>
    </row>
    <row r="81" spans="1:23" x14ac:dyDescent="0.25">
      <c r="A81" s="3">
        <v>72</v>
      </c>
      <c r="B81" s="107" t="s">
        <v>89</v>
      </c>
      <c r="C81" s="131">
        <v>104</v>
      </c>
      <c r="D81" s="131"/>
      <c r="E81" s="112">
        <f>СВОД_2022!F80</f>
        <v>0</v>
      </c>
      <c r="F81" s="113">
        <f t="shared" si="9"/>
        <v>-171</v>
      </c>
      <c r="G81" s="114">
        <f>янв.23!F76+фев.23!F76+мар.23!F76+апр.23!F76+май.23!F76+июн.23!F76+июл.23!F76+авг.23!F76+сен.23!F76+окт.23!F76+ноя.23!F76+дек.23!F76</f>
        <v>1917</v>
      </c>
      <c r="H81" s="83">
        <f t="shared" si="5"/>
        <v>522</v>
      </c>
      <c r="I81" s="12">
        <f>янв.22!E75</f>
        <v>174</v>
      </c>
      <c r="J81" s="12">
        <f>фев.23!E76</f>
        <v>174</v>
      </c>
      <c r="K81" s="12">
        <f>фев.23!E76</f>
        <v>174</v>
      </c>
      <c r="L81" s="82">
        <f t="shared" si="6"/>
        <v>522</v>
      </c>
      <c r="M81" s="12">
        <f>апр.23!E76</f>
        <v>174</v>
      </c>
      <c r="N81" s="12">
        <f>май.23!E76</f>
        <v>174</v>
      </c>
      <c r="O81" s="12">
        <f>июн.23!E76</f>
        <v>174</v>
      </c>
      <c r="P81" s="82">
        <f t="shared" si="7"/>
        <v>522</v>
      </c>
      <c r="Q81" s="12">
        <f>июл.23!E76</f>
        <v>174</v>
      </c>
      <c r="R81" s="12">
        <f>авг.23!E76</f>
        <v>174</v>
      </c>
      <c r="S81" s="12">
        <f>сен.23!E76</f>
        <v>174</v>
      </c>
      <c r="T81" s="82">
        <f t="shared" si="8"/>
        <v>522</v>
      </c>
      <c r="U81" s="12">
        <f>окт.23!E76</f>
        <v>174</v>
      </c>
      <c r="V81" s="12">
        <f>ноя.23!E76</f>
        <v>174</v>
      </c>
      <c r="W81" s="12">
        <f>дек.23!E76</f>
        <v>174</v>
      </c>
    </row>
    <row r="82" spans="1:23" x14ac:dyDescent="0.25">
      <c r="A82" s="3">
        <v>73</v>
      </c>
      <c r="B82" s="107" t="s">
        <v>770</v>
      </c>
      <c r="C82" s="131">
        <v>108</v>
      </c>
      <c r="D82" s="131"/>
      <c r="E82" s="112">
        <f>СВОД_2022!F81</f>
        <v>-2466</v>
      </c>
      <c r="F82" s="113">
        <f t="shared" si="9"/>
        <v>-2754</v>
      </c>
      <c r="G82" s="114">
        <f>янв.23!F77+фев.23!F77+мар.23!F77+апр.23!F77+май.23!F77+июн.23!F77+июл.23!F77+авг.23!F77+сен.23!F77+окт.23!F77+ноя.23!F77+дек.23!F77</f>
        <v>1800</v>
      </c>
      <c r="H82" s="83">
        <f t="shared" si="5"/>
        <v>522</v>
      </c>
      <c r="I82" s="12">
        <f>янв.22!E76</f>
        <v>174</v>
      </c>
      <c r="J82" s="12">
        <f>фев.23!E77</f>
        <v>174</v>
      </c>
      <c r="K82" s="12">
        <f>фев.23!E77</f>
        <v>174</v>
      </c>
      <c r="L82" s="82">
        <f t="shared" si="6"/>
        <v>522</v>
      </c>
      <c r="M82" s="12">
        <f>апр.23!E77</f>
        <v>174</v>
      </c>
      <c r="N82" s="12">
        <f>май.23!E77</f>
        <v>174</v>
      </c>
      <c r="O82" s="12">
        <f>июн.23!E77</f>
        <v>174</v>
      </c>
      <c r="P82" s="82">
        <f t="shared" si="7"/>
        <v>522</v>
      </c>
      <c r="Q82" s="12">
        <f>июл.23!E77</f>
        <v>174</v>
      </c>
      <c r="R82" s="12">
        <f>авг.23!E77</f>
        <v>174</v>
      </c>
      <c r="S82" s="12">
        <f>сен.23!E77</f>
        <v>174</v>
      </c>
      <c r="T82" s="82">
        <f t="shared" si="8"/>
        <v>522</v>
      </c>
      <c r="U82" s="12">
        <f>окт.23!E77</f>
        <v>174</v>
      </c>
      <c r="V82" s="12">
        <f>ноя.23!E77</f>
        <v>174</v>
      </c>
      <c r="W82" s="12">
        <f>дек.23!E77</f>
        <v>174</v>
      </c>
    </row>
    <row r="83" spans="1:23" x14ac:dyDescent="0.25">
      <c r="A83" s="3">
        <v>74</v>
      </c>
      <c r="B83" s="107" t="s">
        <v>91</v>
      </c>
      <c r="C83" s="131">
        <v>109</v>
      </c>
      <c r="D83" s="131"/>
      <c r="E83" s="112">
        <f>СВОД_2022!F82</f>
        <v>348</v>
      </c>
      <c r="F83" s="113">
        <f t="shared" si="9"/>
        <v>-348</v>
      </c>
      <c r="G83" s="114">
        <f>янв.23!F78+фев.23!F78+мар.23!F78+апр.23!F78+май.23!F78+июн.23!F78+июл.23!F78+авг.23!F78+сен.23!F78+окт.23!F78+ноя.23!F78+дек.23!F78</f>
        <v>1392</v>
      </c>
      <c r="H83" s="83">
        <f t="shared" si="5"/>
        <v>522</v>
      </c>
      <c r="I83" s="12">
        <f>янв.22!E77</f>
        <v>174</v>
      </c>
      <c r="J83" s="12">
        <f>фев.23!E78</f>
        <v>174</v>
      </c>
      <c r="K83" s="12">
        <f>фев.23!E78</f>
        <v>174</v>
      </c>
      <c r="L83" s="82">
        <f t="shared" si="6"/>
        <v>522</v>
      </c>
      <c r="M83" s="12">
        <f>апр.23!E78</f>
        <v>174</v>
      </c>
      <c r="N83" s="12">
        <f>май.23!E78</f>
        <v>174</v>
      </c>
      <c r="O83" s="12">
        <f>июн.23!E78</f>
        <v>174</v>
      </c>
      <c r="P83" s="82">
        <f t="shared" si="7"/>
        <v>522</v>
      </c>
      <c r="Q83" s="12">
        <f>июл.23!E78</f>
        <v>174</v>
      </c>
      <c r="R83" s="12">
        <f>авг.23!E78</f>
        <v>174</v>
      </c>
      <c r="S83" s="12">
        <f>сен.23!E78</f>
        <v>174</v>
      </c>
      <c r="T83" s="82">
        <f t="shared" si="8"/>
        <v>522</v>
      </c>
      <c r="U83" s="12">
        <f>окт.23!E78</f>
        <v>174</v>
      </c>
      <c r="V83" s="12">
        <f>ноя.23!E78</f>
        <v>174</v>
      </c>
      <c r="W83" s="12">
        <f>дек.23!E78</f>
        <v>174</v>
      </c>
    </row>
    <row r="84" spans="1:23" x14ac:dyDescent="0.25">
      <c r="A84" s="3">
        <v>75</v>
      </c>
      <c r="B84" s="107" t="s">
        <v>92</v>
      </c>
      <c r="C84" s="131">
        <v>109</v>
      </c>
      <c r="D84" s="131" t="s">
        <v>19</v>
      </c>
      <c r="E84" s="112">
        <f>СВОД_2022!F83</f>
        <v>-1550</v>
      </c>
      <c r="F84" s="113">
        <f t="shared" si="9"/>
        <v>-638</v>
      </c>
      <c r="G84" s="114">
        <f>янв.23!F79+фев.23!F79+мар.23!F79+апр.23!F79+май.23!F79+июн.23!F79+июл.23!F79+авг.23!F79+сен.23!F79+окт.23!F79+ноя.23!F79+дек.23!F79</f>
        <v>3000</v>
      </c>
      <c r="H84" s="83">
        <f t="shared" si="5"/>
        <v>522</v>
      </c>
      <c r="I84" s="12">
        <f>янв.22!E78</f>
        <v>174</v>
      </c>
      <c r="J84" s="12">
        <f>фев.23!E79</f>
        <v>174</v>
      </c>
      <c r="K84" s="12">
        <f>фев.23!E79</f>
        <v>174</v>
      </c>
      <c r="L84" s="82">
        <f t="shared" si="6"/>
        <v>522</v>
      </c>
      <c r="M84" s="12">
        <f>апр.23!E79</f>
        <v>174</v>
      </c>
      <c r="N84" s="12">
        <f>май.23!E79</f>
        <v>174</v>
      </c>
      <c r="O84" s="12">
        <f>июн.23!E79</f>
        <v>174</v>
      </c>
      <c r="P84" s="82">
        <f t="shared" si="7"/>
        <v>522</v>
      </c>
      <c r="Q84" s="12">
        <f>июл.23!E79</f>
        <v>174</v>
      </c>
      <c r="R84" s="12">
        <f>авг.23!E79</f>
        <v>174</v>
      </c>
      <c r="S84" s="12">
        <f>сен.23!E79</f>
        <v>174</v>
      </c>
      <c r="T84" s="82">
        <f t="shared" si="8"/>
        <v>522</v>
      </c>
      <c r="U84" s="12">
        <f>окт.23!E79</f>
        <v>174</v>
      </c>
      <c r="V84" s="12">
        <f>ноя.23!E79</f>
        <v>174</v>
      </c>
      <c r="W84" s="12">
        <f>дек.23!E79</f>
        <v>174</v>
      </c>
    </row>
    <row r="85" spans="1:23" x14ac:dyDescent="0.25">
      <c r="A85" s="3">
        <v>76</v>
      </c>
      <c r="B85" s="107" t="s">
        <v>93</v>
      </c>
      <c r="C85" s="131">
        <v>110</v>
      </c>
      <c r="D85" s="131"/>
      <c r="E85" s="112">
        <f>СВОД_2022!F84</f>
        <v>-2088</v>
      </c>
      <c r="F85" s="113">
        <f t="shared" si="9"/>
        <v>-4176</v>
      </c>
      <c r="G85" s="114">
        <f>янв.23!F80+фев.23!F80+мар.23!F80+апр.23!F80+май.23!F80+июн.23!F80+июл.23!F80+авг.23!F80+сен.23!F80+окт.23!F80+ноя.23!F80+дек.23!F80</f>
        <v>0</v>
      </c>
      <c r="H85" s="83">
        <f t="shared" si="5"/>
        <v>522</v>
      </c>
      <c r="I85" s="12">
        <f>янв.22!E79</f>
        <v>174</v>
      </c>
      <c r="J85" s="12">
        <f>фев.23!E80</f>
        <v>174</v>
      </c>
      <c r="K85" s="12">
        <f>фев.23!E80</f>
        <v>174</v>
      </c>
      <c r="L85" s="82">
        <f t="shared" si="6"/>
        <v>522</v>
      </c>
      <c r="M85" s="12">
        <f>апр.23!E80</f>
        <v>174</v>
      </c>
      <c r="N85" s="12">
        <f>май.23!E80</f>
        <v>174</v>
      </c>
      <c r="O85" s="12">
        <f>июн.23!E80</f>
        <v>174</v>
      </c>
      <c r="P85" s="82">
        <f t="shared" si="7"/>
        <v>522</v>
      </c>
      <c r="Q85" s="12">
        <f>июл.23!E80</f>
        <v>174</v>
      </c>
      <c r="R85" s="12">
        <f>авг.23!E80</f>
        <v>174</v>
      </c>
      <c r="S85" s="12">
        <f>сен.23!E80</f>
        <v>174</v>
      </c>
      <c r="T85" s="82">
        <f t="shared" si="8"/>
        <v>522</v>
      </c>
      <c r="U85" s="12">
        <f>окт.23!E80</f>
        <v>174</v>
      </c>
      <c r="V85" s="12">
        <f>ноя.23!E80</f>
        <v>174</v>
      </c>
      <c r="W85" s="12">
        <f>дек.23!E80</f>
        <v>174</v>
      </c>
    </row>
    <row r="86" spans="1:23" x14ac:dyDescent="0.25">
      <c r="A86" s="3">
        <v>77</v>
      </c>
      <c r="B86" s="107" t="s">
        <v>94</v>
      </c>
      <c r="C86" s="131">
        <v>111</v>
      </c>
      <c r="D86" s="131"/>
      <c r="E86" s="112">
        <f>СВОД_2022!F85</f>
        <v>-174</v>
      </c>
      <c r="F86" s="113">
        <f t="shared" si="9"/>
        <v>5826</v>
      </c>
      <c r="G86" s="114">
        <f>янв.23!F81+фев.23!F81+мар.23!F81+апр.23!F81+май.23!F81+июн.23!F81+июл.23!F81+авг.23!F81+сен.23!F81+окт.23!F81+ноя.23!F81+дек.23!F81</f>
        <v>8088</v>
      </c>
      <c r="H86" s="83">
        <f t="shared" si="5"/>
        <v>522</v>
      </c>
      <c r="I86" s="12">
        <f>янв.22!E80</f>
        <v>174</v>
      </c>
      <c r="J86" s="12">
        <f>фев.23!E81</f>
        <v>174</v>
      </c>
      <c r="K86" s="12">
        <f>фев.23!E81</f>
        <v>174</v>
      </c>
      <c r="L86" s="82">
        <f t="shared" si="6"/>
        <v>522</v>
      </c>
      <c r="M86" s="12">
        <f>апр.23!E81</f>
        <v>174</v>
      </c>
      <c r="N86" s="12">
        <f>май.23!E81</f>
        <v>174</v>
      </c>
      <c r="O86" s="12">
        <f>июн.23!E81</f>
        <v>174</v>
      </c>
      <c r="P86" s="82">
        <f t="shared" si="7"/>
        <v>522</v>
      </c>
      <c r="Q86" s="12">
        <f>июл.23!E81</f>
        <v>174</v>
      </c>
      <c r="R86" s="12">
        <f>авг.23!E81</f>
        <v>174</v>
      </c>
      <c r="S86" s="12">
        <f>сен.23!E81</f>
        <v>174</v>
      </c>
      <c r="T86" s="82">
        <f t="shared" si="8"/>
        <v>522</v>
      </c>
      <c r="U86" s="12">
        <f>окт.23!E81</f>
        <v>174</v>
      </c>
      <c r="V86" s="12">
        <f>ноя.23!E81</f>
        <v>174</v>
      </c>
      <c r="W86" s="12">
        <f>дек.23!E81</f>
        <v>174</v>
      </c>
    </row>
    <row r="87" spans="1:23" x14ac:dyDescent="0.25">
      <c r="A87" s="3">
        <v>78</v>
      </c>
      <c r="B87" s="107" t="s">
        <v>95</v>
      </c>
      <c r="C87" s="131">
        <v>112</v>
      </c>
      <c r="D87" s="131"/>
      <c r="E87" s="112">
        <f>СВОД_2022!F86</f>
        <v>-2610</v>
      </c>
      <c r="F87" s="113">
        <f t="shared" si="9"/>
        <v>-2610</v>
      </c>
      <c r="G87" s="114">
        <f>янв.23!F82+фев.23!F82+мар.23!F82+апр.23!F82+май.23!F82+июн.23!F82+июл.23!F82+авг.23!F82+сен.23!F82+окт.23!F82+ноя.23!F82+дек.23!F82</f>
        <v>2088</v>
      </c>
      <c r="H87" s="83">
        <f t="shared" si="5"/>
        <v>522</v>
      </c>
      <c r="I87" s="12">
        <f>янв.22!E81</f>
        <v>174</v>
      </c>
      <c r="J87" s="12">
        <f>фев.23!E82</f>
        <v>174</v>
      </c>
      <c r="K87" s="12">
        <f>фев.23!E82</f>
        <v>174</v>
      </c>
      <c r="L87" s="82">
        <f t="shared" si="6"/>
        <v>522</v>
      </c>
      <c r="M87" s="12">
        <f>апр.23!E82</f>
        <v>174</v>
      </c>
      <c r="N87" s="12">
        <f>май.23!E82</f>
        <v>174</v>
      </c>
      <c r="O87" s="12">
        <f>июн.23!E82</f>
        <v>174</v>
      </c>
      <c r="P87" s="82">
        <f t="shared" si="7"/>
        <v>522</v>
      </c>
      <c r="Q87" s="12">
        <f>июл.23!E82</f>
        <v>174</v>
      </c>
      <c r="R87" s="12">
        <f>авг.23!E82</f>
        <v>174</v>
      </c>
      <c r="S87" s="12">
        <f>сен.23!E82</f>
        <v>174</v>
      </c>
      <c r="T87" s="82">
        <f t="shared" si="8"/>
        <v>522</v>
      </c>
      <c r="U87" s="12">
        <f>окт.23!E82</f>
        <v>174</v>
      </c>
      <c r="V87" s="12">
        <f>ноя.23!E82</f>
        <v>174</v>
      </c>
      <c r="W87" s="12">
        <f>дек.23!E82</f>
        <v>174</v>
      </c>
    </row>
    <row r="88" spans="1:23" x14ac:dyDescent="0.25">
      <c r="A88" s="3">
        <v>79</v>
      </c>
      <c r="B88" s="107" t="s">
        <v>96</v>
      </c>
      <c r="C88" s="131">
        <v>113</v>
      </c>
      <c r="D88" s="131"/>
      <c r="E88" s="112">
        <f>СВОД_2022!F87</f>
        <v>-11110</v>
      </c>
      <c r="F88" s="113">
        <f t="shared" si="9"/>
        <v>-13198</v>
      </c>
      <c r="G88" s="114">
        <f>янв.23!F83+фев.23!F83+мар.23!F83+апр.23!F83+май.23!F83+июн.23!F83+июл.23!F83+авг.23!F83+сен.23!F83+окт.23!F83+ноя.23!F83+дек.23!F83</f>
        <v>0</v>
      </c>
      <c r="H88" s="83">
        <f t="shared" si="5"/>
        <v>522</v>
      </c>
      <c r="I88" s="12">
        <f>янв.22!E82</f>
        <v>174</v>
      </c>
      <c r="J88" s="12">
        <f>фев.23!E83</f>
        <v>174</v>
      </c>
      <c r="K88" s="12">
        <f>фев.23!E83</f>
        <v>174</v>
      </c>
      <c r="L88" s="82">
        <f t="shared" si="6"/>
        <v>522</v>
      </c>
      <c r="M88" s="12">
        <f>апр.23!E83</f>
        <v>174</v>
      </c>
      <c r="N88" s="12">
        <f>май.23!E83</f>
        <v>174</v>
      </c>
      <c r="O88" s="12">
        <f>июн.23!E83</f>
        <v>174</v>
      </c>
      <c r="P88" s="82">
        <f t="shared" si="7"/>
        <v>522</v>
      </c>
      <c r="Q88" s="12">
        <f>июл.23!E83</f>
        <v>174</v>
      </c>
      <c r="R88" s="12">
        <f>авг.23!E83</f>
        <v>174</v>
      </c>
      <c r="S88" s="12">
        <f>сен.23!E83</f>
        <v>174</v>
      </c>
      <c r="T88" s="82">
        <f t="shared" si="8"/>
        <v>522</v>
      </c>
      <c r="U88" s="12">
        <f>окт.23!E83</f>
        <v>174</v>
      </c>
      <c r="V88" s="12">
        <f>ноя.23!E83</f>
        <v>174</v>
      </c>
      <c r="W88" s="12">
        <f>дек.23!E83</f>
        <v>174</v>
      </c>
    </row>
    <row r="89" spans="1:23" x14ac:dyDescent="0.25">
      <c r="A89" s="3">
        <v>80</v>
      </c>
      <c r="B89" s="107" t="s">
        <v>97</v>
      </c>
      <c r="C89" s="131">
        <v>114</v>
      </c>
      <c r="D89" s="131"/>
      <c r="E89" s="112">
        <f>СВОД_2022!F88</f>
        <v>-12790</v>
      </c>
      <c r="F89" s="113">
        <f t="shared" si="9"/>
        <v>-14878</v>
      </c>
      <c r="G89" s="114">
        <f>янв.23!F84+фев.23!F84+мар.23!F84+апр.23!F84+май.23!F84+июн.23!F84+июл.23!F84+авг.23!F84+сен.23!F84+окт.23!F84+ноя.23!F84+дек.23!F84</f>
        <v>0</v>
      </c>
      <c r="H89" s="83">
        <f t="shared" si="5"/>
        <v>522</v>
      </c>
      <c r="I89" s="12">
        <f>янв.22!E83</f>
        <v>174</v>
      </c>
      <c r="J89" s="12">
        <f>фев.23!E84</f>
        <v>174</v>
      </c>
      <c r="K89" s="12">
        <f>фев.23!E84</f>
        <v>174</v>
      </c>
      <c r="L89" s="82">
        <f t="shared" si="6"/>
        <v>522</v>
      </c>
      <c r="M89" s="12">
        <f>апр.23!E84</f>
        <v>174</v>
      </c>
      <c r="N89" s="12">
        <f>май.23!E84</f>
        <v>174</v>
      </c>
      <c r="O89" s="12">
        <f>июн.23!E84</f>
        <v>174</v>
      </c>
      <c r="P89" s="82">
        <f t="shared" si="7"/>
        <v>522</v>
      </c>
      <c r="Q89" s="12">
        <f>июл.23!E84</f>
        <v>174</v>
      </c>
      <c r="R89" s="12">
        <f>авг.23!E84</f>
        <v>174</v>
      </c>
      <c r="S89" s="12">
        <f>сен.23!E84</f>
        <v>174</v>
      </c>
      <c r="T89" s="82">
        <f t="shared" si="8"/>
        <v>522</v>
      </c>
      <c r="U89" s="12">
        <f>окт.23!E84</f>
        <v>174</v>
      </c>
      <c r="V89" s="12">
        <f>ноя.23!E84</f>
        <v>174</v>
      </c>
      <c r="W89" s="12">
        <f>дек.23!E84</f>
        <v>174</v>
      </c>
    </row>
    <row r="90" spans="1:23" x14ac:dyDescent="0.25">
      <c r="A90" s="3">
        <v>81</v>
      </c>
      <c r="B90" s="107" t="s">
        <v>98</v>
      </c>
      <c r="C90" s="131">
        <v>115</v>
      </c>
      <c r="D90" s="131"/>
      <c r="E90" s="112">
        <f>СВОД_2022!F89</f>
        <v>-12790</v>
      </c>
      <c r="F90" s="113">
        <f t="shared" si="9"/>
        <v>-14878</v>
      </c>
      <c r="G90" s="114">
        <f>янв.23!F85+фев.23!F85+мар.23!F85+апр.23!F85+май.23!F85+июн.23!F85+июл.23!F85+авг.23!F85+сен.23!F85+окт.23!F85+ноя.23!F85+дек.23!F85</f>
        <v>0</v>
      </c>
      <c r="H90" s="83">
        <f t="shared" si="5"/>
        <v>522</v>
      </c>
      <c r="I90" s="12">
        <f>янв.22!E84</f>
        <v>174</v>
      </c>
      <c r="J90" s="12">
        <f>фев.23!E85</f>
        <v>174</v>
      </c>
      <c r="K90" s="12">
        <f>фев.23!E85</f>
        <v>174</v>
      </c>
      <c r="L90" s="82">
        <f t="shared" si="6"/>
        <v>522</v>
      </c>
      <c r="M90" s="12">
        <f>апр.23!E85</f>
        <v>174</v>
      </c>
      <c r="N90" s="12">
        <f>май.23!E85</f>
        <v>174</v>
      </c>
      <c r="O90" s="12">
        <f>июн.23!E85</f>
        <v>174</v>
      </c>
      <c r="P90" s="82">
        <f t="shared" si="7"/>
        <v>522</v>
      </c>
      <c r="Q90" s="12">
        <f>июл.23!E85</f>
        <v>174</v>
      </c>
      <c r="R90" s="12">
        <f>авг.23!E85</f>
        <v>174</v>
      </c>
      <c r="S90" s="12">
        <f>сен.23!E85</f>
        <v>174</v>
      </c>
      <c r="T90" s="82">
        <f t="shared" si="8"/>
        <v>522</v>
      </c>
      <c r="U90" s="12">
        <f>окт.23!E85</f>
        <v>174</v>
      </c>
      <c r="V90" s="12">
        <f>ноя.23!E85</f>
        <v>174</v>
      </c>
      <c r="W90" s="12">
        <f>дек.23!E85</f>
        <v>174</v>
      </c>
    </row>
    <row r="91" spans="1:23" x14ac:dyDescent="0.25">
      <c r="A91" s="3">
        <v>82</v>
      </c>
      <c r="B91" s="107" t="s">
        <v>99</v>
      </c>
      <c r="C91" s="131">
        <v>116</v>
      </c>
      <c r="D91" s="131"/>
      <c r="E91" s="112">
        <f>СВОД_2022!F90</f>
        <v>-12790</v>
      </c>
      <c r="F91" s="113">
        <f t="shared" si="9"/>
        <v>-14878</v>
      </c>
      <c r="G91" s="114">
        <f>янв.23!F86+фев.23!F86+мар.23!F86+апр.23!F86+май.23!F86+июн.23!F86+июл.23!F86+авг.23!F86+сен.23!F86+окт.23!F86+ноя.23!F86+дек.23!F86</f>
        <v>0</v>
      </c>
      <c r="H91" s="83">
        <f t="shared" si="5"/>
        <v>522</v>
      </c>
      <c r="I91" s="12">
        <f>янв.22!E85</f>
        <v>174</v>
      </c>
      <c r="J91" s="12">
        <f>фев.23!E86</f>
        <v>174</v>
      </c>
      <c r="K91" s="12">
        <f>фев.23!E86</f>
        <v>174</v>
      </c>
      <c r="L91" s="82">
        <f t="shared" si="6"/>
        <v>522</v>
      </c>
      <c r="M91" s="12">
        <f>апр.23!E86</f>
        <v>174</v>
      </c>
      <c r="N91" s="12">
        <f>май.23!E86</f>
        <v>174</v>
      </c>
      <c r="O91" s="12">
        <f>июн.23!E86</f>
        <v>174</v>
      </c>
      <c r="P91" s="82">
        <f t="shared" si="7"/>
        <v>522</v>
      </c>
      <c r="Q91" s="12">
        <f>июл.23!E86</f>
        <v>174</v>
      </c>
      <c r="R91" s="12">
        <f>авг.23!E86</f>
        <v>174</v>
      </c>
      <c r="S91" s="12">
        <f>сен.23!E86</f>
        <v>174</v>
      </c>
      <c r="T91" s="82">
        <f t="shared" si="8"/>
        <v>522</v>
      </c>
      <c r="U91" s="12">
        <f>окт.23!E86</f>
        <v>174</v>
      </c>
      <c r="V91" s="12">
        <f>ноя.23!E86</f>
        <v>174</v>
      </c>
      <c r="W91" s="12">
        <f>дек.23!E86</f>
        <v>174</v>
      </c>
    </row>
    <row r="92" spans="1:23" x14ac:dyDescent="0.25">
      <c r="A92" s="3">
        <v>83</v>
      </c>
      <c r="B92" s="107" t="s">
        <v>100</v>
      </c>
      <c r="C92" s="131">
        <v>118</v>
      </c>
      <c r="D92" s="131"/>
      <c r="E92" s="112">
        <f>СВОД_2022!F91</f>
        <v>2088</v>
      </c>
      <c r="F92" s="113">
        <f t="shared" si="9"/>
        <v>2088</v>
      </c>
      <c r="G92" s="114">
        <f>янв.23!F87+фев.23!F87+мар.23!F87+апр.23!F87+май.23!F87+июн.23!F87+июл.23!F87+авг.23!F87+сен.23!F87+окт.23!F87+ноя.23!F87+дек.23!F87</f>
        <v>2088</v>
      </c>
      <c r="H92" s="83">
        <f t="shared" si="5"/>
        <v>522</v>
      </c>
      <c r="I92" s="12">
        <f>янв.22!E86</f>
        <v>174</v>
      </c>
      <c r="J92" s="12">
        <f>фев.23!E87</f>
        <v>174</v>
      </c>
      <c r="K92" s="12">
        <f>фев.23!E87</f>
        <v>174</v>
      </c>
      <c r="L92" s="82">
        <f t="shared" si="6"/>
        <v>522</v>
      </c>
      <c r="M92" s="12">
        <f>апр.23!E87</f>
        <v>174</v>
      </c>
      <c r="N92" s="12">
        <f>май.23!E87</f>
        <v>174</v>
      </c>
      <c r="O92" s="12">
        <f>июн.23!E87</f>
        <v>174</v>
      </c>
      <c r="P92" s="82">
        <f t="shared" si="7"/>
        <v>522</v>
      </c>
      <c r="Q92" s="12">
        <f>июл.23!E87</f>
        <v>174</v>
      </c>
      <c r="R92" s="12">
        <f>авг.23!E87</f>
        <v>174</v>
      </c>
      <c r="S92" s="12">
        <f>сен.23!E87</f>
        <v>174</v>
      </c>
      <c r="T92" s="82">
        <f t="shared" si="8"/>
        <v>522</v>
      </c>
      <c r="U92" s="12">
        <f>окт.23!E87</f>
        <v>174</v>
      </c>
      <c r="V92" s="12">
        <f>ноя.23!E87</f>
        <v>174</v>
      </c>
      <c r="W92" s="12">
        <f>дек.23!E87</f>
        <v>174</v>
      </c>
    </row>
    <row r="93" spans="1:23" x14ac:dyDescent="0.25">
      <c r="A93" s="3">
        <v>84</v>
      </c>
      <c r="B93" s="107" t="s">
        <v>101</v>
      </c>
      <c r="C93" s="131">
        <v>119</v>
      </c>
      <c r="D93" s="131" t="s">
        <v>19</v>
      </c>
      <c r="E93" s="112">
        <f>СВОД_2022!F92</f>
        <v>-9990</v>
      </c>
      <c r="F93" s="113">
        <f t="shared" si="9"/>
        <v>-12078</v>
      </c>
      <c r="G93" s="114">
        <f>янв.23!F88+фев.23!F88+мар.23!F88+апр.23!F88+май.23!F88+июн.23!F88+июл.23!F88+авг.23!F88+сен.23!F88+окт.23!F88+ноя.23!F88+дек.23!F88</f>
        <v>0</v>
      </c>
      <c r="H93" s="83">
        <f t="shared" si="5"/>
        <v>522</v>
      </c>
      <c r="I93" s="12">
        <f>янв.22!E87</f>
        <v>174</v>
      </c>
      <c r="J93" s="12">
        <f>фев.23!E88</f>
        <v>174</v>
      </c>
      <c r="K93" s="12">
        <f>фев.23!E88</f>
        <v>174</v>
      </c>
      <c r="L93" s="82">
        <f t="shared" si="6"/>
        <v>522</v>
      </c>
      <c r="M93" s="12">
        <f>апр.23!E88</f>
        <v>174</v>
      </c>
      <c r="N93" s="12">
        <f>май.23!E88</f>
        <v>174</v>
      </c>
      <c r="O93" s="12">
        <f>июн.23!E88</f>
        <v>174</v>
      </c>
      <c r="P93" s="82">
        <f t="shared" si="7"/>
        <v>522</v>
      </c>
      <c r="Q93" s="12">
        <f>июл.23!E88</f>
        <v>174</v>
      </c>
      <c r="R93" s="12">
        <f>авг.23!E88</f>
        <v>174</v>
      </c>
      <c r="S93" s="12">
        <f>сен.23!E88</f>
        <v>174</v>
      </c>
      <c r="T93" s="82">
        <f t="shared" si="8"/>
        <v>522</v>
      </c>
      <c r="U93" s="12">
        <f>окт.23!E88</f>
        <v>174</v>
      </c>
      <c r="V93" s="12">
        <f>ноя.23!E88</f>
        <v>174</v>
      </c>
      <c r="W93" s="12">
        <f>дек.23!E88</f>
        <v>174</v>
      </c>
    </row>
    <row r="94" spans="1:23" x14ac:dyDescent="0.25">
      <c r="A94" s="3">
        <v>85</v>
      </c>
      <c r="B94" s="107" t="s">
        <v>102</v>
      </c>
      <c r="C94" s="131">
        <v>120</v>
      </c>
      <c r="D94" s="131"/>
      <c r="E94" s="112">
        <f>СВОД_2022!F93</f>
        <v>-174</v>
      </c>
      <c r="F94" s="113">
        <f t="shared" si="9"/>
        <v>-174</v>
      </c>
      <c r="G94" s="114">
        <f>янв.23!F89+фев.23!F89+мар.23!F89+апр.23!F89+май.23!F89+июн.23!F89+июл.23!F89+авг.23!F89+сен.23!F89+окт.23!F89+ноя.23!F89+дек.23!F89</f>
        <v>2088</v>
      </c>
      <c r="H94" s="83">
        <f t="shared" si="5"/>
        <v>522</v>
      </c>
      <c r="I94" s="12">
        <f>янв.22!E88</f>
        <v>174</v>
      </c>
      <c r="J94" s="12">
        <f>фев.23!E89</f>
        <v>174</v>
      </c>
      <c r="K94" s="12">
        <f>фев.23!E89</f>
        <v>174</v>
      </c>
      <c r="L94" s="82">
        <f t="shared" si="6"/>
        <v>522</v>
      </c>
      <c r="M94" s="12">
        <f>апр.23!E89</f>
        <v>174</v>
      </c>
      <c r="N94" s="12">
        <f>май.23!E89</f>
        <v>174</v>
      </c>
      <c r="O94" s="12">
        <f>июн.23!E89</f>
        <v>174</v>
      </c>
      <c r="P94" s="82">
        <f t="shared" si="7"/>
        <v>522</v>
      </c>
      <c r="Q94" s="12">
        <f>июл.23!E89</f>
        <v>174</v>
      </c>
      <c r="R94" s="12">
        <f>авг.23!E89</f>
        <v>174</v>
      </c>
      <c r="S94" s="12">
        <f>сен.23!E89</f>
        <v>174</v>
      </c>
      <c r="T94" s="82">
        <f t="shared" si="8"/>
        <v>522</v>
      </c>
      <c r="U94" s="12">
        <f>окт.23!E89</f>
        <v>174</v>
      </c>
      <c r="V94" s="12">
        <f>ноя.23!E89</f>
        <v>174</v>
      </c>
      <c r="W94" s="12">
        <f>дек.23!E89</f>
        <v>174</v>
      </c>
    </row>
    <row r="95" spans="1:23" x14ac:dyDescent="0.25">
      <c r="A95" s="3">
        <v>86</v>
      </c>
      <c r="B95" s="107" t="s">
        <v>103</v>
      </c>
      <c r="C95" s="131">
        <v>122</v>
      </c>
      <c r="D95" s="131"/>
      <c r="E95" s="112">
        <f>СВОД_2022!F94</f>
        <v>-120</v>
      </c>
      <c r="F95" s="113">
        <f t="shared" si="9"/>
        <v>0</v>
      </c>
      <c r="G95" s="114">
        <f>янв.23!F90+фев.23!F90+мар.23!F90+апр.23!F90+май.23!F90+июн.23!F90+июл.23!F90+авг.23!F90+сен.23!F90+окт.23!F90+ноя.23!F90+дек.23!F90</f>
        <v>2208</v>
      </c>
      <c r="H95" s="83">
        <f t="shared" si="5"/>
        <v>522</v>
      </c>
      <c r="I95" s="12">
        <f>янв.22!E89</f>
        <v>174</v>
      </c>
      <c r="J95" s="12">
        <f>фев.23!E90</f>
        <v>174</v>
      </c>
      <c r="K95" s="12">
        <f>фев.23!E90</f>
        <v>174</v>
      </c>
      <c r="L95" s="82">
        <f t="shared" si="6"/>
        <v>522</v>
      </c>
      <c r="M95" s="12">
        <f>апр.23!E90</f>
        <v>174</v>
      </c>
      <c r="N95" s="12">
        <f>май.23!E90</f>
        <v>174</v>
      </c>
      <c r="O95" s="12">
        <f>июн.23!E90</f>
        <v>174</v>
      </c>
      <c r="P95" s="82">
        <f t="shared" si="7"/>
        <v>522</v>
      </c>
      <c r="Q95" s="12">
        <f>июл.23!E90</f>
        <v>174</v>
      </c>
      <c r="R95" s="12">
        <f>авг.23!E90</f>
        <v>174</v>
      </c>
      <c r="S95" s="12">
        <f>сен.23!E90</f>
        <v>174</v>
      </c>
      <c r="T95" s="82">
        <f t="shared" si="8"/>
        <v>522</v>
      </c>
      <c r="U95" s="12">
        <f>окт.23!E90</f>
        <v>174</v>
      </c>
      <c r="V95" s="12">
        <f>ноя.23!E90</f>
        <v>174</v>
      </c>
      <c r="W95" s="12">
        <f>дек.23!E90</f>
        <v>174</v>
      </c>
    </row>
    <row r="96" spans="1:23" x14ac:dyDescent="0.25">
      <c r="A96" s="3">
        <v>87</v>
      </c>
      <c r="B96" s="107" t="s">
        <v>104</v>
      </c>
      <c r="C96" s="131">
        <v>123</v>
      </c>
      <c r="D96" s="131"/>
      <c r="E96" s="112">
        <f>СВОД_2022!F95</f>
        <v>-2090</v>
      </c>
      <c r="F96" s="113">
        <f t="shared" si="9"/>
        <v>-4178</v>
      </c>
      <c r="G96" s="114">
        <f>янв.23!F91+фев.23!F91+мар.23!F91+апр.23!F91+май.23!F91+июн.23!F91+июл.23!F91+авг.23!F91+сен.23!F91+окт.23!F91+ноя.23!F91+дек.23!F91</f>
        <v>0</v>
      </c>
      <c r="H96" s="83">
        <f t="shared" si="5"/>
        <v>522</v>
      </c>
      <c r="I96" s="12">
        <f>янв.22!E90</f>
        <v>174</v>
      </c>
      <c r="J96" s="12">
        <f>фев.23!E91</f>
        <v>174</v>
      </c>
      <c r="K96" s="12">
        <f>фев.23!E91</f>
        <v>174</v>
      </c>
      <c r="L96" s="82">
        <f t="shared" si="6"/>
        <v>522</v>
      </c>
      <c r="M96" s="12">
        <f>апр.23!E91</f>
        <v>174</v>
      </c>
      <c r="N96" s="12">
        <f>май.23!E91</f>
        <v>174</v>
      </c>
      <c r="O96" s="12">
        <f>июн.23!E91</f>
        <v>174</v>
      </c>
      <c r="P96" s="82">
        <f t="shared" si="7"/>
        <v>522</v>
      </c>
      <c r="Q96" s="12">
        <f>июл.23!E91</f>
        <v>174</v>
      </c>
      <c r="R96" s="12">
        <f>авг.23!E91</f>
        <v>174</v>
      </c>
      <c r="S96" s="12">
        <f>сен.23!E91</f>
        <v>174</v>
      </c>
      <c r="T96" s="82">
        <f t="shared" si="8"/>
        <v>522</v>
      </c>
      <c r="U96" s="12">
        <f>окт.23!E91</f>
        <v>174</v>
      </c>
      <c r="V96" s="12">
        <f>ноя.23!E91</f>
        <v>174</v>
      </c>
      <c r="W96" s="12">
        <f>дек.23!E91</f>
        <v>174</v>
      </c>
    </row>
    <row r="97" spans="1:23" x14ac:dyDescent="0.25">
      <c r="A97" s="3">
        <v>88</v>
      </c>
      <c r="B97" s="107" t="s">
        <v>105</v>
      </c>
      <c r="C97" s="131">
        <v>124</v>
      </c>
      <c r="D97" s="131"/>
      <c r="E97" s="112">
        <f>СВОД_2022!F96</f>
        <v>-6960</v>
      </c>
      <c r="F97" s="113">
        <f t="shared" si="9"/>
        <v>-9048</v>
      </c>
      <c r="G97" s="114">
        <f>янв.23!F92+фев.23!F92+мар.23!F92+апр.23!F92+май.23!F92+июн.23!F92+июл.23!F92+авг.23!F92+сен.23!F92+окт.23!F92+ноя.23!F92+дек.23!F92</f>
        <v>0</v>
      </c>
      <c r="H97" s="83">
        <f t="shared" si="5"/>
        <v>522</v>
      </c>
      <c r="I97" s="12">
        <f>янв.22!E91</f>
        <v>174</v>
      </c>
      <c r="J97" s="12">
        <f>фев.23!E92</f>
        <v>174</v>
      </c>
      <c r="K97" s="12">
        <f>фев.23!E92</f>
        <v>174</v>
      </c>
      <c r="L97" s="82">
        <f t="shared" si="6"/>
        <v>522</v>
      </c>
      <c r="M97" s="12">
        <f>апр.23!E92</f>
        <v>174</v>
      </c>
      <c r="N97" s="12">
        <f>май.23!E92</f>
        <v>174</v>
      </c>
      <c r="O97" s="12">
        <f>июн.23!E92</f>
        <v>174</v>
      </c>
      <c r="P97" s="82">
        <f t="shared" si="7"/>
        <v>522</v>
      </c>
      <c r="Q97" s="12">
        <f>июл.23!E92</f>
        <v>174</v>
      </c>
      <c r="R97" s="12">
        <f>авг.23!E92</f>
        <v>174</v>
      </c>
      <c r="S97" s="12">
        <f>сен.23!E92</f>
        <v>174</v>
      </c>
      <c r="T97" s="82">
        <f t="shared" si="8"/>
        <v>522</v>
      </c>
      <c r="U97" s="12">
        <f>окт.23!E92</f>
        <v>174</v>
      </c>
      <c r="V97" s="12">
        <f>ноя.23!E92</f>
        <v>174</v>
      </c>
      <c r="W97" s="12">
        <f>дек.23!E92</f>
        <v>174</v>
      </c>
    </row>
    <row r="98" spans="1:23" x14ac:dyDescent="0.25">
      <c r="A98" s="3">
        <v>89</v>
      </c>
      <c r="B98" s="107" t="s">
        <v>106</v>
      </c>
      <c r="C98" s="131">
        <v>125</v>
      </c>
      <c r="D98" s="131"/>
      <c r="E98" s="112">
        <f>СВОД_2022!F97</f>
        <v>-360</v>
      </c>
      <c r="F98" s="113">
        <f t="shared" si="9"/>
        <v>-360</v>
      </c>
      <c r="G98" s="114">
        <f>янв.23!F93+фев.23!F93+мар.23!F93+апр.23!F93+май.23!F93+июн.23!F93+июл.23!F93+авг.23!F93+сен.23!F93+окт.23!F93+ноя.23!F93+дек.23!F93</f>
        <v>2088</v>
      </c>
      <c r="H98" s="83">
        <f t="shared" si="5"/>
        <v>522</v>
      </c>
      <c r="I98" s="12">
        <f>янв.22!E92</f>
        <v>174</v>
      </c>
      <c r="J98" s="12">
        <f>фев.23!E93</f>
        <v>174</v>
      </c>
      <c r="K98" s="12">
        <f>фев.23!E93</f>
        <v>174</v>
      </c>
      <c r="L98" s="82">
        <f t="shared" si="6"/>
        <v>522</v>
      </c>
      <c r="M98" s="12">
        <f>апр.23!E93</f>
        <v>174</v>
      </c>
      <c r="N98" s="12">
        <f>май.23!E93</f>
        <v>174</v>
      </c>
      <c r="O98" s="12">
        <f>июн.23!E93</f>
        <v>174</v>
      </c>
      <c r="P98" s="82">
        <f t="shared" si="7"/>
        <v>522</v>
      </c>
      <c r="Q98" s="12">
        <f>июл.23!E93</f>
        <v>174</v>
      </c>
      <c r="R98" s="12">
        <f>авг.23!E93</f>
        <v>174</v>
      </c>
      <c r="S98" s="12">
        <f>сен.23!E93</f>
        <v>174</v>
      </c>
      <c r="T98" s="82">
        <f t="shared" si="8"/>
        <v>522</v>
      </c>
      <c r="U98" s="12">
        <f>окт.23!E93</f>
        <v>174</v>
      </c>
      <c r="V98" s="12">
        <f>ноя.23!E93</f>
        <v>174</v>
      </c>
      <c r="W98" s="12">
        <f>дек.23!E93</f>
        <v>174</v>
      </c>
    </row>
    <row r="99" spans="1:23" x14ac:dyDescent="0.25">
      <c r="A99" s="3">
        <v>90</v>
      </c>
      <c r="B99" s="107" t="s">
        <v>107</v>
      </c>
      <c r="C99" s="131">
        <v>126</v>
      </c>
      <c r="D99" s="131"/>
      <c r="E99" s="112">
        <f>СВОД_2022!F98</f>
        <v>-520</v>
      </c>
      <c r="F99" s="113">
        <f t="shared" si="9"/>
        <v>-2608</v>
      </c>
      <c r="G99" s="114">
        <f>янв.23!F94+фев.23!F94+мар.23!F94+апр.23!F94+май.23!F94+июн.23!F94+июл.23!F94+авг.23!F94+сен.23!F94+окт.23!F94+ноя.23!F94+дек.23!F94</f>
        <v>0</v>
      </c>
      <c r="H99" s="83">
        <f t="shared" si="5"/>
        <v>522</v>
      </c>
      <c r="I99" s="12">
        <f>янв.22!E93</f>
        <v>174</v>
      </c>
      <c r="J99" s="12">
        <f>фев.23!E94</f>
        <v>174</v>
      </c>
      <c r="K99" s="12">
        <f>фев.23!E94</f>
        <v>174</v>
      </c>
      <c r="L99" s="82">
        <f t="shared" si="6"/>
        <v>522</v>
      </c>
      <c r="M99" s="12">
        <f>апр.23!E94</f>
        <v>174</v>
      </c>
      <c r="N99" s="12">
        <f>май.23!E94</f>
        <v>174</v>
      </c>
      <c r="O99" s="12">
        <f>июн.23!E94</f>
        <v>174</v>
      </c>
      <c r="P99" s="82">
        <f t="shared" si="7"/>
        <v>522</v>
      </c>
      <c r="Q99" s="12">
        <f>июл.23!E94</f>
        <v>174</v>
      </c>
      <c r="R99" s="12">
        <f>авг.23!E94</f>
        <v>174</v>
      </c>
      <c r="S99" s="12">
        <f>сен.23!E94</f>
        <v>174</v>
      </c>
      <c r="T99" s="82">
        <f t="shared" si="8"/>
        <v>522</v>
      </c>
      <c r="U99" s="12">
        <f>окт.23!E94</f>
        <v>174</v>
      </c>
      <c r="V99" s="12">
        <f>ноя.23!E94</f>
        <v>174</v>
      </c>
      <c r="W99" s="12">
        <f>дек.23!E94</f>
        <v>174</v>
      </c>
    </row>
    <row r="100" spans="1:23" x14ac:dyDescent="0.25">
      <c r="A100" s="3">
        <v>91</v>
      </c>
      <c r="B100" s="107" t="s">
        <v>339</v>
      </c>
      <c r="C100" s="131">
        <v>127</v>
      </c>
      <c r="D100" s="131"/>
      <c r="E100" s="112">
        <f>СВОД_2022!F99</f>
        <v>-6752</v>
      </c>
      <c r="F100" s="113">
        <f t="shared" si="9"/>
        <v>-8840</v>
      </c>
      <c r="G100" s="114">
        <f>янв.23!F95+фев.23!F95+мар.23!F95+апр.23!F95+май.23!F95+июн.23!F95+июл.23!F95+авг.23!F95+сен.23!F95+окт.23!F95+ноя.23!F95+дек.23!F95</f>
        <v>0</v>
      </c>
      <c r="H100" s="83">
        <f t="shared" si="5"/>
        <v>522</v>
      </c>
      <c r="I100" s="12">
        <f>янв.22!E94</f>
        <v>174</v>
      </c>
      <c r="J100" s="12">
        <f>фев.23!E95</f>
        <v>174</v>
      </c>
      <c r="K100" s="12">
        <f>фев.23!E95</f>
        <v>174</v>
      </c>
      <c r="L100" s="82">
        <f t="shared" si="6"/>
        <v>522</v>
      </c>
      <c r="M100" s="12">
        <f>апр.23!E95</f>
        <v>174</v>
      </c>
      <c r="N100" s="12">
        <f>май.23!E95</f>
        <v>174</v>
      </c>
      <c r="O100" s="12">
        <f>июн.23!E95</f>
        <v>174</v>
      </c>
      <c r="P100" s="82">
        <f t="shared" si="7"/>
        <v>522</v>
      </c>
      <c r="Q100" s="12">
        <f>июл.23!E95</f>
        <v>174</v>
      </c>
      <c r="R100" s="12">
        <f>авг.23!E95</f>
        <v>174</v>
      </c>
      <c r="S100" s="12">
        <f>сен.23!E95</f>
        <v>174</v>
      </c>
      <c r="T100" s="82">
        <f t="shared" si="8"/>
        <v>522</v>
      </c>
      <c r="U100" s="12">
        <f>окт.23!E95</f>
        <v>174</v>
      </c>
      <c r="V100" s="12">
        <f>ноя.23!E95</f>
        <v>174</v>
      </c>
      <c r="W100" s="12">
        <f>дек.23!E95</f>
        <v>174</v>
      </c>
    </row>
    <row r="101" spans="1:23" x14ac:dyDescent="0.25">
      <c r="A101" s="3">
        <v>92</v>
      </c>
      <c r="B101" s="107" t="s">
        <v>109</v>
      </c>
      <c r="C101" s="131">
        <v>132</v>
      </c>
      <c r="D101" s="131"/>
      <c r="E101" s="112">
        <f>СВОД_2022!F100</f>
        <v>-3306</v>
      </c>
      <c r="F101" s="113">
        <f t="shared" si="9"/>
        <v>-5394</v>
      </c>
      <c r="G101" s="114">
        <f>янв.23!F96+фев.23!F96+мар.23!F96+апр.23!F96+май.23!F96+июн.23!F96+июл.23!F96+авг.23!F96+сен.23!F96+окт.23!F96+ноя.23!F96+дек.23!F96</f>
        <v>0</v>
      </c>
      <c r="H101" s="83">
        <f t="shared" si="5"/>
        <v>522</v>
      </c>
      <c r="I101" s="12">
        <f>янв.22!E95</f>
        <v>174</v>
      </c>
      <c r="J101" s="12">
        <f>фев.23!E96</f>
        <v>174</v>
      </c>
      <c r="K101" s="12">
        <f>фев.23!E96</f>
        <v>174</v>
      </c>
      <c r="L101" s="82">
        <f t="shared" si="6"/>
        <v>522</v>
      </c>
      <c r="M101" s="12">
        <f>апр.23!E96</f>
        <v>174</v>
      </c>
      <c r="N101" s="12">
        <f>май.23!E96</f>
        <v>174</v>
      </c>
      <c r="O101" s="12">
        <f>июн.23!E96</f>
        <v>174</v>
      </c>
      <c r="P101" s="82">
        <f t="shared" si="7"/>
        <v>522</v>
      </c>
      <c r="Q101" s="12">
        <f>июл.23!E96</f>
        <v>174</v>
      </c>
      <c r="R101" s="12">
        <f>авг.23!E96</f>
        <v>174</v>
      </c>
      <c r="S101" s="12">
        <f>сен.23!E96</f>
        <v>174</v>
      </c>
      <c r="T101" s="82">
        <f t="shared" si="8"/>
        <v>522</v>
      </c>
      <c r="U101" s="12">
        <f>окт.23!E96</f>
        <v>174</v>
      </c>
      <c r="V101" s="12">
        <f>ноя.23!E96</f>
        <v>174</v>
      </c>
      <c r="W101" s="12">
        <f>дек.23!E96</f>
        <v>174</v>
      </c>
    </row>
    <row r="102" spans="1:23" x14ac:dyDescent="0.25">
      <c r="A102" s="3">
        <v>93</v>
      </c>
      <c r="B102" s="107" t="s">
        <v>110</v>
      </c>
      <c r="C102" s="131">
        <v>133</v>
      </c>
      <c r="D102" s="131"/>
      <c r="E102" s="112">
        <f>СВОД_2022!F101</f>
        <v>0</v>
      </c>
      <c r="F102" s="113">
        <f t="shared" si="9"/>
        <v>0</v>
      </c>
      <c r="G102" s="114">
        <f>янв.23!F97+фев.23!F97+мар.23!F97+апр.23!F97+май.23!F97+июн.23!F97+июл.23!F97+авг.23!F97+сен.23!F97+окт.23!F97+ноя.23!F97+дек.23!F97</f>
        <v>2088</v>
      </c>
      <c r="H102" s="83">
        <f t="shared" si="5"/>
        <v>522</v>
      </c>
      <c r="I102" s="12">
        <f>янв.22!E96</f>
        <v>174</v>
      </c>
      <c r="J102" s="12">
        <f>фев.23!E97</f>
        <v>174</v>
      </c>
      <c r="K102" s="12">
        <f>фев.23!E97</f>
        <v>174</v>
      </c>
      <c r="L102" s="82">
        <f t="shared" si="6"/>
        <v>522</v>
      </c>
      <c r="M102" s="12">
        <f>апр.23!E97</f>
        <v>174</v>
      </c>
      <c r="N102" s="12">
        <f>май.23!E97</f>
        <v>174</v>
      </c>
      <c r="O102" s="12">
        <f>июн.23!E97</f>
        <v>174</v>
      </c>
      <c r="P102" s="82">
        <f t="shared" si="7"/>
        <v>522</v>
      </c>
      <c r="Q102" s="12">
        <f>июл.23!E97</f>
        <v>174</v>
      </c>
      <c r="R102" s="12">
        <f>авг.23!E97</f>
        <v>174</v>
      </c>
      <c r="S102" s="12">
        <f>сен.23!E97</f>
        <v>174</v>
      </c>
      <c r="T102" s="82">
        <f t="shared" si="8"/>
        <v>522</v>
      </c>
      <c r="U102" s="12">
        <f>окт.23!E97</f>
        <v>174</v>
      </c>
      <c r="V102" s="12">
        <f>ноя.23!E97</f>
        <v>174</v>
      </c>
      <c r="W102" s="12">
        <f>дек.23!E97</f>
        <v>174</v>
      </c>
    </row>
    <row r="103" spans="1:23" x14ac:dyDescent="0.25">
      <c r="A103" s="3">
        <v>94</v>
      </c>
      <c r="B103" s="107" t="s">
        <v>111</v>
      </c>
      <c r="C103" s="131">
        <v>134</v>
      </c>
      <c r="D103" s="131"/>
      <c r="E103" s="112">
        <f>СВОД_2022!F102</f>
        <v>-890</v>
      </c>
      <c r="F103" s="113">
        <f t="shared" si="9"/>
        <v>-2088</v>
      </c>
      <c r="G103" s="114">
        <f>янв.23!F98+фев.23!F98+мар.23!F98+апр.23!F98+май.23!F98+июн.23!F98+июл.23!F98+авг.23!F98+сен.23!F98+окт.23!F98+ноя.23!F98+дек.23!F98</f>
        <v>890</v>
      </c>
      <c r="H103" s="83">
        <f t="shared" si="5"/>
        <v>522</v>
      </c>
      <c r="I103" s="12">
        <f>янв.22!E97</f>
        <v>174</v>
      </c>
      <c r="J103" s="12">
        <f>фев.23!E98</f>
        <v>174</v>
      </c>
      <c r="K103" s="12">
        <f>фев.23!E98</f>
        <v>174</v>
      </c>
      <c r="L103" s="82">
        <f t="shared" si="6"/>
        <v>522</v>
      </c>
      <c r="M103" s="12">
        <f>апр.23!E98</f>
        <v>174</v>
      </c>
      <c r="N103" s="12">
        <f>май.23!E98</f>
        <v>174</v>
      </c>
      <c r="O103" s="12">
        <f>июн.23!E98</f>
        <v>174</v>
      </c>
      <c r="P103" s="82">
        <f t="shared" si="7"/>
        <v>522</v>
      </c>
      <c r="Q103" s="12">
        <f>июл.23!E98</f>
        <v>174</v>
      </c>
      <c r="R103" s="12">
        <f>авг.23!E98</f>
        <v>174</v>
      </c>
      <c r="S103" s="12">
        <f>сен.23!E98</f>
        <v>174</v>
      </c>
      <c r="T103" s="82">
        <f t="shared" si="8"/>
        <v>522</v>
      </c>
      <c r="U103" s="12">
        <f>окт.23!E98</f>
        <v>174</v>
      </c>
      <c r="V103" s="12">
        <f>ноя.23!E98</f>
        <v>174</v>
      </c>
      <c r="W103" s="12">
        <f>дек.23!E98</f>
        <v>174</v>
      </c>
    </row>
    <row r="104" spans="1:23" x14ac:dyDescent="0.25">
      <c r="A104" s="3">
        <v>95</v>
      </c>
      <c r="B104" s="107" t="s">
        <v>112</v>
      </c>
      <c r="C104" s="131">
        <v>135</v>
      </c>
      <c r="D104" s="131"/>
      <c r="E104" s="112">
        <f>СВОД_2022!F103</f>
        <v>-2088</v>
      </c>
      <c r="F104" s="113">
        <f t="shared" si="9"/>
        <v>-1566</v>
      </c>
      <c r="G104" s="114">
        <f>янв.23!F99+фев.23!F99+мар.23!F99+апр.23!F99+май.23!F99+июн.23!F99+июл.23!F99+авг.23!F99+сен.23!F99+окт.23!F99+ноя.23!F99+дек.23!F99</f>
        <v>2610</v>
      </c>
      <c r="H104" s="83">
        <f t="shared" si="5"/>
        <v>522</v>
      </c>
      <c r="I104" s="12">
        <f>янв.22!E98</f>
        <v>174</v>
      </c>
      <c r="J104" s="12">
        <f>фев.23!E99</f>
        <v>174</v>
      </c>
      <c r="K104" s="12">
        <f>фев.23!E99</f>
        <v>174</v>
      </c>
      <c r="L104" s="82">
        <f t="shared" si="6"/>
        <v>522</v>
      </c>
      <c r="M104" s="12">
        <f>апр.23!E99</f>
        <v>174</v>
      </c>
      <c r="N104" s="12">
        <f>май.23!E99</f>
        <v>174</v>
      </c>
      <c r="O104" s="12">
        <f>июн.23!E99</f>
        <v>174</v>
      </c>
      <c r="P104" s="82">
        <f t="shared" si="7"/>
        <v>522</v>
      </c>
      <c r="Q104" s="12">
        <f>июл.23!E99</f>
        <v>174</v>
      </c>
      <c r="R104" s="12">
        <f>авг.23!E99</f>
        <v>174</v>
      </c>
      <c r="S104" s="12">
        <f>сен.23!E99</f>
        <v>174</v>
      </c>
      <c r="T104" s="82">
        <f t="shared" si="8"/>
        <v>522</v>
      </c>
      <c r="U104" s="12">
        <f>окт.23!E99</f>
        <v>174</v>
      </c>
      <c r="V104" s="12">
        <f>ноя.23!E99</f>
        <v>174</v>
      </c>
      <c r="W104" s="12">
        <f>дек.23!E99</f>
        <v>174</v>
      </c>
    </row>
    <row r="105" spans="1:23" x14ac:dyDescent="0.25">
      <c r="A105" s="3">
        <v>96</v>
      </c>
      <c r="B105" s="107" t="s">
        <v>113</v>
      </c>
      <c r="C105" s="131">
        <v>137</v>
      </c>
      <c r="D105" s="131"/>
      <c r="E105" s="112">
        <f>СВОД_2022!F104</f>
        <v>-174</v>
      </c>
      <c r="F105" s="113">
        <f t="shared" si="9"/>
        <v>174</v>
      </c>
      <c r="G105" s="114">
        <f>янв.23!F100+фев.23!F100+мар.23!F100+апр.23!F100+май.23!F100+июн.23!F100+июл.23!F100+авг.23!F100+сен.23!F100+окт.23!F100+ноя.23!F100+дек.23!F100</f>
        <v>2436</v>
      </c>
      <c r="H105" s="83">
        <f t="shared" si="5"/>
        <v>522</v>
      </c>
      <c r="I105" s="12">
        <f>янв.22!E99</f>
        <v>174</v>
      </c>
      <c r="J105" s="12">
        <f>фев.23!E100</f>
        <v>174</v>
      </c>
      <c r="K105" s="12">
        <f>фев.23!E100</f>
        <v>174</v>
      </c>
      <c r="L105" s="82">
        <f t="shared" si="6"/>
        <v>522</v>
      </c>
      <c r="M105" s="12">
        <f>апр.23!E100</f>
        <v>174</v>
      </c>
      <c r="N105" s="12">
        <f>май.23!E100</f>
        <v>174</v>
      </c>
      <c r="O105" s="12">
        <f>июн.23!E100</f>
        <v>174</v>
      </c>
      <c r="P105" s="82">
        <f t="shared" si="7"/>
        <v>522</v>
      </c>
      <c r="Q105" s="12">
        <f>июл.23!E100</f>
        <v>174</v>
      </c>
      <c r="R105" s="12">
        <f>авг.23!E100</f>
        <v>174</v>
      </c>
      <c r="S105" s="12">
        <f>сен.23!E100</f>
        <v>174</v>
      </c>
      <c r="T105" s="82">
        <f t="shared" si="8"/>
        <v>522</v>
      </c>
      <c r="U105" s="12">
        <f>окт.23!E100</f>
        <v>174</v>
      </c>
      <c r="V105" s="12">
        <f>ноя.23!E100</f>
        <v>174</v>
      </c>
      <c r="W105" s="12">
        <f>дек.23!E100</f>
        <v>174</v>
      </c>
    </row>
    <row r="106" spans="1:23" x14ac:dyDescent="0.25">
      <c r="A106" s="3">
        <v>97</v>
      </c>
      <c r="B106" s="107" t="s">
        <v>114</v>
      </c>
      <c r="C106" s="131">
        <v>139</v>
      </c>
      <c r="D106" s="131"/>
      <c r="E106" s="112">
        <f>СВОД_2022!F105</f>
        <v>174</v>
      </c>
      <c r="F106" s="113">
        <f t="shared" si="9"/>
        <v>174</v>
      </c>
      <c r="G106" s="114">
        <f>янв.23!F101+фев.23!F101+мар.23!F101+апр.23!F101+май.23!F101+июн.23!F101+июл.23!F101+авг.23!F101+сен.23!F101+окт.23!F101+ноя.23!F101+дек.23!F101</f>
        <v>2088</v>
      </c>
      <c r="H106" s="83">
        <f t="shared" si="5"/>
        <v>522</v>
      </c>
      <c r="I106" s="12">
        <f>янв.22!E100</f>
        <v>174</v>
      </c>
      <c r="J106" s="12">
        <f>фев.23!E101</f>
        <v>174</v>
      </c>
      <c r="K106" s="12">
        <f>фев.23!E101</f>
        <v>174</v>
      </c>
      <c r="L106" s="82">
        <f t="shared" si="6"/>
        <v>522</v>
      </c>
      <c r="M106" s="12">
        <f>апр.23!E101</f>
        <v>174</v>
      </c>
      <c r="N106" s="12">
        <f>май.23!E101</f>
        <v>174</v>
      </c>
      <c r="O106" s="12">
        <f>июн.23!E101</f>
        <v>174</v>
      </c>
      <c r="P106" s="82">
        <f t="shared" si="7"/>
        <v>522</v>
      </c>
      <c r="Q106" s="12">
        <f>июл.23!E101</f>
        <v>174</v>
      </c>
      <c r="R106" s="12">
        <f>авг.23!E101</f>
        <v>174</v>
      </c>
      <c r="S106" s="12">
        <f>сен.23!E101</f>
        <v>174</v>
      </c>
      <c r="T106" s="82">
        <f t="shared" si="8"/>
        <v>522</v>
      </c>
      <c r="U106" s="12">
        <f>окт.23!E101</f>
        <v>174</v>
      </c>
      <c r="V106" s="12">
        <f>ноя.23!E101</f>
        <v>174</v>
      </c>
      <c r="W106" s="12">
        <f>дек.23!E101</f>
        <v>174</v>
      </c>
    </row>
    <row r="107" spans="1:23" x14ac:dyDescent="0.25">
      <c r="A107" s="3">
        <v>98</v>
      </c>
      <c r="B107" s="107" t="s">
        <v>115</v>
      </c>
      <c r="C107" s="131">
        <v>140</v>
      </c>
      <c r="D107" s="131"/>
      <c r="E107" s="112">
        <f>СВОД_2022!F106</f>
        <v>0</v>
      </c>
      <c r="F107" s="113">
        <f t="shared" si="9"/>
        <v>0</v>
      </c>
      <c r="G107" s="114">
        <f>янв.23!F102+фев.23!F102+мар.23!F102+апр.23!F102+май.23!F102+июн.23!F102+июл.23!F102+авг.23!F102+сен.23!F102+окт.23!F102+ноя.23!F102+дек.23!F102</f>
        <v>2088</v>
      </c>
      <c r="H107" s="83">
        <f t="shared" si="5"/>
        <v>522</v>
      </c>
      <c r="I107" s="12">
        <f>янв.22!E101</f>
        <v>174</v>
      </c>
      <c r="J107" s="12">
        <f>фев.23!E102</f>
        <v>174</v>
      </c>
      <c r="K107" s="12">
        <f>фев.23!E102</f>
        <v>174</v>
      </c>
      <c r="L107" s="82">
        <f t="shared" si="6"/>
        <v>522</v>
      </c>
      <c r="M107" s="12">
        <f>апр.23!E102</f>
        <v>174</v>
      </c>
      <c r="N107" s="12">
        <f>май.23!E102</f>
        <v>174</v>
      </c>
      <c r="O107" s="12">
        <f>июн.23!E102</f>
        <v>174</v>
      </c>
      <c r="P107" s="82">
        <f t="shared" si="7"/>
        <v>522</v>
      </c>
      <c r="Q107" s="12">
        <f>июл.23!E102</f>
        <v>174</v>
      </c>
      <c r="R107" s="12">
        <f>авг.23!E102</f>
        <v>174</v>
      </c>
      <c r="S107" s="12">
        <f>сен.23!E102</f>
        <v>174</v>
      </c>
      <c r="T107" s="82">
        <f t="shared" si="8"/>
        <v>522</v>
      </c>
      <c r="U107" s="12">
        <f>окт.23!E102</f>
        <v>174</v>
      </c>
      <c r="V107" s="12">
        <f>ноя.23!E102</f>
        <v>174</v>
      </c>
      <c r="W107" s="12">
        <f>дек.23!E102</f>
        <v>174</v>
      </c>
    </row>
    <row r="108" spans="1:23" x14ac:dyDescent="0.25">
      <c r="A108" s="3">
        <v>99</v>
      </c>
      <c r="B108" s="107" t="s">
        <v>116</v>
      </c>
      <c r="C108" s="131">
        <v>140</v>
      </c>
      <c r="D108" s="131" t="s">
        <v>19</v>
      </c>
      <c r="E108" s="112">
        <f>СВОД_2022!F107</f>
        <v>-2308</v>
      </c>
      <c r="F108" s="113">
        <f t="shared" si="9"/>
        <v>-4396</v>
      </c>
      <c r="G108" s="114">
        <f>янв.23!F103+фев.23!F103+мар.23!F103+апр.23!F103+май.23!F103+июн.23!F103+июл.23!F103+авг.23!F103+сен.23!F103+окт.23!F103+ноя.23!F103+дек.23!F103</f>
        <v>0</v>
      </c>
      <c r="H108" s="83">
        <f t="shared" si="5"/>
        <v>522</v>
      </c>
      <c r="I108" s="12">
        <f>янв.22!E102</f>
        <v>174</v>
      </c>
      <c r="J108" s="12">
        <f>фев.23!E103</f>
        <v>174</v>
      </c>
      <c r="K108" s="12">
        <f>фев.23!E103</f>
        <v>174</v>
      </c>
      <c r="L108" s="82">
        <f t="shared" si="6"/>
        <v>522</v>
      </c>
      <c r="M108" s="12">
        <f>апр.23!E103</f>
        <v>174</v>
      </c>
      <c r="N108" s="12">
        <f>май.23!E103</f>
        <v>174</v>
      </c>
      <c r="O108" s="12">
        <f>июн.23!E103</f>
        <v>174</v>
      </c>
      <c r="P108" s="82">
        <f t="shared" si="7"/>
        <v>522</v>
      </c>
      <c r="Q108" s="12">
        <f>июл.23!E103</f>
        <v>174</v>
      </c>
      <c r="R108" s="12">
        <f>авг.23!E103</f>
        <v>174</v>
      </c>
      <c r="S108" s="12">
        <f>сен.23!E103</f>
        <v>174</v>
      </c>
      <c r="T108" s="82">
        <f t="shared" si="8"/>
        <v>522</v>
      </c>
      <c r="U108" s="12">
        <f>окт.23!E103</f>
        <v>174</v>
      </c>
      <c r="V108" s="12">
        <f>ноя.23!E103</f>
        <v>174</v>
      </c>
      <c r="W108" s="12">
        <f>дек.23!E103</f>
        <v>174</v>
      </c>
    </row>
    <row r="109" spans="1:23" x14ac:dyDescent="0.25">
      <c r="A109" s="3">
        <v>100</v>
      </c>
      <c r="B109" s="107" t="s">
        <v>117</v>
      </c>
      <c r="C109" s="131">
        <v>143</v>
      </c>
      <c r="D109" s="131"/>
      <c r="E109" s="112">
        <f>СВОД_2022!F108</f>
        <v>-90</v>
      </c>
      <c r="F109" s="113">
        <f t="shared" si="9"/>
        <v>-2178</v>
      </c>
      <c r="G109" s="114">
        <f>янв.23!F104+фев.23!F104+мар.23!F104+апр.23!F104+май.23!F104+июн.23!F104+июл.23!F104+авг.23!F104+сен.23!F104+окт.23!F104+ноя.23!F104+дек.23!F104</f>
        <v>0</v>
      </c>
      <c r="H109" s="83">
        <f t="shared" si="5"/>
        <v>522</v>
      </c>
      <c r="I109" s="12">
        <f>янв.22!E103</f>
        <v>174</v>
      </c>
      <c r="J109" s="12">
        <f>фев.23!E104</f>
        <v>174</v>
      </c>
      <c r="K109" s="12">
        <f>фев.23!E104</f>
        <v>174</v>
      </c>
      <c r="L109" s="82">
        <f t="shared" si="6"/>
        <v>522</v>
      </c>
      <c r="M109" s="12">
        <f>апр.23!E104</f>
        <v>174</v>
      </c>
      <c r="N109" s="12">
        <f>май.23!E104</f>
        <v>174</v>
      </c>
      <c r="O109" s="12">
        <f>июн.23!E104</f>
        <v>174</v>
      </c>
      <c r="P109" s="82">
        <f t="shared" si="7"/>
        <v>522</v>
      </c>
      <c r="Q109" s="12">
        <f>июл.23!E104</f>
        <v>174</v>
      </c>
      <c r="R109" s="12">
        <f>авг.23!E104</f>
        <v>174</v>
      </c>
      <c r="S109" s="12">
        <f>сен.23!E104</f>
        <v>174</v>
      </c>
      <c r="T109" s="82">
        <f t="shared" si="8"/>
        <v>522</v>
      </c>
      <c r="U109" s="12">
        <f>окт.23!E104</f>
        <v>174</v>
      </c>
      <c r="V109" s="12">
        <f>ноя.23!E104</f>
        <v>174</v>
      </c>
      <c r="W109" s="12">
        <f>дек.23!E104</f>
        <v>174</v>
      </c>
    </row>
    <row r="110" spans="1:23" x14ac:dyDescent="0.25">
      <c r="A110" s="3">
        <v>101</v>
      </c>
      <c r="B110" s="107" t="s">
        <v>118</v>
      </c>
      <c r="C110" s="131">
        <v>144</v>
      </c>
      <c r="D110" s="131"/>
      <c r="E110" s="112">
        <f>СВОД_2022!F109</f>
        <v>-174</v>
      </c>
      <c r="F110" s="113">
        <f t="shared" si="9"/>
        <v>0</v>
      </c>
      <c r="G110" s="114">
        <f>янв.23!F105+фев.23!F105+мар.23!F105+апр.23!F105+май.23!F105+июн.23!F105+июл.23!F105+авг.23!F105+сен.23!F105+окт.23!F105+ноя.23!F105+дек.23!F105</f>
        <v>2262</v>
      </c>
      <c r="H110" s="83">
        <f t="shared" si="5"/>
        <v>522</v>
      </c>
      <c r="I110" s="12">
        <f>янв.22!E104</f>
        <v>174</v>
      </c>
      <c r="J110" s="12">
        <f>фев.23!E105</f>
        <v>174</v>
      </c>
      <c r="K110" s="12">
        <f>фев.23!E105</f>
        <v>174</v>
      </c>
      <c r="L110" s="82">
        <f t="shared" si="6"/>
        <v>522</v>
      </c>
      <c r="M110" s="12">
        <f>апр.23!E105</f>
        <v>174</v>
      </c>
      <c r="N110" s="12">
        <f>май.23!E105</f>
        <v>174</v>
      </c>
      <c r="O110" s="12">
        <f>июн.23!E105</f>
        <v>174</v>
      </c>
      <c r="P110" s="82">
        <f t="shared" si="7"/>
        <v>522</v>
      </c>
      <c r="Q110" s="12">
        <f>июл.23!E105</f>
        <v>174</v>
      </c>
      <c r="R110" s="12">
        <f>авг.23!E105</f>
        <v>174</v>
      </c>
      <c r="S110" s="12">
        <f>сен.23!E105</f>
        <v>174</v>
      </c>
      <c r="T110" s="82">
        <f t="shared" si="8"/>
        <v>522</v>
      </c>
      <c r="U110" s="12">
        <f>окт.23!E105</f>
        <v>174</v>
      </c>
      <c r="V110" s="12">
        <f>ноя.23!E105</f>
        <v>174</v>
      </c>
      <c r="W110" s="12">
        <f>дек.23!E105</f>
        <v>174</v>
      </c>
    </row>
    <row r="111" spans="1:23" x14ac:dyDescent="0.25">
      <c r="A111" s="3">
        <v>102</v>
      </c>
      <c r="B111" s="107" t="s">
        <v>119</v>
      </c>
      <c r="C111" s="131">
        <v>145</v>
      </c>
      <c r="D111" s="131"/>
      <c r="E111" s="112">
        <f>СВОД_2022!F110</f>
        <v>-5220</v>
      </c>
      <c r="F111" s="113">
        <f t="shared" si="9"/>
        <v>-7308</v>
      </c>
      <c r="G111" s="114">
        <f>янв.23!F106+фев.23!F106+мар.23!F106+апр.23!F106+май.23!F106+июн.23!F106+июл.23!F106+авг.23!F106+сен.23!F106+окт.23!F106+ноя.23!F106+дек.23!F106</f>
        <v>0</v>
      </c>
      <c r="H111" s="83">
        <f t="shared" si="5"/>
        <v>522</v>
      </c>
      <c r="I111" s="12">
        <f>янв.22!E105</f>
        <v>174</v>
      </c>
      <c r="J111" s="12">
        <f>фев.23!E106</f>
        <v>174</v>
      </c>
      <c r="K111" s="12">
        <f>фев.23!E106</f>
        <v>174</v>
      </c>
      <c r="L111" s="82">
        <f t="shared" si="6"/>
        <v>522</v>
      </c>
      <c r="M111" s="12">
        <f>апр.23!E106</f>
        <v>174</v>
      </c>
      <c r="N111" s="12">
        <f>май.23!E106</f>
        <v>174</v>
      </c>
      <c r="O111" s="12">
        <f>июн.23!E106</f>
        <v>174</v>
      </c>
      <c r="P111" s="82">
        <f t="shared" si="7"/>
        <v>522</v>
      </c>
      <c r="Q111" s="12">
        <f>июл.23!E106</f>
        <v>174</v>
      </c>
      <c r="R111" s="12">
        <f>авг.23!E106</f>
        <v>174</v>
      </c>
      <c r="S111" s="12">
        <f>сен.23!E106</f>
        <v>174</v>
      </c>
      <c r="T111" s="82">
        <f t="shared" si="8"/>
        <v>522</v>
      </c>
      <c r="U111" s="12">
        <f>окт.23!E106</f>
        <v>174</v>
      </c>
      <c r="V111" s="12">
        <f>ноя.23!E106</f>
        <v>174</v>
      </c>
      <c r="W111" s="12">
        <f>дек.23!E106</f>
        <v>174</v>
      </c>
    </row>
    <row r="112" spans="1:23" x14ac:dyDescent="0.25">
      <c r="A112" s="3">
        <v>103</v>
      </c>
      <c r="B112" s="107" t="s">
        <v>120</v>
      </c>
      <c r="C112" s="131">
        <v>146</v>
      </c>
      <c r="D112" s="131"/>
      <c r="E112" s="112">
        <f>СВОД_2022!F111</f>
        <v>0</v>
      </c>
      <c r="F112" s="113">
        <f t="shared" si="9"/>
        <v>-2088</v>
      </c>
      <c r="G112" s="114">
        <f>янв.23!F107+фев.23!F107+мар.23!F107+апр.23!F107+май.23!F107+июн.23!F107+июл.23!F107+авг.23!F107+сен.23!F107+окт.23!F107+ноя.23!F107+дек.23!F107</f>
        <v>0</v>
      </c>
      <c r="H112" s="83">
        <f t="shared" si="5"/>
        <v>522</v>
      </c>
      <c r="I112" s="12">
        <f>янв.22!E106</f>
        <v>174</v>
      </c>
      <c r="J112" s="12">
        <f>фев.23!E107</f>
        <v>174</v>
      </c>
      <c r="K112" s="12">
        <f>фев.23!E107</f>
        <v>174</v>
      </c>
      <c r="L112" s="82">
        <f t="shared" si="6"/>
        <v>522</v>
      </c>
      <c r="M112" s="12">
        <f>апр.23!E107</f>
        <v>174</v>
      </c>
      <c r="N112" s="12">
        <f>май.23!E107</f>
        <v>174</v>
      </c>
      <c r="O112" s="12">
        <f>июн.23!E107</f>
        <v>174</v>
      </c>
      <c r="P112" s="82">
        <f t="shared" si="7"/>
        <v>522</v>
      </c>
      <c r="Q112" s="12">
        <f>июл.23!E107</f>
        <v>174</v>
      </c>
      <c r="R112" s="12">
        <f>авг.23!E107</f>
        <v>174</v>
      </c>
      <c r="S112" s="12">
        <f>сен.23!E107</f>
        <v>174</v>
      </c>
      <c r="T112" s="82">
        <f t="shared" si="8"/>
        <v>522</v>
      </c>
      <c r="U112" s="12">
        <f>окт.23!E107</f>
        <v>174</v>
      </c>
      <c r="V112" s="12">
        <f>ноя.23!E107</f>
        <v>174</v>
      </c>
      <c r="W112" s="12">
        <f>дек.23!E107</f>
        <v>174</v>
      </c>
    </row>
    <row r="113" spans="1:23" x14ac:dyDescent="0.25">
      <c r="A113" s="3">
        <v>104</v>
      </c>
      <c r="B113" s="107" t="s">
        <v>121</v>
      </c>
      <c r="C113" s="131">
        <v>147</v>
      </c>
      <c r="D113" s="131"/>
      <c r="E113" s="112">
        <f>СВОД_2022!F112</f>
        <v>-12790</v>
      </c>
      <c r="F113" s="113">
        <f t="shared" si="9"/>
        <v>-14878</v>
      </c>
      <c r="G113" s="114">
        <f>янв.23!F108+фев.23!F108+мар.23!F108+апр.23!F108+май.23!F108+июн.23!F108+июл.23!F108+авг.23!F108+сен.23!F108+окт.23!F108+ноя.23!F108+дек.23!F108</f>
        <v>0</v>
      </c>
      <c r="H113" s="83">
        <f t="shared" si="5"/>
        <v>522</v>
      </c>
      <c r="I113" s="12">
        <f>янв.22!E107</f>
        <v>174</v>
      </c>
      <c r="J113" s="12">
        <f>фев.23!E108</f>
        <v>174</v>
      </c>
      <c r="K113" s="12">
        <f>фев.23!E108</f>
        <v>174</v>
      </c>
      <c r="L113" s="82">
        <f t="shared" si="6"/>
        <v>522</v>
      </c>
      <c r="M113" s="12">
        <f>апр.23!E108</f>
        <v>174</v>
      </c>
      <c r="N113" s="12">
        <f>май.23!E108</f>
        <v>174</v>
      </c>
      <c r="O113" s="12">
        <f>июн.23!E108</f>
        <v>174</v>
      </c>
      <c r="P113" s="82">
        <f t="shared" si="7"/>
        <v>522</v>
      </c>
      <c r="Q113" s="12">
        <f>июл.23!E108</f>
        <v>174</v>
      </c>
      <c r="R113" s="12">
        <f>авг.23!E108</f>
        <v>174</v>
      </c>
      <c r="S113" s="12">
        <f>сен.23!E108</f>
        <v>174</v>
      </c>
      <c r="T113" s="82">
        <f t="shared" si="8"/>
        <v>522</v>
      </c>
      <c r="U113" s="12">
        <f>окт.23!E108</f>
        <v>174</v>
      </c>
      <c r="V113" s="12">
        <f>ноя.23!E108</f>
        <v>174</v>
      </c>
      <c r="W113" s="12">
        <f>дек.23!E108</f>
        <v>174</v>
      </c>
    </row>
    <row r="114" spans="1:23" x14ac:dyDescent="0.25">
      <c r="A114" s="3">
        <v>105</v>
      </c>
      <c r="B114" s="107" t="s">
        <v>122</v>
      </c>
      <c r="C114" s="131">
        <v>148</v>
      </c>
      <c r="D114" s="131"/>
      <c r="E114" s="112">
        <f>СВОД_2022!F113</f>
        <v>350</v>
      </c>
      <c r="F114" s="113">
        <f t="shared" si="9"/>
        <v>262</v>
      </c>
      <c r="G114" s="114">
        <f>янв.23!F109+фев.23!F109+мар.23!F109+апр.23!F109+май.23!F109+июн.23!F109+июл.23!F109+авг.23!F109+сен.23!F109+окт.23!F109+ноя.23!F109+дек.23!F109</f>
        <v>2000</v>
      </c>
      <c r="H114" s="83">
        <f t="shared" si="5"/>
        <v>522</v>
      </c>
      <c r="I114" s="12">
        <f>янв.22!E108</f>
        <v>174</v>
      </c>
      <c r="J114" s="12">
        <f>фев.23!E109</f>
        <v>174</v>
      </c>
      <c r="K114" s="12">
        <f>фев.23!E109</f>
        <v>174</v>
      </c>
      <c r="L114" s="82">
        <f t="shared" si="6"/>
        <v>522</v>
      </c>
      <c r="M114" s="12">
        <f>апр.23!E109</f>
        <v>174</v>
      </c>
      <c r="N114" s="12">
        <f>май.23!E109</f>
        <v>174</v>
      </c>
      <c r="O114" s="12">
        <f>июн.23!E109</f>
        <v>174</v>
      </c>
      <c r="P114" s="82">
        <f t="shared" si="7"/>
        <v>522</v>
      </c>
      <c r="Q114" s="12">
        <f>июл.23!E109</f>
        <v>174</v>
      </c>
      <c r="R114" s="12">
        <f>авг.23!E109</f>
        <v>174</v>
      </c>
      <c r="S114" s="12">
        <f>сен.23!E109</f>
        <v>174</v>
      </c>
      <c r="T114" s="82">
        <f t="shared" si="8"/>
        <v>522</v>
      </c>
      <c r="U114" s="12">
        <f>окт.23!E109</f>
        <v>174</v>
      </c>
      <c r="V114" s="12">
        <f>ноя.23!E109</f>
        <v>174</v>
      </c>
      <c r="W114" s="12">
        <f>дек.23!E109</f>
        <v>174</v>
      </c>
    </row>
    <row r="115" spans="1:23" x14ac:dyDescent="0.25">
      <c r="A115" s="3">
        <v>106</v>
      </c>
      <c r="B115" s="107" t="s">
        <v>123</v>
      </c>
      <c r="C115" s="131">
        <v>149</v>
      </c>
      <c r="D115" s="131"/>
      <c r="E115" s="112">
        <f>СВОД_2022!F114</f>
        <v>-2958</v>
      </c>
      <c r="F115" s="113">
        <f t="shared" si="9"/>
        <v>-5046</v>
      </c>
      <c r="G115" s="114">
        <f>янв.23!F110+фев.23!F110+мар.23!F110+апр.23!F110+май.23!F110+июн.23!F110+июл.23!F110+авг.23!F110+сен.23!F110+окт.23!F110+ноя.23!F110+дек.23!F110</f>
        <v>0</v>
      </c>
      <c r="H115" s="83">
        <f t="shared" si="5"/>
        <v>522</v>
      </c>
      <c r="I115" s="12">
        <f>янв.22!E109</f>
        <v>174</v>
      </c>
      <c r="J115" s="12">
        <f>фев.23!E110</f>
        <v>174</v>
      </c>
      <c r="K115" s="12">
        <f>фев.23!E110</f>
        <v>174</v>
      </c>
      <c r="L115" s="82">
        <f t="shared" si="6"/>
        <v>522</v>
      </c>
      <c r="M115" s="12">
        <f>апр.23!E110</f>
        <v>174</v>
      </c>
      <c r="N115" s="12">
        <f>май.23!E110</f>
        <v>174</v>
      </c>
      <c r="O115" s="12">
        <f>июн.23!E110</f>
        <v>174</v>
      </c>
      <c r="P115" s="82">
        <f t="shared" si="7"/>
        <v>522</v>
      </c>
      <c r="Q115" s="12">
        <f>июл.23!E110</f>
        <v>174</v>
      </c>
      <c r="R115" s="12">
        <f>авг.23!E110</f>
        <v>174</v>
      </c>
      <c r="S115" s="12">
        <f>сен.23!E110</f>
        <v>174</v>
      </c>
      <c r="T115" s="82">
        <f t="shared" si="8"/>
        <v>522</v>
      </c>
      <c r="U115" s="12">
        <f>окт.23!E110</f>
        <v>174</v>
      </c>
      <c r="V115" s="12">
        <f>ноя.23!E110</f>
        <v>174</v>
      </c>
      <c r="W115" s="12">
        <f>дек.23!E110</f>
        <v>174</v>
      </c>
    </row>
    <row r="116" spans="1:23" x14ac:dyDescent="0.25">
      <c r="A116" s="3">
        <v>107</v>
      </c>
      <c r="B116" s="107" t="s">
        <v>124</v>
      </c>
      <c r="C116" s="131">
        <v>152</v>
      </c>
      <c r="D116" s="131"/>
      <c r="E116" s="112">
        <f>СВОД_2022!F115</f>
        <v>0</v>
      </c>
      <c r="F116" s="113">
        <f t="shared" si="9"/>
        <v>-1566</v>
      </c>
      <c r="G116" s="114">
        <f>янв.23!F111+фев.23!F111+мар.23!F111+апр.23!F111+май.23!F111+июн.23!F111+июл.23!F111+авг.23!F111+сен.23!F111+окт.23!F111+ноя.23!F111+дек.23!F111</f>
        <v>522</v>
      </c>
      <c r="H116" s="83">
        <f t="shared" si="5"/>
        <v>522</v>
      </c>
      <c r="I116" s="12">
        <f>янв.22!E110</f>
        <v>174</v>
      </c>
      <c r="J116" s="12">
        <f>фев.23!E111</f>
        <v>174</v>
      </c>
      <c r="K116" s="12">
        <f>фев.23!E111</f>
        <v>174</v>
      </c>
      <c r="L116" s="82">
        <f t="shared" si="6"/>
        <v>522</v>
      </c>
      <c r="M116" s="12">
        <f>апр.23!E111</f>
        <v>174</v>
      </c>
      <c r="N116" s="12">
        <f>май.23!E111</f>
        <v>174</v>
      </c>
      <c r="O116" s="12">
        <f>июн.23!E111</f>
        <v>174</v>
      </c>
      <c r="P116" s="82">
        <f t="shared" si="7"/>
        <v>522</v>
      </c>
      <c r="Q116" s="12">
        <f>июл.23!E111</f>
        <v>174</v>
      </c>
      <c r="R116" s="12">
        <f>авг.23!E111</f>
        <v>174</v>
      </c>
      <c r="S116" s="12">
        <f>сен.23!E111</f>
        <v>174</v>
      </c>
      <c r="T116" s="82">
        <f t="shared" si="8"/>
        <v>522</v>
      </c>
      <c r="U116" s="12">
        <f>окт.23!E111</f>
        <v>174</v>
      </c>
      <c r="V116" s="12">
        <f>ноя.23!E111</f>
        <v>174</v>
      </c>
      <c r="W116" s="12">
        <f>дек.23!E111</f>
        <v>174</v>
      </c>
    </row>
    <row r="117" spans="1:23" x14ac:dyDescent="0.25">
      <c r="A117" s="3">
        <v>108</v>
      </c>
      <c r="B117" s="107" t="s">
        <v>125</v>
      </c>
      <c r="C117" s="131">
        <v>153</v>
      </c>
      <c r="D117" s="131"/>
      <c r="E117" s="112">
        <f>СВОД_2022!F116</f>
        <v>0</v>
      </c>
      <c r="F117" s="113">
        <f t="shared" si="9"/>
        <v>-173</v>
      </c>
      <c r="G117" s="114">
        <f>янв.23!F112+фев.23!F112+мар.23!F112+апр.23!F112+май.23!F112+июн.23!F112+июл.23!F112+авг.23!F112+сен.23!F112+окт.23!F112+ноя.23!F112+дек.23!F112</f>
        <v>1915</v>
      </c>
      <c r="H117" s="83">
        <f t="shared" si="5"/>
        <v>522</v>
      </c>
      <c r="I117" s="12">
        <f>янв.22!E111</f>
        <v>174</v>
      </c>
      <c r="J117" s="12">
        <f>фев.23!E112</f>
        <v>174</v>
      </c>
      <c r="K117" s="12">
        <f>фев.23!E112</f>
        <v>174</v>
      </c>
      <c r="L117" s="82">
        <f t="shared" si="6"/>
        <v>522</v>
      </c>
      <c r="M117" s="12">
        <f>апр.23!E112</f>
        <v>174</v>
      </c>
      <c r="N117" s="12">
        <f>май.23!E112</f>
        <v>174</v>
      </c>
      <c r="O117" s="12">
        <f>июн.23!E112</f>
        <v>174</v>
      </c>
      <c r="P117" s="82">
        <f t="shared" si="7"/>
        <v>522</v>
      </c>
      <c r="Q117" s="12">
        <f>июл.23!E112</f>
        <v>174</v>
      </c>
      <c r="R117" s="12">
        <f>авг.23!E112</f>
        <v>174</v>
      </c>
      <c r="S117" s="12">
        <f>сен.23!E112</f>
        <v>174</v>
      </c>
      <c r="T117" s="82">
        <f t="shared" si="8"/>
        <v>522</v>
      </c>
      <c r="U117" s="12">
        <f>окт.23!E112</f>
        <v>174</v>
      </c>
      <c r="V117" s="12">
        <f>ноя.23!E112</f>
        <v>174</v>
      </c>
      <c r="W117" s="12">
        <f>дек.23!E112</f>
        <v>174</v>
      </c>
    </row>
    <row r="118" spans="1:23" x14ac:dyDescent="0.25">
      <c r="A118" s="3">
        <v>109</v>
      </c>
      <c r="B118" s="107" t="s">
        <v>1704</v>
      </c>
      <c r="C118" s="131">
        <v>153</v>
      </c>
      <c r="D118" s="131" t="s">
        <v>19</v>
      </c>
      <c r="E118" s="112">
        <f>СВОД_2022!F117</f>
        <v>0</v>
      </c>
      <c r="F118" s="113">
        <f t="shared" si="9"/>
        <v>522</v>
      </c>
      <c r="G118" s="114">
        <f>янв.23!F113+фев.23!F113+мар.23!F113+апр.23!F113+май.23!F113+июн.23!F113+июл.23!F113+авг.23!F113+сен.23!F113+окт.23!F113+ноя.23!F113+дек.23!F113</f>
        <v>2610</v>
      </c>
      <c r="H118" s="83">
        <f t="shared" si="5"/>
        <v>522</v>
      </c>
      <c r="I118" s="12">
        <f>янв.22!E112</f>
        <v>174</v>
      </c>
      <c r="J118" s="12">
        <f>фев.23!E113</f>
        <v>174</v>
      </c>
      <c r="K118" s="12">
        <f>фев.23!E113</f>
        <v>174</v>
      </c>
      <c r="L118" s="82">
        <f t="shared" si="6"/>
        <v>522</v>
      </c>
      <c r="M118" s="12">
        <f>апр.23!E113</f>
        <v>174</v>
      </c>
      <c r="N118" s="12">
        <f>май.23!E113</f>
        <v>174</v>
      </c>
      <c r="O118" s="12">
        <f>июн.23!E113</f>
        <v>174</v>
      </c>
      <c r="P118" s="82">
        <f t="shared" si="7"/>
        <v>522</v>
      </c>
      <c r="Q118" s="12">
        <f>июл.23!E113</f>
        <v>174</v>
      </c>
      <c r="R118" s="12">
        <f>авг.23!E113</f>
        <v>174</v>
      </c>
      <c r="S118" s="12">
        <f>сен.23!E113</f>
        <v>174</v>
      </c>
      <c r="T118" s="82">
        <f t="shared" si="8"/>
        <v>522</v>
      </c>
      <c r="U118" s="12">
        <f>окт.23!E113</f>
        <v>174</v>
      </c>
      <c r="V118" s="12">
        <f>ноя.23!E113</f>
        <v>174</v>
      </c>
      <c r="W118" s="12">
        <f>дек.23!E113</f>
        <v>174</v>
      </c>
    </row>
    <row r="119" spans="1:23" x14ac:dyDescent="0.25">
      <c r="A119" s="3">
        <v>110</v>
      </c>
      <c r="B119" s="107" t="s">
        <v>127</v>
      </c>
      <c r="C119" s="131">
        <v>154</v>
      </c>
      <c r="D119" s="131"/>
      <c r="E119" s="112">
        <f>СВОД_2022!F118</f>
        <v>-2784</v>
      </c>
      <c r="F119" s="113">
        <f t="shared" si="9"/>
        <v>-4872</v>
      </c>
      <c r="G119" s="114">
        <f>янв.23!F114+фев.23!F114+мар.23!F114+апр.23!F114+май.23!F114+июн.23!F114+июл.23!F114+авг.23!F114+сен.23!F114+окт.23!F114+ноя.23!F114+дек.23!F114</f>
        <v>0</v>
      </c>
      <c r="H119" s="83">
        <f t="shared" si="5"/>
        <v>522</v>
      </c>
      <c r="I119" s="12">
        <f>янв.22!E113</f>
        <v>174</v>
      </c>
      <c r="J119" s="12">
        <f>фев.23!E114</f>
        <v>174</v>
      </c>
      <c r="K119" s="12">
        <f>фев.23!E114</f>
        <v>174</v>
      </c>
      <c r="L119" s="82">
        <f t="shared" si="6"/>
        <v>522</v>
      </c>
      <c r="M119" s="12">
        <f>апр.23!E114</f>
        <v>174</v>
      </c>
      <c r="N119" s="12">
        <f>май.23!E114</f>
        <v>174</v>
      </c>
      <c r="O119" s="12">
        <f>июн.23!E114</f>
        <v>174</v>
      </c>
      <c r="P119" s="82">
        <f t="shared" si="7"/>
        <v>522</v>
      </c>
      <c r="Q119" s="12">
        <f>июл.23!E114</f>
        <v>174</v>
      </c>
      <c r="R119" s="12">
        <f>авг.23!E114</f>
        <v>174</v>
      </c>
      <c r="S119" s="12">
        <f>сен.23!E114</f>
        <v>174</v>
      </c>
      <c r="T119" s="82">
        <f t="shared" si="8"/>
        <v>522</v>
      </c>
      <c r="U119" s="12">
        <f>окт.23!E114</f>
        <v>174</v>
      </c>
      <c r="V119" s="12">
        <f>ноя.23!E114</f>
        <v>174</v>
      </c>
      <c r="W119" s="12">
        <f>дек.23!E114</f>
        <v>174</v>
      </c>
    </row>
    <row r="120" spans="1:23" x14ac:dyDescent="0.25">
      <c r="A120" s="3">
        <v>111</v>
      </c>
      <c r="B120" s="107" t="s">
        <v>128</v>
      </c>
      <c r="C120" s="131">
        <v>155</v>
      </c>
      <c r="D120" s="131"/>
      <c r="E120" s="112">
        <f>СВОД_2022!F119</f>
        <v>770</v>
      </c>
      <c r="F120" s="113">
        <f t="shared" si="9"/>
        <v>5452</v>
      </c>
      <c r="G120" s="114">
        <f>янв.23!F115+фев.23!F115+мар.23!F115+апр.23!F115+май.23!F115+июн.23!F115+июл.23!F115+авг.23!F115+сен.23!F115+окт.23!F115+ноя.23!F115+дек.23!F115</f>
        <v>6770</v>
      </c>
      <c r="H120" s="83">
        <f t="shared" si="5"/>
        <v>522</v>
      </c>
      <c r="I120" s="12">
        <f>янв.22!E114</f>
        <v>174</v>
      </c>
      <c r="J120" s="12">
        <f>фев.23!E115</f>
        <v>174</v>
      </c>
      <c r="K120" s="12">
        <f>фев.23!E115</f>
        <v>174</v>
      </c>
      <c r="L120" s="82">
        <f t="shared" si="6"/>
        <v>522</v>
      </c>
      <c r="M120" s="12">
        <f>апр.23!E115</f>
        <v>174</v>
      </c>
      <c r="N120" s="12">
        <f>май.23!E115</f>
        <v>174</v>
      </c>
      <c r="O120" s="12">
        <f>июн.23!E115</f>
        <v>174</v>
      </c>
      <c r="P120" s="82">
        <f t="shared" si="7"/>
        <v>522</v>
      </c>
      <c r="Q120" s="12">
        <f>июл.23!E115</f>
        <v>174</v>
      </c>
      <c r="R120" s="12">
        <f>авг.23!E115</f>
        <v>174</v>
      </c>
      <c r="S120" s="12">
        <f>сен.23!E115</f>
        <v>174</v>
      </c>
      <c r="T120" s="82">
        <f t="shared" si="8"/>
        <v>522</v>
      </c>
      <c r="U120" s="12">
        <f>окт.23!E115</f>
        <v>174</v>
      </c>
      <c r="V120" s="12">
        <f>ноя.23!E115</f>
        <v>174</v>
      </c>
      <c r="W120" s="12">
        <f>дек.23!E115</f>
        <v>174</v>
      </c>
    </row>
    <row r="121" spans="1:23" x14ac:dyDescent="0.25">
      <c r="A121" s="3">
        <v>112</v>
      </c>
      <c r="B121" s="107" t="s">
        <v>129</v>
      </c>
      <c r="C121" s="131">
        <v>156</v>
      </c>
      <c r="D121" s="131"/>
      <c r="E121" s="112">
        <f>СВОД_2022!F120</f>
        <v>-6250</v>
      </c>
      <c r="F121" s="113">
        <f t="shared" si="9"/>
        <v>-5964</v>
      </c>
      <c r="G121" s="114">
        <f>янв.23!F116+фев.23!F116+мар.23!F116+апр.23!F116+май.23!F116+июн.23!F116+июл.23!F116+авг.23!F116+сен.23!F116+окт.23!F116+ноя.23!F116+дек.23!F116</f>
        <v>2374</v>
      </c>
      <c r="H121" s="83">
        <f t="shared" si="5"/>
        <v>522</v>
      </c>
      <c r="I121" s="12">
        <f>янв.22!E115</f>
        <v>174</v>
      </c>
      <c r="J121" s="12">
        <f>фев.23!E116</f>
        <v>174</v>
      </c>
      <c r="K121" s="12">
        <f>фев.23!E116</f>
        <v>174</v>
      </c>
      <c r="L121" s="82">
        <f t="shared" si="6"/>
        <v>522</v>
      </c>
      <c r="M121" s="12">
        <f>апр.23!E116</f>
        <v>174</v>
      </c>
      <c r="N121" s="12">
        <f>май.23!E116</f>
        <v>174</v>
      </c>
      <c r="O121" s="12">
        <f>июн.23!E116</f>
        <v>174</v>
      </c>
      <c r="P121" s="82">
        <f t="shared" si="7"/>
        <v>522</v>
      </c>
      <c r="Q121" s="12">
        <f>июл.23!E116</f>
        <v>174</v>
      </c>
      <c r="R121" s="12">
        <f>авг.23!E116</f>
        <v>174</v>
      </c>
      <c r="S121" s="12">
        <f>сен.23!E116</f>
        <v>174</v>
      </c>
      <c r="T121" s="82">
        <f t="shared" si="8"/>
        <v>522</v>
      </c>
      <c r="U121" s="12">
        <f>окт.23!E116</f>
        <v>174</v>
      </c>
      <c r="V121" s="12">
        <f>ноя.23!E116</f>
        <v>174</v>
      </c>
      <c r="W121" s="12">
        <f>дек.23!E116</f>
        <v>174</v>
      </c>
    </row>
    <row r="122" spans="1:23" x14ac:dyDescent="0.25">
      <c r="A122" s="3">
        <v>113</v>
      </c>
      <c r="B122" s="107" t="s">
        <v>130</v>
      </c>
      <c r="C122" s="131">
        <v>158</v>
      </c>
      <c r="D122" s="131"/>
      <c r="E122" s="112">
        <f>СВОД_2022!F121</f>
        <v>0</v>
      </c>
      <c r="F122" s="113">
        <f t="shared" si="9"/>
        <v>-522</v>
      </c>
      <c r="G122" s="114">
        <f>янв.23!F117+фев.23!F117+мар.23!F117+апр.23!F117+май.23!F117+июн.23!F117+июл.23!F117+авг.23!F117+сен.23!F117+окт.23!F117+ноя.23!F117+дек.23!F117</f>
        <v>1566</v>
      </c>
      <c r="H122" s="83">
        <f t="shared" si="5"/>
        <v>522</v>
      </c>
      <c r="I122" s="12">
        <f>янв.22!E116</f>
        <v>174</v>
      </c>
      <c r="J122" s="12">
        <f>фев.23!E117</f>
        <v>174</v>
      </c>
      <c r="K122" s="12">
        <f>фев.23!E117</f>
        <v>174</v>
      </c>
      <c r="L122" s="82">
        <f t="shared" si="6"/>
        <v>522</v>
      </c>
      <c r="M122" s="12">
        <f>апр.23!E117</f>
        <v>174</v>
      </c>
      <c r="N122" s="12">
        <f>май.23!E117</f>
        <v>174</v>
      </c>
      <c r="O122" s="12">
        <f>июн.23!E117</f>
        <v>174</v>
      </c>
      <c r="P122" s="82">
        <f t="shared" si="7"/>
        <v>522</v>
      </c>
      <c r="Q122" s="12">
        <f>июл.23!E117</f>
        <v>174</v>
      </c>
      <c r="R122" s="12">
        <f>авг.23!E117</f>
        <v>174</v>
      </c>
      <c r="S122" s="12">
        <f>сен.23!E117</f>
        <v>174</v>
      </c>
      <c r="T122" s="82">
        <f t="shared" si="8"/>
        <v>522</v>
      </c>
      <c r="U122" s="12">
        <f>окт.23!E117</f>
        <v>174</v>
      </c>
      <c r="V122" s="12">
        <f>ноя.23!E117</f>
        <v>174</v>
      </c>
      <c r="W122" s="12">
        <f>дек.23!E117</f>
        <v>174</v>
      </c>
    </row>
    <row r="123" spans="1:23" x14ac:dyDescent="0.25">
      <c r="A123" s="3">
        <v>114</v>
      </c>
      <c r="B123" s="107" t="s">
        <v>131</v>
      </c>
      <c r="C123" s="131">
        <v>162</v>
      </c>
      <c r="D123" s="131"/>
      <c r="E123" s="112">
        <f>СВОД_2022!F122</f>
        <v>-12790</v>
      </c>
      <c r="F123" s="113">
        <f t="shared" si="9"/>
        <v>-14878</v>
      </c>
      <c r="G123" s="114">
        <f>янв.23!F118+фев.23!F118+мар.23!F118+апр.23!F118+май.23!F118+июн.23!F118+июл.23!F118+авг.23!F118+сен.23!F118+окт.23!F118+ноя.23!F118+дек.23!F118</f>
        <v>0</v>
      </c>
      <c r="H123" s="83">
        <f t="shared" si="5"/>
        <v>522</v>
      </c>
      <c r="I123" s="12">
        <f>янв.22!E117</f>
        <v>174</v>
      </c>
      <c r="J123" s="12">
        <f>фев.23!E118</f>
        <v>174</v>
      </c>
      <c r="K123" s="12">
        <f>фев.23!E118</f>
        <v>174</v>
      </c>
      <c r="L123" s="82">
        <f t="shared" si="6"/>
        <v>522</v>
      </c>
      <c r="M123" s="12">
        <f>апр.23!E118</f>
        <v>174</v>
      </c>
      <c r="N123" s="12">
        <f>май.23!E118</f>
        <v>174</v>
      </c>
      <c r="O123" s="12">
        <f>июн.23!E118</f>
        <v>174</v>
      </c>
      <c r="P123" s="82">
        <f t="shared" si="7"/>
        <v>522</v>
      </c>
      <c r="Q123" s="12">
        <f>июл.23!E118</f>
        <v>174</v>
      </c>
      <c r="R123" s="12">
        <f>авг.23!E118</f>
        <v>174</v>
      </c>
      <c r="S123" s="12">
        <f>сен.23!E118</f>
        <v>174</v>
      </c>
      <c r="T123" s="82">
        <f t="shared" si="8"/>
        <v>522</v>
      </c>
      <c r="U123" s="12">
        <f>окт.23!E118</f>
        <v>174</v>
      </c>
      <c r="V123" s="12">
        <f>ноя.23!E118</f>
        <v>174</v>
      </c>
      <c r="W123" s="12">
        <f>дек.23!E118</f>
        <v>174</v>
      </c>
    </row>
    <row r="124" spans="1:23" x14ac:dyDescent="0.25">
      <c r="A124" s="3">
        <v>115</v>
      </c>
      <c r="B124" s="107" t="s">
        <v>132</v>
      </c>
      <c r="C124" s="131">
        <v>165</v>
      </c>
      <c r="D124" s="131"/>
      <c r="E124" s="112">
        <f>СВОД_2022!F123</f>
        <v>106</v>
      </c>
      <c r="F124" s="113">
        <f t="shared" si="9"/>
        <v>106</v>
      </c>
      <c r="G124" s="114">
        <f>янв.23!F119+фев.23!F119+мар.23!F119+апр.23!F119+май.23!F119+июн.23!F119+июл.23!F119+авг.23!F119+сен.23!F119+окт.23!F119+ноя.23!F119+дек.23!F119</f>
        <v>2088</v>
      </c>
      <c r="H124" s="83">
        <f t="shared" si="5"/>
        <v>522</v>
      </c>
      <c r="I124" s="12">
        <f>янв.22!E118</f>
        <v>174</v>
      </c>
      <c r="J124" s="12">
        <f>фев.23!E119</f>
        <v>174</v>
      </c>
      <c r="K124" s="12">
        <f>фев.23!E119</f>
        <v>174</v>
      </c>
      <c r="L124" s="82">
        <f t="shared" si="6"/>
        <v>522</v>
      </c>
      <c r="M124" s="12">
        <f>апр.23!E119</f>
        <v>174</v>
      </c>
      <c r="N124" s="12">
        <f>май.23!E119</f>
        <v>174</v>
      </c>
      <c r="O124" s="12">
        <f>июн.23!E119</f>
        <v>174</v>
      </c>
      <c r="P124" s="82">
        <f t="shared" si="7"/>
        <v>522</v>
      </c>
      <c r="Q124" s="12">
        <f>июл.23!E119</f>
        <v>174</v>
      </c>
      <c r="R124" s="12">
        <f>авг.23!E119</f>
        <v>174</v>
      </c>
      <c r="S124" s="12">
        <f>сен.23!E119</f>
        <v>174</v>
      </c>
      <c r="T124" s="82">
        <f t="shared" si="8"/>
        <v>522</v>
      </c>
      <c r="U124" s="12">
        <f>окт.23!E119</f>
        <v>174</v>
      </c>
      <c r="V124" s="12">
        <f>ноя.23!E119</f>
        <v>174</v>
      </c>
      <c r="W124" s="12">
        <f>дек.23!E119</f>
        <v>174</v>
      </c>
    </row>
    <row r="125" spans="1:23" x14ac:dyDescent="0.25">
      <c r="A125" s="3">
        <v>116</v>
      </c>
      <c r="B125" s="107" t="s">
        <v>133</v>
      </c>
      <c r="C125" s="131">
        <v>166</v>
      </c>
      <c r="D125" s="131"/>
      <c r="E125" s="112">
        <f>СВОД_2022!F124</f>
        <v>10</v>
      </c>
      <c r="F125" s="113">
        <f t="shared" si="9"/>
        <v>-78</v>
      </c>
      <c r="G125" s="114">
        <f>янв.23!F120+фев.23!F120+мар.23!F120+апр.23!F120+май.23!F120+июн.23!F120+июл.23!F120+авг.23!F120+сен.23!F120+окт.23!F120+ноя.23!F120+дек.23!F120</f>
        <v>2000</v>
      </c>
      <c r="H125" s="83">
        <f t="shared" si="5"/>
        <v>522</v>
      </c>
      <c r="I125" s="12">
        <f>янв.22!E119</f>
        <v>174</v>
      </c>
      <c r="J125" s="12">
        <f>фев.23!E120</f>
        <v>174</v>
      </c>
      <c r="K125" s="12">
        <f>фев.23!E120</f>
        <v>174</v>
      </c>
      <c r="L125" s="82">
        <f t="shared" si="6"/>
        <v>522</v>
      </c>
      <c r="M125" s="12">
        <f>апр.23!E120</f>
        <v>174</v>
      </c>
      <c r="N125" s="12">
        <f>май.23!E120</f>
        <v>174</v>
      </c>
      <c r="O125" s="12">
        <f>июн.23!E120</f>
        <v>174</v>
      </c>
      <c r="P125" s="82">
        <f t="shared" si="7"/>
        <v>522</v>
      </c>
      <c r="Q125" s="12">
        <f>июл.23!E120</f>
        <v>174</v>
      </c>
      <c r="R125" s="12">
        <f>авг.23!E120</f>
        <v>174</v>
      </c>
      <c r="S125" s="12">
        <f>сен.23!E120</f>
        <v>174</v>
      </c>
      <c r="T125" s="82">
        <f t="shared" si="8"/>
        <v>522</v>
      </c>
      <c r="U125" s="12">
        <f>окт.23!E120</f>
        <v>174</v>
      </c>
      <c r="V125" s="12">
        <f>ноя.23!E120</f>
        <v>174</v>
      </c>
      <c r="W125" s="12">
        <f>дек.23!E120</f>
        <v>174</v>
      </c>
    </row>
    <row r="126" spans="1:23" x14ac:dyDescent="0.25">
      <c r="A126" s="3">
        <v>117</v>
      </c>
      <c r="B126" s="107" t="s">
        <v>134</v>
      </c>
      <c r="C126" s="131">
        <v>167</v>
      </c>
      <c r="D126" s="131"/>
      <c r="E126" s="112">
        <f>СВОД_2022!F125</f>
        <v>1740</v>
      </c>
      <c r="F126" s="113">
        <f t="shared" si="9"/>
        <v>2652</v>
      </c>
      <c r="G126" s="114">
        <f>янв.23!F121+фев.23!F121+мар.23!F121+апр.23!F121+май.23!F121+июн.23!F121+июл.23!F121+авг.23!F121+сен.23!F121+окт.23!F121+ноя.23!F121+дек.23!F121</f>
        <v>3000</v>
      </c>
      <c r="H126" s="83">
        <f t="shared" si="5"/>
        <v>522</v>
      </c>
      <c r="I126" s="12">
        <f>янв.22!E120</f>
        <v>174</v>
      </c>
      <c r="J126" s="12">
        <f>фев.23!E121</f>
        <v>174</v>
      </c>
      <c r="K126" s="12">
        <f>фев.23!E121</f>
        <v>174</v>
      </c>
      <c r="L126" s="82">
        <f t="shared" si="6"/>
        <v>522</v>
      </c>
      <c r="M126" s="12">
        <f>апр.23!E121</f>
        <v>174</v>
      </c>
      <c r="N126" s="12">
        <f>май.23!E121</f>
        <v>174</v>
      </c>
      <c r="O126" s="12">
        <f>июн.23!E121</f>
        <v>174</v>
      </c>
      <c r="P126" s="82">
        <f t="shared" si="7"/>
        <v>522</v>
      </c>
      <c r="Q126" s="12">
        <f>июл.23!E121</f>
        <v>174</v>
      </c>
      <c r="R126" s="12">
        <f>авг.23!E121</f>
        <v>174</v>
      </c>
      <c r="S126" s="12">
        <f>сен.23!E121</f>
        <v>174</v>
      </c>
      <c r="T126" s="82">
        <f t="shared" si="8"/>
        <v>522</v>
      </c>
      <c r="U126" s="12">
        <f>окт.23!E121</f>
        <v>174</v>
      </c>
      <c r="V126" s="12">
        <f>ноя.23!E121</f>
        <v>174</v>
      </c>
      <c r="W126" s="12">
        <f>дек.23!E121</f>
        <v>174</v>
      </c>
    </row>
    <row r="127" spans="1:23" x14ac:dyDescent="0.25">
      <c r="A127" s="3">
        <v>118</v>
      </c>
      <c r="B127" s="107" t="s">
        <v>1380</v>
      </c>
      <c r="C127" s="131">
        <v>169</v>
      </c>
      <c r="D127" s="131"/>
      <c r="E127" s="112">
        <f>СВОД_2022!F126</f>
        <v>12</v>
      </c>
      <c r="F127" s="113">
        <f t="shared" si="9"/>
        <v>-1076</v>
      </c>
      <c r="G127" s="114">
        <f>янв.23!F122+фев.23!F122+мар.23!F122+апр.23!F122+май.23!F122+июн.23!F122+июл.23!F122+авг.23!F122+сен.23!F122+окт.23!F122+ноя.23!F122+дек.23!F122</f>
        <v>1000</v>
      </c>
      <c r="H127" s="83">
        <f t="shared" si="5"/>
        <v>522</v>
      </c>
      <c r="I127" s="12">
        <f>янв.22!E121</f>
        <v>174</v>
      </c>
      <c r="J127" s="12">
        <f>фев.23!E122</f>
        <v>174</v>
      </c>
      <c r="K127" s="12">
        <f>фев.23!E122</f>
        <v>174</v>
      </c>
      <c r="L127" s="82">
        <f t="shared" si="6"/>
        <v>522</v>
      </c>
      <c r="M127" s="12">
        <f>апр.23!E122</f>
        <v>174</v>
      </c>
      <c r="N127" s="12">
        <f>май.23!E122</f>
        <v>174</v>
      </c>
      <c r="O127" s="12">
        <f>июн.23!E122</f>
        <v>174</v>
      </c>
      <c r="P127" s="82">
        <f t="shared" si="7"/>
        <v>522</v>
      </c>
      <c r="Q127" s="12">
        <f>июл.23!E122</f>
        <v>174</v>
      </c>
      <c r="R127" s="12">
        <f>авг.23!E122</f>
        <v>174</v>
      </c>
      <c r="S127" s="12">
        <f>сен.23!E122</f>
        <v>174</v>
      </c>
      <c r="T127" s="82">
        <f t="shared" si="8"/>
        <v>522</v>
      </c>
      <c r="U127" s="12">
        <f>окт.23!E122</f>
        <v>174</v>
      </c>
      <c r="V127" s="12">
        <f>ноя.23!E122</f>
        <v>174</v>
      </c>
      <c r="W127" s="12">
        <f>дек.23!E122</f>
        <v>174</v>
      </c>
    </row>
    <row r="128" spans="1:23" x14ac:dyDescent="0.25">
      <c r="A128" s="3">
        <v>119</v>
      </c>
      <c r="B128" s="107" t="s">
        <v>135</v>
      </c>
      <c r="C128" s="131">
        <v>172</v>
      </c>
      <c r="D128" s="131"/>
      <c r="E128" s="112">
        <f>СВОД_2022!F127</f>
        <v>-869.88000000000011</v>
      </c>
      <c r="F128" s="113">
        <f t="shared" si="9"/>
        <v>-1913.88</v>
      </c>
      <c r="G128" s="114">
        <f>янв.23!F123+фев.23!F123+мар.23!F123+апр.23!F123+май.23!F123+июн.23!F123+июл.23!F123+авг.23!F123+сен.23!F123+окт.23!F123+ноя.23!F123+дек.23!F123</f>
        <v>1044</v>
      </c>
      <c r="H128" s="83">
        <f t="shared" si="5"/>
        <v>522</v>
      </c>
      <c r="I128" s="12">
        <f>янв.22!E122</f>
        <v>174</v>
      </c>
      <c r="J128" s="12">
        <f>фев.23!E123</f>
        <v>174</v>
      </c>
      <c r="K128" s="12">
        <f>фев.23!E123</f>
        <v>174</v>
      </c>
      <c r="L128" s="82">
        <f t="shared" si="6"/>
        <v>522</v>
      </c>
      <c r="M128" s="12">
        <f>апр.23!E123</f>
        <v>174</v>
      </c>
      <c r="N128" s="12">
        <f>май.23!E123</f>
        <v>174</v>
      </c>
      <c r="O128" s="12">
        <f>июн.23!E123</f>
        <v>174</v>
      </c>
      <c r="P128" s="82">
        <f t="shared" si="7"/>
        <v>522</v>
      </c>
      <c r="Q128" s="12">
        <f>июл.23!E123</f>
        <v>174</v>
      </c>
      <c r="R128" s="12">
        <f>авг.23!E123</f>
        <v>174</v>
      </c>
      <c r="S128" s="12">
        <f>сен.23!E123</f>
        <v>174</v>
      </c>
      <c r="T128" s="82">
        <f t="shared" si="8"/>
        <v>522</v>
      </c>
      <c r="U128" s="12">
        <f>окт.23!E123</f>
        <v>174</v>
      </c>
      <c r="V128" s="12">
        <f>ноя.23!E123</f>
        <v>174</v>
      </c>
      <c r="W128" s="12">
        <f>дек.23!E123</f>
        <v>174</v>
      </c>
    </row>
    <row r="129" spans="1:23" x14ac:dyDescent="0.25">
      <c r="A129" s="3">
        <v>120</v>
      </c>
      <c r="B129" s="107" t="s">
        <v>136</v>
      </c>
      <c r="C129" s="131">
        <v>173</v>
      </c>
      <c r="D129" s="131"/>
      <c r="E129" s="112">
        <f>СВОД_2022!F128</f>
        <v>-556</v>
      </c>
      <c r="F129" s="113">
        <f t="shared" si="9"/>
        <v>-382</v>
      </c>
      <c r="G129" s="114">
        <f>янв.23!F124+фев.23!F124+мар.23!F124+апр.23!F124+май.23!F124+июн.23!F124+июл.23!F124+авг.23!F124+сен.23!F124+окт.23!F124+ноя.23!F124+дек.23!F124</f>
        <v>2262</v>
      </c>
      <c r="H129" s="83">
        <f t="shared" si="5"/>
        <v>522</v>
      </c>
      <c r="I129" s="12">
        <f>янв.22!E123</f>
        <v>174</v>
      </c>
      <c r="J129" s="12">
        <f>фев.23!E124</f>
        <v>174</v>
      </c>
      <c r="K129" s="12">
        <f>фев.23!E124</f>
        <v>174</v>
      </c>
      <c r="L129" s="82">
        <f t="shared" si="6"/>
        <v>522</v>
      </c>
      <c r="M129" s="12">
        <f>апр.23!E124</f>
        <v>174</v>
      </c>
      <c r="N129" s="12">
        <f>май.23!E124</f>
        <v>174</v>
      </c>
      <c r="O129" s="12">
        <f>июн.23!E124</f>
        <v>174</v>
      </c>
      <c r="P129" s="82">
        <f t="shared" si="7"/>
        <v>522</v>
      </c>
      <c r="Q129" s="12">
        <f>июл.23!E124</f>
        <v>174</v>
      </c>
      <c r="R129" s="12">
        <f>авг.23!E124</f>
        <v>174</v>
      </c>
      <c r="S129" s="12">
        <f>сен.23!E124</f>
        <v>174</v>
      </c>
      <c r="T129" s="82">
        <f t="shared" si="8"/>
        <v>522</v>
      </c>
      <c r="U129" s="12">
        <f>окт.23!E124</f>
        <v>174</v>
      </c>
      <c r="V129" s="12">
        <f>ноя.23!E124</f>
        <v>174</v>
      </c>
      <c r="W129" s="12">
        <f>дек.23!E124</f>
        <v>174</v>
      </c>
    </row>
    <row r="130" spans="1:23" x14ac:dyDescent="0.25">
      <c r="A130" s="3">
        <v>121</v>
      </c>
      <c r="B130" s="107" t="s">
        <v>137</v>
      </c>
      <c r="C130" s="131">
        <v>175</v>
      </c>
      <c r="D130" s="131"/>
      <c r="E130" s="112">
        <f>СВОД_2022!F129</f>
        <v>700</v>
      </c>
      <c r="F130" s="113">
        <f t="shared" si="9"/>
        <v>537</v>
      </c>
      <c r="G130" s="114">
        <f>янв.23!F125+фев.23!F125+мар.23!F125+апр.23!F125+май.23!F125+июн.23!F125+июл.23!F125+авг.23!F125+сен.23!F125+окт.23!F125+ноя.23!F125+дек.23!F125</f>
        <v>1925</v>
      </c>
      <c r="H130" s="83">
        <f t="shared" si="5"/>
        <v>522</v>
      </c>
      <c r="I130" s="12">
        <f>янв.22!E124</f>
        <v>174</v>
      </c>
      <c r="J130" s="12">
        <f>фев.23!E125</f>
        <v>174</v>
      </c>
      <c r="K130" s="12">
        <f>фев.23!E125</f>
        <v>174</v>
      </c>
      <c r="L130" s="82">
        <f t="shared" si="6"/>
        <v>522</v>
      </c>
      <c r="M130" s="12">
        <f>апр.23!E125</f>
        <v>174</v>
      </c>
      <c r="N130" s="12">
        <f>май.23!E125</f>
        <v>174</v>
      </c>
      <c r="O130" s="12">
        <f>июн.23!E125</f>
        <v>174</v>
      </c>
      <c r="P130" s="82">
        <f t="shared" si="7"/>
        <v>522</v>
      </c>
      <c r="Q130" s="12">
        <f>июл.23!E125</f>
        <v>174</v>
      </c>
      <c r="R130" s="12">
        <f>авг.23!E125</f>
        <v>174</v>
      </c>
      <c r="S130" s="12">
        <f>сен.23!E125</f>
        <v>174</v>
      </c>
      <c r="T130" s="82">
        <f t="shared" si="8"/>
        <v>522</v>
      </c>
      <c r="U130" s="12">
        <f>окт.23!E125</f>
        <v>174</v>
      </c>
      <c r="V130" s="12">
        <f>ноя.23!E125</f>
        <v>174</v>
      </c>
      <c r="W130" s="12">
        <f>дек.23!E125</f>
        <v>174</v>
      </c>
    </row>
    <row r="131" spans="1:23" x14ac:dyDescent="0.25">
      <c r="A131" s="3">
        <v>122</v>
      </c>
      <c r="B131" s="107" t="s">
        <v>138</v>
      </c>
      <c r="C131" s="131">
        <v>177</v>
      </c>
      <c r="D131" s="131"/>
      <c r="E131" s="112">
        <f>СВОД_2022!F130</f>
        <v>0</v>
      </c>
      <c r="F131" s="113">
        <f t="shared" si="9"/>
        <v>-1044</v>
      </c>
      <c r="G131" s="114">
        <f>янв.23!F126+фев.23!F126+мар.23!F126+апр.23!F126+май.23!F126+июн.23!F126+июл.23!F126+авг.23!F126+сен.23!F126+окт.23!F126+ноя.23!F126+дек.23!F126</f>
        <v>1044</v>
      </c>
      <c r="H131" s="83">
        <f t="shared" si="5"/>
        <v>522</v>
      </c>
      <c r="I131" s="12">
        <f>янв.22!E125</f>
        <v>174</v>
      </c>
      <c r="J131" s="12">
        <f>фев.23!E126</f>
        <v>174</v>
      </c>
      <c r="K131" s="12">
        <f>фев.23!E126</f>
        <v>174</v>
      </c>
      <c r="L131" s="82">
        <f t="shared" si="6"/>
        <v>522</v>
      </c>
      <c r="M131" s="12">
        <f>апр.23!E126</f>
        <v>174</v>
      </c>
      <c r="N131" s="12">
        <f>май.23!E126</f>
        <v>174</v>
      </c>
      <c r="O131" s="12">
        <f>июн.23!E126</f>
        <v>174</v>
      </c>
      <c r="P131" s="82">
        <f t="shared" si="7"/>
        <v>522</v>
      </c>
      <c r="Q131" s="12">
        <f>июл.23!E126</f>
        <v>174</v>
      </c>
      <c r="R131" s="12">
        <f>авг.23!E126</f>
        <v>174</v>
      </c>
      <c r="S131" s="12">
        <f>сен.23!E126</f>
        <v>174</v>
      </c>
      <c r="T131" s="82">
        <f t="shared" si="8"/>
        <v>522</v>
      </c>
      <c r="U131" s="12">
        <f>окт.23!E126</f>
        <v>174</v>
      </c>
      <c r="V131" s="12">
        <f>ноя.23!E126</f>
        <v>174</v>
      </c>
      <c r="W131" s="12">
        <f>дек.23!E126</f>
        <v>174</v>
      </c>
    </row>
    <row r="132" spans="1:23" x14ac:dyDescent="0.25">
      <c r="A132" s="3">
        <v>123</v>
      </c>
      <c r="B132" s="107" t="s">
        <v>139</v>
      </c>
      <c r="C132" s="131">
        <v>179</v>
      </c>
      <c r="D132" s="131"/>
      <c r="E132" s="112">
        <f>СВОД_2022!F131</f>
        <v>-12790</v>
      </c>
      <c r="F132" s="113">
        <f t="shared" si="9"/>
        <v>-14878</v>
      </c>
      <c r="G132" s="115">
        <f>янв.23!F127+фев.23!F127+мар.23!F127+апр.23!F127+май.23!F127+июн.23!F127+июл.23!F127+авг.23!F127+сен.23!F127+окт.23!F127+ноя.23!F127+дек.23!F127</f>
        <v>0</v>
      </c>
      <c r="H132" s="83">
        <f t="shared" si="5"/>
        <v>522</v>
      </c>
      <c r="I132" s="12">
        <f>янв.22!E126</f>
        <v>174</v>
      </c>
      <c r="J132" s="12">
        <f>фев.23!E127</f>
        <v>174</v>
      </c>
      <c r="K132" s="12">
        <f>фев.23!E127</f>
        <v>174</v>
      </c>
      <c r="L132" s="82">
        <f t="shared" si="6"/>
        <v>522</v>
      </c>
      <c r="M132" s="12">
        <f>апр.23!E127</f>
        <v>174</v>
      </c>
      <c r="N132" s="12">
        <f>май.23!E127</f>
        <v>174</v>
      </c>
      <c r="O132" s="12">
        <f>июн.23!E127</f>
        <v>174</v>
      </c>
      <c r="P132" s="82">
        <f t="shared" si="7"/>
        <v>522</v>
      </c>
      <c r="Q132" s="12">
        <f>июл.23!E127</f>
        <v>174</v>
      </c>
      <c r="R132" s="12">
        <f>авг.23!E127</f>
        <v>174</v>
      </c>
      <c r="S132" s="12">
        <f>сен.23!E127</f>
        <v>174</v>
      </c>
      <c r="T132" s="82">
        <f t="shared" si="8"/>
        <v>522</v>
      </c>
      <c r="U132" s="12">
        <f>окт.23!E127</f>
        <v>174</v>
      </c>
      <c r="V132" s="12">
        <f>ноя.23!E127</f>
        <v>174</v>
      </c>
      <c r="W132" s="12">
        <f>дек.23!E127</f>
        <v>174</v>
      </c>
    </row>
    <row r="133" spans="1:23" x14ac:dyDescent="0.25">
      <c r="B133" s="16">
        <v>0</v>
      </c>
      <c r="E133" s="116"/>
      <c r="F133" s="113">
        <f>SUM(F9:F132)</f>
        <v>-493679.88</v>
      </c>
      <c r="G133" s="116"/>
    </row>
  </sheetData>
  <mergeCells count="1">
    <mergeCell ref="B1:W1"/>
  </mergeCells>
  <conditionalFormatting sqref="E2:E65536 F9:F133">
    <cfRule type="cellIs" dxfId="63" priority="1" operator="lessThan">
      <formula>0</formula>
    </cfRule>
  </conditionalFormatting>
  <hyperlinks>
    <hyperlink ref="I8" location="янв.23!A1" display="янв.23!A1" xr:uid="{00000000-0004-0000-4E00-000000000000}"/>
    <hyperlink ref="J8" location="фев.23!A1" display="фев.23!A1" xr:uid="{00000000-0004-0000-4E00-000001000000}"/>
    <hyperlink ref="K8" location="мар.23!A1" display="мар.23!A1" xr:uid="{00000000-0004-0000-4E00-000002000000}"/>
    <hyperlink ref="M8" location="апр.23!A1" display="апр.23!A1" xr:uid="{00000000-0004-0000-4E00-000003000000}"/>
    <hyperlink ref="N8" location="май.23!A1" display="май.23!A1" xr:uid="{00000000-0004-0000-4E00-000004000000}"/>
    <hyperlink ref="O8" location="июн.23!A1" display="июн.23!A1" xr:uid="{00000000-0004-0000-4E00-000005000000}"/>
    <hyperlink ref="Q8" location="июл.23!A1" display="июл.23!A1" xr:uid="{00000000-0004-0000-4E00-000006000000}"/>
    <hyperlink ref="R8" location="авг.23!A1" display="авг.23!A1" xr:uid="{00000000-0004-0000-4E00-000007000000}"/>
    <hyperlink ref="S8" location="сен.23!A1" display="сен.23!A1" xr:uid="{00000000-0004-0000-4E00-000008000000}"/>
    <hyperlink ref="U8" location="окт.23!A1" display="окт.23!A1" xr:uid="{00000000-0004-0000-4E00-000009000000}"/>
    <hyperlink ref="V8" location="ноя.23!A1" display="ноя.23!A1" xr:uid="{00000000-0004-0000-4E00-00000A000000}"/>
    <hyperlink ref="W8" location="дек.23!A1" display="дек.23!A1" xr:uid="{00000000-0004-0000-4E00-00000B000000}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2">
        <v>42917</v>
      </c>
      <c r="D1" s="143"/>
      <c r="E1" s="143"/>
      <c r="F1" s="144"/>
      <c r="G1" s="145"/>
      <c r="H1" s="143"/>
      <c r="I1" s="143"/>
    </row>
    <row r="2" spans="1:9" x14ac:dyDescent="0.25">
      <c r="A2" s="9" t="s">
        <v>4</v>
      </c>
      <c r="B2" s="10" t="s">
        <v>5</v>
      </c>
      <c r="C2" s="143"/>
      <c r="D2" s="143"/>
      <c r="E2" s="143"/>
      <c r="F2" s="144"/>
      <c r="G2" s="145"/>
      <c r="H2" s="143"/>
      <c r="I2" s="143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f>180+420</f>
        <v>600</v>
      </c>
      <c r="G4" s="132" t="s">
        <v>227</v>
      </c>
      <c r="H4" s="28">
        <v>42943</v>
      </c>
      <c r="I4" s="11">
        <f>'июн. 17'!I4+июл.17!F4-июл.17!E4</f>
        <v>1020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'июн. 17'!I5+июл.17!F5-июл.17!E5</f>
        <v>-980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11">
        <f>'июн. 17'!I6+июл.17!F6-июл.17!E6</f>
        <v>-980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'июн. 17'!I7+июл.17!F7-июл.17!E7</f>
        <v>-980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'июн. 17'!I8+июл.17!F8-июл.17!E8</f>
        <v>-980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'июн. 17'!I9+июл.17!F9-июл.17!E9</f>
        <v>-980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11">
        <f>'июн. 17'!I10+июл.17!F10-июл.17!E10</f>
        <v>-980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'июн. 17'!I11+июл.17!F11-июл.17!E11</f>
        <v>-980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'июн. 17'!I12+июл.17!F12-июл.17!E12</f>
        <v>-980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'июн. 17'!I13+июл.17!F13-июл.17!E13</f>
        <v>-980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11">
        <f>'июн. 17'!I14+июл.17!F14-июл.17!E14</f>
        <v>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'июн. 17'!I15+июл.17!F15-июл.17!E15</f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1000</v>
      </c>
      <c r="G16" s="132" t="s">
        <v>228</v>
      </c>
      <c r="H16" s="28">
        <v>42922</v>
      </c>
      <c r="I16" s="11">
        <f>'июн. 17'!I16+июл.17!F16-июл.17!E16</f>
        <v>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11">
        <f>'июн. 17'!I17+июл.17!F17-июл.17!E17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'июн. 17'!I18+июл.17!F18-июл.17!E18</f>
        <v>-980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'июн. 17'!I19+июл.17!F19-июл.17!E19</f>
        <v>-980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'июн. 17'!I20+июл.17!F20-июл.17!E20</f>
        <v>-980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'июн. 17'!I21+июл.17!F21-июл.17!E21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'июн. 17'!I22+июл.17!F22-июл.17!E22</f>
        <v>-980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'июн. 17'!I23+июл.17!F23-июл.17!E23</f>
        <v>-980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17'!I24+июл.17!F24-июл.17!E24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'июн. 17'!I25+июл.17!F25-июл.17!E25</f>
        <v>-980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'июн. 17'!I26+июл.17!F26-июл.17!E26</f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'июн. 17'!I27+июл.17!F27-июл.17!E27</f>
        <v>-980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'июн. 17'!I28+июл.17!F28-июл.17!E28</f>
        <v>-980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'июн. 17'!I29+июл.17!F29-июл.17!E29</f>
        <v>-980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'июн. 17'!I30+июл.17!F30-июл.17!E30</f>
        <v>2020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>
        <f>820+1680</f>
        <v>2500</v>
      </c>
      <c r="G31" s="132" t="s">
        <v>229</v>
      </c>
      <c r="H31" s="28">
        <v>42935</v>
      </c>
      <c r="I31" s="11">
        <f>'июн. 17'!I31+июл.17!F31-июл.17!E31</f>
        <v>1520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'июн. 17'!I32+июл.17!F32-июл.17!E32</f>
        <v>-980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'июн. 17'!I33+июл.17!F33-июл.17!E33</f>
        <v>-980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'июн. 17'!I34+июл.17!F34-июл.17!E34</f>
        <v>2020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'июн. 17'!I35+июл.17!F35-июл.17!E35</f>
        <v>2020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'июн. 17'!I36+июл.17!F36-июл.17!E36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'июн. 17'!I37+июл.17!F37-июл.17!E37</f>
        <v>-980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'июн. 17'!I38+июл.17!F38-июл.17!E38</f>
        <v>-980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230</v>
      </c>
      <c r="H39" s="28">
        <v>42923</v>
      </c>
      <c r="I39" s="11">
        <f>'июн. 17'!I39+июл.17!F39-июл.17!E39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'июн. 17'!I40+июл.17!F40-июл.17!E40</f>
        <v>-980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'июн. 17'!I41+июл.17!F41-июл.17!E41</f>
        <v>-980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'июн. 17'!I42+июл.17!F42-июл.17!E42</f>
        <v>-980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'июн. 17'!I43+июл.17!F43-июл.17!E43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>
        <v>140</v>
      </c>
      <c r="G44" s="132" t="s">
        <v>231</v>
      </c>
      <c r="H44" s="28">
        <v>42933</v>
      </c>
      <c r="I44" s="11">
        <f>'июн. 17'!I44+июл.17!F44-июл.17!E44</f>
        <v>-840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11">
        <f>'июн. 17'!I45+июл.17!F45-июл.17!E45</f>
        <v>-170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17'!I46+июл.17!F46-июл.17!E46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'июн. 17'!I47+июл.17!F47-июл.17!E47</f>
        <v>-980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'июн. 17'!I48+июл.17!F48-июл.17!E48</f>
        <v>-980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11">
        <f>'июн. 17'!I49+июл.17!F49-июл.17!E49</f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'июн. 17'!I50+июл.17!F50-июл.17!E50</f>
        <v>-980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'июн. 17'!I51+июл.17!F51-июл.17!E51</f>
        <v>-980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'июн. 17'!I52+июл.17!F52-июл.17!E52</f>
        <v>-980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>
        <v>980</v>
      </c>
      <c r="G53" s="132" t="s">
        <v>232</v>
      </c>
      <c r="H53" s="28">
        <v>42947</v>
      </c>
      <c r="I53" s="11">
        <f>'июн. 17'!I53+июл.17!F53-июл.17!E53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'июн. 17'!I54+июл.17!F54-июл.17!E54</f>
        <v>-980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280</v>
      </c>
      <c r="G55" s="132" t="s">
        <v>233</v>
      </c>
      <c r="H55" s="28">
        <v>42933</v>
      </c>
      <c r="I55" s="11">
        <f>'июн. 17'!I55+июл.17!F55-июл.17!E55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'июн. 17'!I56+июл.17!F56-июл.17!E56</f>
        <v>-980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11">
        <f>'июн. 17'!I57+июл.17!F57-июл.17!E57</f>
        <v>980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'июн. 17'!I58+июл.17!F58-июл.17!E58</f>
        <v>-980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'июн. 17'!I59+июл.17!F59-июл.17!E59</f>
        <v>-980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'июн. 17'!I60+июл.17!F60-июл.17!E60</f>
        <v>-980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'июн. 17'!I61+июл.17!F61-июл.17!E61</f>
        <v>-980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'июн. 17'!I62+июл.17!F62-июл.17!E62</f>
        <v>-980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234</v>
      </c>
      <c r="H63" s="28">
        <v>42928</v>
      </c>
      <c r="I63" s="11">
        <f>'июн. 17'!I63+июл.17!F63-июл.17!E63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11">
        <f>'июн. 17'!I64+июл.17!F64-июл.17!E64</f>
        <v>700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235</v>
      </c>
      <c r="H65" s="28">
        <v>42930</v>
      </c>
      <c r="I65" s="11">
        <f>'июн. 17'!I65+июл.17!F65-июл.17!E65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11">
        <f>'июн. 17'!I66+июл.17!F66-июл.17!E66</f>
        <v>420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'июн. 17'!I67+июл.17!F67-июл.17!E67</f>
        <v>2020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'июн. 17'!I68+июл.17!F68-июл.17!E68</f>
        <v>-980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236</v>
      </c>
      <c r="H69" s="28">
        <v>42923</v>
      </c>
      <c r="I69" s="11">
        <f>'июн. 17'!I69+июл.17!F69-июл.17!E69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'июн. 17'!I70+июл.17!F70-июл.17!E70</f>
        <v>-980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'июн. 17'!I71+июл.17!F71-июл.17!E71</f>
        <v>2020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84">
        <f>'июн. 17'!I72+июл.17!F72-июл.17!E72</f>
        <v>-1960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'июн. 17'!I73+июл.17!F73-июл.17!E73</f>
        <v>1020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11">
        <f>'июн. 17'!I74+июл.17!F74-июл.17!E74</f>
        <v>-980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'июн. 17'!I75+июл.17!F75-июл.17!E75</f>
        <v>-980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237</v>
      </c>
      <c r="H76" s="28">
        <v>42920</v>
      </c>
      <c r="I76" s="11">
        <f>'июн. 17'!I76+июл.17!F76-июл.17!E76</f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238</v>
      </c>
      <c r="H77" s="28">
        <v>42940</v>
      </c>
      <c r="I77" s="11">
        <f>'июн. 17'!I77+июл.17!F77-июл.17!E77</f>
        <v>-140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'июн. 17'!I78+июл.17!F78-июл.17!E78</f>
        <v>-980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'июн. 17'!I79+июл.17!F79-июл.17!E79</f>
        <v>1820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239</v>
      </c>
      <c r="H80" s="28">
        <v>42926</v>
      </c>
      <c r="I80" s="11">
        <f>'июн. 17'!I80+июл.17!F80-июл.17!E80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280</v>
      </c>
      <c r="G81" s="132" t="s">
        <v>240</v>
      </c>
      <c r="H81" s="28">
        <v>42926</v>
      </c>
      <c r="I81" s="11">
        <f>'июн. 17'!I81+июл.17!F81-июл.17!E81</f>
        <v>840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241</v>
      </c>
      <c r="H82" s="28">
        <v>42933</v>
      </c>
      <c r="I82" s="11">
        <f>'июн. 17'!I82+июл.17!F82-июл.17!E82</f>
        <v>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'июн. 17'!I83+июл.17!F83-июл.17!E83</f>
        <v>-980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'июн. 17'!I84+июл.17!F84-июл.17!E84</f>
        <v>-980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'июн. 17'!I85+июл.17!F85-июл.17!E85</f>
        <v>-980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'июн. 17'!I86+июл.17!F86-июл.17!E86</f>
        <v>-980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11">
        <f>'июн. 17'!I87+июл.17!F87-июл.17!E87</f>
        <v>-980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11">
        <f>'июн. 17'!I88+июл.17!F88-июл.17!E88</f>
        <v>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'июн. 17'!I89+июл.17!F89-июл.17!E89</f>
        <v>-980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500</v>
      </c>
      <c r="G90" s="132" t="s">
        <v>242</v>
      </c>
      <c r="H90" s="28">
        <v>42919</v>
      </c>
      <c r="I90" s="11">
        <f>'июн. 17'!I90+июл.17!F90-июл.17!E90</f>
        <v>-480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243</v>
      </c>
      <c r="H91" s="28">
        <v>42933</v>
      </c>
      <c r="I91" s="11">
        <f>'июн. 17'!I91+июл.17!F91-июл.17!E91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140</v>
      </c>
      <c r="G92" s="132" t="s">
        <v>244</v>
      </c>
      <c r="H92" s="28">
        <v>42936</v>
      </c>
      <c r="I92" s="11">
        <f>'июн. 17'!I92+июл.17!F92-июл.17!E92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'июн. 17'!I93+июл.17!F93-июл.17!E93</f>
        <v>-980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'июн. 17'!I94+июл.17!F94-июл.17!E94</f>
        <v>-980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'июн. 17'!I95+июл.17!F95-июл.17!E95</f>
        <v>-980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245</v>
      </c>
      <c r="H96" s="28">
        <v>42919</v>
      </c>
      <c r="I96" s="11">
        <f>'июн. 17'!I96+июл.17!F96-июл.17!E96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'июн. 17'!I97+июл.17!F97-июл.17!E97</f>
        <v>-980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11">
        <f>'июн. 17'!I98+июл.17!F98-июл.17!E98</f>
        <v>-980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'июн. 17'!I99+июл.17!F99-июл.17!E99</f>
        <v>-980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246</v>
      </c>
      <c r="H100" s="28">
        <v>42921</v>
      </c>
      <c r="I100" s="11">
        <f>'июн. 17'!I100+июл.17!F100-июл.17!E100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'июн. 17'!I101+июл.17!F101-июл.17!E101</f>
        <v>700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'июн. 17'!I102+июл.17!F102-июл.17!E102</f>
        <v>-980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'июн. 17'!I103+июл.17!F103-июл.17!E103</f>
        <v>-980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11">
        <f>'июн. 17'!I104+июл.17!F104-июл.17!E104</f>
        <v>700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'июн. 17'!I105+июл.17!F105-июл.17!E105</f>
        <v>-980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'июн. 17'!I106+июл.17!F106-июл.17!E106</f>
        <v>1540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'июн. 17'!I107+июл.17!F107-июл.17!E107</f>
        <v>-980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'июн. 17'!I108+июл.17!F108-июл.17!E108</f>
        <v>4020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>
        <v>840</v>
      </c>
      <c r="G109" s="132" t="s">
        <v>247</v>
      </c>
      <c r="H109" s="28">
        <v>42919</v>
      </c>
      <c r="I109" s="11">
        <f>'июн. 17'!I109+июл.17!F109-июл.17!E109</f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'июн. 17'!I110+июл.17!F110-июл.17!E110</f>
        <v>-980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</f>
        <v>140</v>
      </c>
      <c r="G111" s="132" t="s">
        <v>248</v>
      </c>
      <c r="H111" s="28">
        <v>42936</v>
      </c>
      <c r="I111" s="11">
        <f>'июн. 17'!I111+июл.17!F111-июл.17!E111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'июн. 17'!I112+июл.17!F112-июл.17!E112</f>
        <v>-420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'июн. 17'!I113+июл.17!F113-июл.17!E113</f>
        <v>-980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1120</v>
      </c>
      <c r="G114" s="132" t="s">
        <v>249</v>
      </c>
      <c r="H114" s="28">
        <v>42947</v>
      </c>
      <c r="I114" s="11">
        <f>'июн. 17'!I114+июл.17!F114-июл.17!E114</f>
        <v>980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'июн. 17'!I115+июл.17!F115-июл.17!E115</f>
        <v>-980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'июн. 17'!I116+июл.17!F116-июл.17!E116</f>
        <v>-140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'июн. 17'!I117+июл.17!F117-июл.17!E117</f>
        <v>-980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f>420+140</f>
        <v>560</v>
      </c>
      <c r="G118" s="132" t="s">
        <v>250</v>
      </c>
      <c r="H118" s="28">
        <v>42926</v>
      </c>
      <c r="I118" s="11">
        <f>'июн. 17'!I118+июл.17!F118-июл.17!E118</f>
        <v>1260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'июн. 17'!I119+июл.17!F119-июл.17!E119</f>
        <v>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'июн. 17'!I120+июл.17!F120-июл.17!E120</f>
        <v>-980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'июн. 17'!I121+июл.17!F121-июл.17!E121</f>
        <v>700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'июн. 17'!I122+июл.17!F122-июл.17!E122</f>
        <v>560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'июн. 17'!I123+июл.17!F123-июл.17!E123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11">
        <f>'июн. 17'!I124+июл.17!F124-июл.17!E124</f>
        <v>-140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'июн. 17'!I125+июл.17!F125-июл.17!E125</f>
        <v>-980</v>
      </c>
    </row>
  </sheetData>
  <autoFilter ref="A3:I125" xr:uid="{00000000-0009-0000-0000-000007000000}"/>
  <mergeCells count="1">
    <mergeCell ref="C1:I2"/>
  </mergeCells>
  <conditionalFormatting sqref="I1:I125">
    <cfRule type="cellIs" dxfId="137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/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44927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дек.22!I4+янв.23!F4-янв.23!E4</f>
        <v>-6438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2500</v>
      </c>
      <c r="G5" s="132" t="s">
        <v>1706</v>
      </c>
      <c r="H5" s="28">
        <v>44950</v>
      </c>
      <c r="I5" s="56">
        <f>дек.22!I5+янв.23!F5-янв.23!E5</f>
        <v>2220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дек.22!I6+янв.23!F6-янв.23!E6</f>
        <v>-6438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дек.22!I7+янв.23!F7-янв.23!E7</f>
        <v>-6438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дек.22!I8+янв.23!F8-янв.23!E8</f>
        <v>-1438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дек.22!I9+янв.23!F9-янв.23!E9</f>
        <v>-1202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1707</v>
      </c>
      <c r="H10" s="28">
        <v>44956</v>
      </c>
      <c r="I10" s="56">
        <f>дек.22!I10+янв.23!F10-янв.23!E10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дек.22!I11+янв.23!F11-янв.23!E11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дек.22!I12+янв.23!F12-янв.23!E12</f>
        <v>-6438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дек.22!I13+янв.23!F13-янв.23!E13</f>
        <v>1366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дек.22!I14+янв.23!F14-янв.23!E14</f>
        <v>-1740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дек.22!I15+янв.23!F15-янв.23!E15</f>
        <v>-594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дек.22!I16+янв.23!F16-янв.23!E16</f>
        <v>1862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дек.22!I17+янв.23!F17-янв.23!E17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дек.22!I18+янв.23!F18-янв.23!E18</f>
        <v>-6438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дек.22!I19+янв.23!F19-янв.23!E19</f>
        <v>-6438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дек.22!I20+янв.23!F20-янв.23!E20</f>
        <v>332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дек.22!I21+янв.23!F21-янв.23!E21</f>
        <v>562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дек.22!I22+янв.23!F22-янв.23!E22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1708</v>
      </c>
      <c r="H23" s="28">
        <v>44955</v>
      </c>
      <c r="I23" s="56">
        <f>дек.22!I23+янв.23!F23-янв.23!E23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>
        <v>2088</v>
      </c>
      <c r="G24" s="132" t="s">
        <v>1709</v>
      </c>
      <c r="H24" s="28">
        <v>44949</v>
      </c>
      <c r="I24" s="56">
        <f>дек.22!I24+янв.23!F24-янв.23!E24</f>
        <v>2088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дек.22!I25+янв.23!F25-янв.23!E25</f>
        <v>-3438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дек.22!I26+янв.23!F26-янв.23!E26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дек.22!I27+янв.23!F27-янв.23!E27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дек.22!I28+янв.23!F28-янв.23!E28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дек.22!I29+янв.23!F29-янв.23!E29</f>
        <v>-6438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дек.22!I30+янв.23!F30-янв.23!E30</f>
        <v>-438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дек.22!I31+янв.23!F31-янв.23!E31</f>
        <v>2542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дек.22!I32+янв.23!F32-янв.23!E32</f>
        <v>6700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дек.22!I33+янв.23!F33-янв.23!E33</f>
        <v>-1214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дек.22!I34+янв.23!F34-янв.23!E34</f>
        <v>-6038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дек.22!I35+янв.23!F35-янв.23!E35</f>
        <v>-2128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дек.22!I36+янв.23!F36-янв.23!E36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дек.22!I37+янв.23!F37-янв.23!E37</f>
        <v>-1426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дек.22!I38+янв.23!F38-янв.23!E38</f>
        <v>-6438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дек.22!I39+янв.23!F39-янв.23!E39</f>
        <v>-5742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дек.22!I40+янв.23!F40-янв.23!E40</f>
        <v>-6438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дек.22!I41+янв.23!F41-янв.23!E41</f>
        <v>-6438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дек.22!I42+янв.23!F42-янв.23!E42</f>
        <v>2524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1710</v>
      </c>
      <c r="H43" s="28">
        <v>44944</v>
      </c>
      <c r="I43" s="56">
        <f>дек.22!I43+янв.23!F43-янв.23!E43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дек.22!I44+янв.23!F44-янв.23!E44</f>
        <v>-3672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дек.22!I45+янв.23!F45-янв.23!E45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дек.22!I46+янв.23!F46-янв.23!E46</f>
        <v>6700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дек.22!I47+янв.23!F47-янв.23!E47</f>
        <v>1562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дек.22!I48+янв.23!F48-янв.23!E48</f>
        <v>1510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1711</v>
      </c>
      <c r="H49" s="28">
        <v>44935</v>
      </c>
      <c r="I49" s="56">
        <f>дек.22!I49+янв.23!F49-янв.23!E49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1044</v>
      </c>
      <c r="G50" s="132" t="s">
        <v>1712</v>
      </c>
      <c r="H50" s="28">
        <v>44936</v>
      </c>
      <c r="I50" s="56">
        <f>дек.22!I50+янв.23!F50-янв.23!E50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дек.22!I51+янв.23!F51-янв.23!E51</f>
        <v>380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1713</v>
      </c>
      <c r="H52" s="28">
        <v>44937</v>
      </c>
      <c r="I52" s="56">
        <f>дек.22!I52+янв.23!F52-янв.23!E52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дек.22!I53+янв.23!F53-янв.23!E53</f>
        <v>932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дек.22!I54+янв.23!F54-янв.23!E54</f>
        <v>-314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дек.22!I55+янв.23!F55-янв.23!E55</f>
        <v>-6438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2088</v>
      </c>
      <c r="G56" s="132" t="s">
        <v>1714</v>
      </c>
      <c r="H56" s="28">
        <v>44937</v>
      </c>
      <c r="I56" s="56">
        <f>дек.22!I56+янв.23!F56-янв.23!E56</f>
        <v>472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дек.22!I57+янв.23!F57-янв.23!E57</f>
        <v>-6438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дек.22!I58+янв.23!F58-янв.23!E58</f>
        <v>5830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дек.22!I59+янв.23!F59-янв.23!E59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дек.22!I60+янв.23!F60-янв.23!E60</f>
        <v>2562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дек.22!I61+янв.23!F61-янв.23!E61</f>
        <v>-1308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1715</v>
      </c>
      <c r="H62" s="28">
        <v>44932</v>
      </c>
      <c r="I62" s="56">
        <f>дек.22!I62+янв.23!F62-янв.23!E62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дек.22!I63+янв.23!F63-янв.23!E63</f>
        <v>-174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дек.22!I64+янв.23!F64-янв.23!E64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дек.22!I65+янв.23!F65-янв.23!E65</f>
        <v>-4524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дек.22!I66+янв.23!F66-янв.23!E66</f>
        <v>138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дек.22!I67+янв.23!F67-янв.23!E67</f>
        <v>2464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дек.22!I68+янв.23!F68-янв.23!E68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дек.22!I69+янв.23!F69-янв.23!E69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дек.22!I70+янв.23!F70-янв.23!E70</f>
        <v>-6438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дек.22!I71+янв.23!F71-янв.23!E71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дек.22!I72+янв.23!F72-янв.23!E72</f>
        <v>-12876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дек.22!I73+янв.23!F74-янв.23!E74</f>
        <v>-148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дек.22!I74+янв.23!F75-янв.23!E75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1716</v>
      </c>
      <c r="H76" s="28">
        <v>44937</v>
      </c>
      <c r="I76" s="56">
        <f>дек.22!I75+янв.23!F76-янв.23!E76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дек.22!I76+янв.23!F77-янв.23!E77</f>
        <v>-2226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дек.22!I77+янв.23!F78-янв.23!E78</f>
        <v>20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дек.22!I78+янв.23!F79-янв.23!E79</f>
        <v>-1338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дек.22!I79+янв.23!F80-янв.23!E80</f>
        <v>-1754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дек.22!I80+янв.23!F81-янв.23!E81</f>
        <v>2118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дек.22!I81+янв.23!F82-янв.23!E82</f>
        <v>-2784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дек.22!I82+янв.23!F83-янв.23!E83</f>
        <v>-6438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дек.22!I83+янв.23!F84-янв.23!E84</f>
        <v>-6438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дек.22!I84+янв.23!F85-янв.23!E85</f>
        <v>-6438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дек.22!I85+янв.23!F86-янв.23!E86</f>
        <v>-6438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дек.22!I86+янв.23!F87-янв.23!E87</f>
        <v>-174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дек.22!I87+янв.23!F88-янв.23!E88</f>
        <v>-6438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дек.22!I88+янв.23!F89-янв.23!E89</f>
        <v>-136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дек.22!I89+янв.23!F90-янв.23!E90</f>
        <v>-294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дек.22!I90+янв.23!F91-янв.23!E91</f>
        <v>-1938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дек.22!I91+янв.23!F92-янв.23!E92</f>
        <v>-6438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>
        <v>2088</v>
      </c>
      <c r="G93" s="132" t="s">
        <v>1717</v>
      </c>
      <c r="H93" s="28">
        <v>44942</v>
      </c>
      <c r="I93" s="56">
        <f>дек.22!I92+янв.23!F93-янв.23!E93</f>
        <v>1214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дек.22!I93+янв.23!F94-янв.23!E94</f>
        <v>1332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дек.22!I94+янв.23!F95-янв.23!E95</f>
        <v>-4352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дек.22!I95+янв.23!F96-янв.23!E96</f>
        <v>106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348</v>
      </c>
      <c r="G97" s="132" t="s">
        <v>1718</v>
      </c>
      <c r="H97" s="28" t="s">
        <v>1719</v>
      </c>
      <c r="I97" s="56">
        <f>дек.22!I96+янв.23!F97-янв.23!E97</f>
        <v>696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дек.22!I97+янв.23!F98-янв.23!E98</f>
        <v>-38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дек.22!I98+янв.23!F99-янв.23!E99</f>
        <v>-696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дек.22!I99+янв.23!F100-янв.23!E100</f>
        <v>6178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/>
      <c r="G101" s="132"/>
      <c r="H101" s="28"/>
      <c r="I101" s="56">
        <f>дек.22!I100+янв.23!F101-янв.23!E101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28"/>
      <c r="I102" s="56">
        <f>дек.22!I101+янв.23!F102-янв.23!E102</f>
        <v>-198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дек.22!I102+янв.23!F103-янв.23!E103</f>
        <v>-2438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дек.22!I103+янв.23!F104-янв.23!E104</f>
        <v>-738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696</v>
      </c>
      <c r="G105" s="132" t="s">
        <v>1720</v>
      </c>
      <c r="H105" s="28">
        <v>44935</v>
      </c>
      <c r="I105" s="56">
        <f>дек.22!I104+янв.23!F105-янв.23!E105</f>
        <v>348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дек.22!I105+янв.23!F106-янв.23!E106</f>
        <v>1132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дек.22!I106+янв.23!F107-янв.23!E107</f>
        <v>-692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дек.22!I107+янв.23!F108-янв.23!E108</f>
        <v>-6438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дек.22!I108+янв.23!F109-янв.23!E109</f>
        <v>-438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дек.22!I109+янв.23!F110-янв.23!E110</f>
        <v>-1566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дек.22!I110+янв.23!F111-янв.23!E111</f>
        <v>6352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1721</v>
      </c>
      <c r="H112" s="28">
        <v>44938</v>
      </c>
      <c r="I112" s="56">
        <f>дек.22!I111+янв.23!F112-янв.23!E112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дек.22!I112+янв.23!F113-янв.23!E113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дек.22!I113+янв.23!F114-янв.23!E114</f>
        <v>-1152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дек.22!I114+янв.23!F115-янв.23!E115</f>
        <v>162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1722</v>
      </c>
      <c r="H116" s="28">
        <v>44937</v>
      </c>
      <c r="I116" s="56">
        <f>дек.22!I115+янв.23!F116-янв.23!E116</f>
        <v>302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1723</v>
      </c>
      <c r="H117" s="28">
        <v>44574</v>
      </c>
      <c r="I117" s="56">
        <f>дек.22!I116+янв.23!F117-янв.23!E117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дек.22!I117+янв.23!F118-янв.23!E118</f>
        <v>-6438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1724</v>
      </c>
      <c r="H119" s="28">
        <v>44936</v>
      </c>
      <c r="I119" s="56">
        <f>дек.22!I118+янв.23!F119-янв.23!E119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дек.22!I119+янв.23!F120-янв.23!E120</f>
        <v>162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дек.22!I120+янв.23!F121-янв.23!E121</f>
        <v>1092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дек.22!I121+янв.23!F122-янв.23!E122</f>
        <v>-162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>
        <v>1044</v>
      </c>
      <c r="G123" s="132" t="s">
        <v>1725</v>
      </c>
      <c r="H123" s="28">
        <v>44950</v>
      </c>
      <c r="I123" s="56">
        <f>дек.22!I122+янв.23!F123-янв.23!E123</f>
        <v>-120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дек.22!I123+янв.23!F124-янв.23!E124</f>
        <v>-696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1726</v>
      </c>
      <c r="H125" s="28">
        <v>44941</v>
      </c>
      <c r="I125" s="56">
        <f>дек.22!I124+янв.23!F125-янв.23!E125</f>
        <v>217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дек.22!I125+янв.23!F126-янв.23!E126</f>
        <v>-174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дек.22!I126+янв.23!F127-янв.23!E127</f>
        <v>-6438</v>
      </c>
    </row>
  </sheetData>
  <mergeCells count="1">
    <mergeCell ref="C1:I2"/>
  </mergeCells>
  <conditionalFormatting sqref="I1:I127">
    <cfRule type="cellIs" dxfId="62" priority="12" operator="lessThan">
      <formula>0</formula>
    </cfRule>
  </conditionalFormatting>
  <hyperlinks>
    <hyperlink ref="J2" location="СВОД_2023!A1" display="Свод 2023" xr:uid="{00000000-0004-0000-4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/>
  <dimension ref="A1:J127"/>
  <sheetViews>
    <sheetView topLeftCell="A4" workbookViewId="0">
      <selection activeCell="F30" sqref="F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44958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янв.23!I4+фев.23!F4-фев.23!E4</f>
        <v>-6612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янв.23!I5+фев.23!F5-фев.23!E5</f>
        <v>2046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янв.23!I6+фев.23!F6-фев.23!E6</f>
        <v>-6612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янв.23!I7+фев.23!F7-фев.23!E7</f>
        <v>-6612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янв.23!I8+фев.23!F8-фев.23!E8</f>
        <v>-1612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янв.23!I9+фев.23!F9-фев.23!E9</f>
        <v>-1376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1727</v>
      </c>
      <c r="H10" s="28">
        <v>44984</v>
      </c>
      <c r="I10" s="56">
        <f>янв.23!I10+фев.23!F10-фев.23!E10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1728</v>
      </c>
      <c r="H11" s="28">
        <v>44981</v>
      </c>
      <c r="I11" s="56">
        <f>янв.23!I11+фев.23!F11-фев.23!E11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янв.23!I12+фев.23!F12-фев.23!E12</f>
        <v>-6612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янв.23!I13+фев.23!F13-фев.23!E13</f>
        <v>1192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янв.23!I14+фев.23!F14-фев.23!E14</f>
        <v>-1914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янв.23!I15+фев.23!F15-фев.23!E15</f>
        <v>-768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янв.23!I16+фев.23!F16-фев.23!E16</f>
        <v>1688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янв.23!I17+фев.23!F17-фев.23!E17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янв.23!I18+фев.23!F18-фев.23!E18</f>
        <v>-6612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янв.23!I19+фев.23!F19-фев.23!E19</f>
        <v>-6612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янв.23!I20+фев.23!F20-фев.23!E20</f>
        <v>158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янв.23!I21+фев.23!F21-фев.23!E21</f>
        <v>388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янв.23!I22+фев.23!F22-фев.23!E22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1729</v>
      </c>
      <c r="H23" s="28">
        <v>44964</v>
      </c>
      <c r="I23" s="56">
        <f>янв.23!I23+фев.23!F23-фев.23!E23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янв.23!I24+фев.23!F24-фев.23!E24</f>
        <v>1914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янв.23!I25+фев.23!F25-фев.23!E25</f>
        <v>-3612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янв.23!I26+фев.23!F26-фев.23!E26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янв.23!I27+фев.23!F27-фев.23!E27</f>
        <v>6178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1730</v>
      </c>
      <c r="H28" s="28">
        <v>44970</v>
      </c>
      <c r="I28" s="56">
        <f>янв.23!I28+фев.23!F28-фев.23!E28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янв.23!I29+фев.23!F29-фев.23!E29</f>
        <v>-6612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1731</v>
      </c>
      <c r="H30" s="28">
        <v>44970</v>
      </c>
      <c r="I30" s="56">
        <f>янв.23!I30+фев.23!F30-фев.23!E30</f>
        <v>388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янв.23!I31+фев.23!F31-фев.23!E31</f>
        <v>2368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янв.23!I32+фев.23!F32-фев.23!E32</f>
        <v>6526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янв.23!I33+фев.23!F33-фев.23!E33</f>
        <v>-1388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янв.23!I34+фев.23!F34-фев.23!E34</f>
        <v>-6212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янв.23!I35+фев.23!F35-фев.23!E35</f>
        <v>-2302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79001</v>
      </c>
      <c r="H36" s="28">
        <v>44963</v>
      </c>
      <c r="I36" s="56">
        <f>янв.23!I36+фев.23!F36-фев.23!E36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янв.23!I37+фев.23!F37-фев.23!E37</f>
        <v>-1600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янв.23!I38+фев.23!F38-фев.23!E38</f>
        <v>-6612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янв.23!I39+фев.23!F39-фев.23!E39</f>
        <v>-5916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янв.23!I40+фев.23!F40-фев.23!E40</f>
        <v>-6612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янв.23!I41+фев.23!F41-фев.23!E41</f>
        <v>-6612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янв.23!I42+фев.23!F42-фев.23!E42</f>
        <v>2350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1732</v>
      </c>
      <c r="H43" s="28">
        <v>44965</v>
      </c>
      <c r="I43" s="56">
        <f>янв.23!I43+фев.23!F43-фев.23!E43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янв.23!I44+фев.23!F44-фев.23!E44</f>
        <v>-3846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1733</v>
      </c>
      <c r="H45" s="28">
        <v>44963</v>
      </c>
      <c r="I45" s="56">
        <f>янв.23!I45+фев.23!F45-фев.23!E45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янв.23!I46+фев.23!F46-фев.23!E46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янв.23!I47+фев.23!F47-фев.23!E47</f>
        <v>1388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янв.23!I48+фев.23!F48-фев.23!E48</f>
        <v>1336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янв.23!I49+фев.23!F49-фев.23!E49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янв.23!I50+фев.23!F50-фев.23!E50</f>
        <v>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янв.23!I51+фев.23!F51-фев.23!E51</f>
        <v>206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1734</v>
      </c>
      <c r="H52" s="28">
        <v>44963</v>
      </c>
      <c r="I52" s="56">
        <f>янв.23!I52+фев.23!F52-фев.23!E52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янв.23!I53+фев.23!F53-фев.23!E53</f>
        <v>758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1735</v>
      </c>
      <c r="H54" s="28">
        <v>44970</v>
      </c>
      <c r="I54" s="56">
        <f>янв.23!I54+фев.23!F54-фев.23!E54</f>
        <v>-148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янв.23!I55+фев.23!F55-фев.23!E55</f>
        <v>-6612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янв.23!I56+фев.23!F56-фев.23!E56</f>
        <v>298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янв.23!I57+фев.23!F57-фев.23!E57</f>
        <v>-6612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янв.23!I58+фев.23!F58-фев.23!E58</f>
        <v>5656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янв.23!I59+фев.23!F59-фев.23!E59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янв.23!I60+фев.23!F60-фев.23!E60</f>
        <v>2388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янв.23!I61+фев.23!F61-фев.23!E61</f>
        <v>-1482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1736</v>
      </c>
      <c r="H62" s="28">
        <v>44963</v>
      </c>
      <c r="I62" s="56">
        <f>янв.23!I62+фев.23!F62-фев.23!E62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янв.23!I63+фев.23!F63-фев.23!E63</f>
        <v>-348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1737</v>
      </c>
      <c r="H64" s="28">
        <v>44972</v>
      </c>
      <c r="I64" s="56">
        <f>янв.23!I64+фев.23!F64-фев.23!E64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янв.23!I65+фев.23!F65-фев.23!E65</f>
        <v>-4698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янв.23!I66+фев.23!F66-фев.23!E66</f>
        <v>-36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янв.23!I67+фев.23!F67-фев.23!E67</f>
        <v>2290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янв.23!I68+фев.23!F68-фев.23!E68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1738</v>
      </c>
      <c r="H69" s="28">
        <v>44966</v>
      </c>
      <c r="I69" s="56">
        <f>янв.23!I69+фев.23!F69-фев.23!E69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янв.23!I70+фев.23!F70-фев.23!E70</f>
        <v>-6612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1739</v>
      </c>
      <c r="H71" s="28">
        <v>44969</v>
      </c>
      <c r="I71" s="56">
        <f>янв.23!I71+фев.23!F71-фев.23!E71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янв.23!I72+фев.23!F72-фев.23!E72</f>
        <v>-13224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янв.23!I73+фев.23!F73-фев.23!E73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янв.23!I74+фев.23!F74-фев.23!E74</f>
        <v>-322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янв.23!I75+фев.23!F75-фев.23!E75</f>
        <v>564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1740</v>
      </c>
      <c r="H76" s="28">
        <v>44978</v>
      </c>
      <c r="I76" s="56">
        <f>янв.23!I76+фев.23!F76-фев.23!E76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янв.23!I77+фев.23!F77-фев.23!E77</f>
        <v>-2400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янв.23!I78+фев.23!F78-фев.23!E78</f>
        <v>-154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янв.23!I79+фев.23!F79-фев.23!E79</f>
        <v>-1512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янв.23!I80+фев.23!F80-фев.23!E80</f>
        <v>-1928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>
        <v>5088</v>
      </c>
      <c r="G81" s="132" t="s">
        <v>1741</v>
      </c>
      <c r="H81" s="28">
        <v>44963</v>
      </c>
      <c r="I81" s="56">
        <f>янв.23!I81+фев.23!F81-фев.23!E81</f>
        <v>7032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1742</v>
      </c>
      <c r="H82" s="28">
        <v>44979</v>
      </c>
      <c r="I82" s="56">
        <f>янв.23!I82+фев.23!F82-фев.23!E82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янв.23!I83+фев.23!F83-фев.23!E83</f>
        <v>-6612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янв.23!I84+фев.23!F84-фев.23!E84</f>
        <v>-6612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янв.23!I85+фев.23!F85-фев.23!E85</f>
        <v>-6612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янв.23!I86+фев.23!F86-фев.23!E86</f>
        <v>-6612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янв.23!I87+фев.23!F87-фев.23!E87</f>
        <v>-348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янв.23!I88+фев.23!F88-фев.23!E88</f>
        <v>-6612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янв.23!I89+фев.23!F89-фев.23!E89</f>
        <v>-310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янв.23!I90+фев.23!F90-фев.23!E90</f>
        <v>-468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янв.23!I91+фев.23!F91-фев.23!E91</f>
        <v>-2112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янв.23!I92+фев.23!F92-фев.23!E92</f>
        <v>-6612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янв.23!I93+фев.23!F93-фев.23!E93</f>
        <v>1040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янв.23!I94+фев.23!F94-фев.23!E94</f>
        <v>1158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янв.23!I95+фев.23!F95-фев.23!E95</f>
        <v>-4526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янв.23!I96+фев.23!F96-фев.23!E96</f>
        <v>-68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1743</v>
      </c>
      <c r="H97" s="28">
        <v>44983</v>
      </c>
      <c r="I97" s="56">
        <f>янв.23!I97+фев.23!F97-фев.23!E97</f>
        <v>696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янв.23!I98+фев.23!F98-фев.23!E98</f>
        <v>-212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янв.23!I99+фев.23!F99-фев.23!E99</f>
        <v>-870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янв.23!I100+фев.23!F100-фев.23!E100</f>
        <v>6004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1744</v>
      </c>
      <c r="H101" s="28">
        <v>44963</v>
      </c>
      <c r="I101" s="56">
        <f>янв.23!I101+фев.23!F101-фев.23!E101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>
        <v>2088</v>
      </c>
      <c r="G102" s="132" t="s">
        <v>1745</v>
      </c>
      <c r="H102" s="28">
        <v>44960</v>
      </c>
      <c r="I102" s="56">
        <f>янв.23!I102+фев.23!F102-фев.23!E102</f>
        <v>1716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янв.23!I103+фев.23!F103-фев.23!E103</f>
        <v>-2612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янв.23!I104+фев.23!F104-фев.23!E104</f>
        <v>-912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янв.23!I105+фев.23!F105-фев.23!E105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янв.23!I106+фев.23!F106-фев.23!E106</f>
        <v>958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янв.23!I107+фев.23!F107-фев.23!E107</f>
        <v>-866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янв.23!I108+фев.23!F108-фев.23!E108</f>
        <v>-6612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янв.23!I109+фев.23!F109-фев.23!E109</f>
        <v>-612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янв.23!I110+фев.23!F110-фев.23!E110</f>
        <v>-1740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янв.23!I111+фев.23!F111-фев.23!E111</f>
        <v>6178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1746</v>
      </c>
      <c r="H112" s="28">
        <v>44605</v>
      </c>
      <c r="I112" s="56">
        <f>янв.23!I112+фев.23!F112-фев.23!E112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янв.23!I113+фев.23!F113-фев.23!E113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28"/>
      <c r="I114" s="56">
        <f>янв.23!I114+фев.23!F114-фев.23!E114</f>
        <v>-1326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770</v>
      </c>
      <c r="G115" s="132" t="s">
        <v>1747</v>
      </c>
      <c r="H115" s="28">
        <v>44964</v>
      </c>
      <c r="I115" s="56">
        <f>янв.23!I115+фев.23!F115-фев.23!E115</f>
        <v>758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1748</v>
      </c>
      <c r="H116" s="28">
        <v>44967</v>
      </c>
      <c r="I116" s="56">
        <f>янв.23!I116+фев.23!F116-фев.23!E116</f>
        <v>328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янв.23!I117+фев.23!F117-фев.23!E117</f>
        <v>-870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янв.23!I118+фев.23!F118-фев.23!E118</f>
        <v>-6612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1749</v>
      </c>
      <c r="H119" s="28">
        <v>44963</v>
      </c>
      <c r="I119" s="56">
        <f>янв.23!I119+фев.23!F119-фев.23!E119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янв.23!I120+фев.23!F120-фев.23!E120</f>
        <v>-12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янв.23!I121+фев.23!F121-фев.23!E121</f>
        <v>918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>
        <v>1000</v>
      </c>
      <c r="G122" s="132" t="s">
        <v>1750</v>
      </c>
      <c r="H122" s="28">
        <v>44974</v>
      </c>
      <c r="I122" s="56">
        <f>янв.23!I122+фев.23!F122-фев.23!E122</f>
        <v>664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янв.23!I123+фев.23!F123-фев.23!E123</f>
        <v>-294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1044</v>
      </c>
      <c r="G124" s="132" t="s">
        <v>1751</v>
      </c>
      <c r="H124" s="28">
        <v>44967</v>
      </c>
      <c r="I124" s="56">
        <f>янв.23!I124+фев.23!F124-фев.23!E124</f>
        <v>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1752</v>
      </c>
      <c r="H125" s="28">
        <v>44972</v>
      </c>
      <c r="I125" s="56">
        <f>янв.23!I125+фев.23!F125-фев.23!E125</f>
        <v>218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>
        <v>1044</v>
      </c>
      <c r="G126" s="132" t="s">
        <v>1753</v>
      </c>
      <c r="H126" s="28">
        <v>44970</v>
      </c>
      <c r="I126" s="56">
        <f>янв.23!I126+фев.23!F126-фев.23!E126</f>
        <v>696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янв.23!I127+фев.23!F127-фев.23!E127</f>
        <v>-6612</v>
      </c>
    </row>
  </sheetData>
  <mergeCells count="1">
    <mergeCell ref="C1:I2"/>
  </mergeCells>
  <conditionalFormatting sqref="I1:I127">
    <cfRule type="cellIs" dxfId="61" priority="1" operator="lessThan">
      <formula>0</formula>
    </cfRule>
  </conditionalFormatting>
  <hyperlinks>
    <hyperlink ref="J2" location="СВОД_2023!A1" display="Свод 2023" xr:uid="{00000000-0004-0000-5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/>
  <dimension ref="A1:J127"/>
  <sheetViews>
    <sheetView topLeftCell="A28" workbookViewId="0">
      <selection activeCell="L58" sqref="L5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44986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фев.23!I4+мар.23!F4-мар.23!E4</f>
        <v>-6786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фев.23!I5+мар.23!F5-мар.23!E5</f>
        <v>1872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фев.23!I6+мар.23!F6-мар.23!E6</f>
        <v>-6786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фев.23!I7+мар.23!F7-мар.23!E7</f>
        <v>-6786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фев.23!I8+мар.23!F8-мар.23!E8</f>
        <v>-1786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фев.23!I9+мар.23!F9-мар.23!E9</f>
        <v>-1550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фев.23!I10+мар.23!F10-мар.23!E10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фев.23!I11+мар.23!F11-мар.23!E11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фев.23!I12+мар.23!F12-мар.23!E12</f>
        <v>-6786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фев.23!I13+мар.23!F13-мар.23!E13</f>
        <v>1018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фев.23!I14+мар.23!F14-мар.23!E14</f>
        <v>-2088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фев.23!I15+мар.23!F15-мар.23!E15</f>
        <v>-942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фев.23!I16+мар.23!F16-мар.23!E16</f>
        <v>1514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фев.23!I17+мар.23!F17-мар.23!E17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фев.23!I18+мар.23!F18-мар.23!E18</f>
        <v>-6786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фев.23!I19+мар.23!F19-мар.23!E19</f>
        <v>-6786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фев.23!I20+мар.23!F20-мар.23!E20</f>
        <v>-16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фев.23!I21+мар.23!F21-мар.23!E21</f>
        <v>214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фев.23!I22+мар.23!F22-мар.23!E22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1754</v>
      </c>
      <c r="H23" s="28">
        <v>44998</v>
      </c>
      <c r="I23" s="56">
        <f>фев.23!I23+мар.23!F23-мар.23!E23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фев.23!I24+мар.23!F24-мар.23!E24</f>
        <v>1740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фев.23!I25+мар.23!F25-мар.23!E25</f>
        <v>-3786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1755</v>
      </c>
      <c r="H26" s="28">
        <v>45000</v>
      </c>
      <c r="I26" s="56">
        <f>фев.23!I26+мар.23!F26-мар.23!E26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фев.23!I27+мар.23!F27-мар.23!E27</f>
        <v>6004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фев.23!I28+мар.23!F28-мар.23!E28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фев.23!I29+мар.23!F29-мар.23!E29</f>
        <v>-6786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фев.23!I30+мар.23!F30-мар.23!E30</f>
        <v>214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фев.23!I31+мар.23!F31-мар.23!E31</f>
        <v>2194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фев.23!I32+мар.23!F32-мар.23!E32</f>
        <v>6352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фев.23!I33+мар.23!F33-мар.23!E33</f>
        <v>-1562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фев.23!I34+мар.23!F34-мар.23!E34</f>
        <v>-6386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фев.23!I35+мар.23!F35-мар.23!E35</f>
        <v>-2476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69256.180869999997</v>
      </c>
      <c r="H36" s="28" t="s">
        <v>1756</v>
      </c>
      <c r="I36" s="56">
        <f>фев.23!I36+мар.23!F36-мар.23!E36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фев.23!I37+мар.23!F37-мар.23!E37</f>
        <v>-1774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фев.23!I38+мар.23!F38-мар.23!E38</f>
        <v>-6786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фев.23!I39+мар.23!F39-мар.23!E39</f>
        <v>-6090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фев.23!I40+мар.23!F40-мар.23!E40</f>
        <v>-6786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фев.23!I41+мар.23!F41-мар.23!E41</f>
        <v>-6786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фев.23!I42+мар.23!F42-мар.23!E42</f>
        <v>2176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1757</v>
      </c>
      <c r="H43" s="28">
        <v>45007</v>
      </c>
      <c r="I43" s="56">
        <f>фев.23!I43+мар.23!F43-мар.23!E43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фев.23!I44+мар.23!F44-мар.23!E44</f>
        <v>-4020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фев.23!I45+мар.23!F45-мар.23!E45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фев.23!I46+мар.23!F46-мар.23!E46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фев.23!I47+мар.23!F47-мар.23!E47</f>
        <v>1214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фев.23!I48+мар.23!F48-мар.23!E48</f>
        <v>1162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фев.23!I49+мар.23!F49-мар.23!E49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фев.23!I50+мар.23!F50-мар.23!E50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фев.23!I51+мар.23!F51-мар.23!E51</f>
        <v>32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1758</v>
      </c>
      <c r="H52" s="28">
        <v>44991</v>
      </c>
      <c r="I52" s="56">
        <f>фев.23!I52+мар.23!F52-мар.23!E52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фев.23!I53+мар.23!F53-мар.23!E53</f>
        <v>584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1759</v>
      </c>
      <c r="H54" s="28">
        <v>45002</v>
      </c>
      <c r="I54" s="56">
        <f>фев.23!I54+мар.23!F54-мар.23!E54</f>
        <v>-152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фев.23!I55+мар.23!F55-мар.23!E55</f>
        <v>-6786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фев.23!I56+мар.23!F56-мар.23!E56</f>
        <v>124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фев.23!I57+мар.23!F57-мар.23!E57</f>
        <v>-6786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фев.23!I58+мар.23!F58-мар.23!E58</f>
        <v>5482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0</v>
      </c>
      <c r="F59" s="13"/>
      <c r="G59" s="132"/>
      <c r="H59" s="131"/>
      <c r="I59" s="56">
        <f>фев.23!I59+мар.23!F59-мар.23!E59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фев.23!I60+мар.23!F60-мар.23!E60</f>
        <v>2214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фев.23!I61+мар.23!F61-мар.23!E61</f>
        <v>-1656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1760</v>
      </c>
      <c r="H62" s="28">
        <v>44991</v>
      </c>
      <c r="I62" s="56">
        <f>фев.23!I62+мар.23!F62-мар.23!E62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фев.23!I63+мар.23!F63-мар.23!E63</f>
        <v>-522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1761</v>
      </c>
      <c r="H64" s="28">
        <v>44999</v>
      </c>
      <c r="I64" s="56">
        <f>фев.23!I64+мар.23!F64-мар.23!E64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фев.23!I65+мар.23!F65-мар.23!E65</f>
        <v>-4872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фев.23!I66+мар.23!F66-мар.23!E66</f>
        <v>-210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фев.23!I67+мар.23!F67-мар.23!E67</f>
        <v>2116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фев.23!I68+мар.23!F68-мар.23!E68</f>
        <v>2262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фев.23!I69+мар.23!F69-мар.23!E69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фев.23!I70+мар.23!F70-мар.23!E70</f>
        <v>-6786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фев.23!I71+мар.23!F71-мар.23!E71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фев.23!I72+мар.23!F72-мар.23!E72</f>
        <v>-13572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фев.23!I73+мар.23!F73-мар.23!E73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>
        <v>2000</v>
      </c>
      <c r="G74" s="132" t="s">
        <v>1762</v>
      </c>
      <c r="H74" s="28">
        <v>45000</v>
      </c>
      <c r="I74" s="56">
        <f>фев.23!I74+мар.23!F74-мар.23!E74</f>
        <v>1504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фев.23!I75+мар.23!F75-мар.23!E75</f>
        <v>390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фев.23!I76+мар.23!F76-мар.23!E76</f>
        <v>6352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1763</v>
      </c>
      <c r="H77" s="28">
        <v>45012</v>
      </c>
      <c r="I77" s="56">
        <f>фев.23!I77+мар.23!F77-мар.23!E77</f>
        <v>-1974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фев.23!I78+мар.23!F78-мар.23!E78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фев.23!I79+мар.23!F79-мар.23!E79</f>
        <v>-1686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фев.23!I80+мар.23!F80-мар.23!E80</f>
        <v>-2102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фев.23!I81+мар.23!F81-мар.23!E81</f>
        <v>6858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фев.23!I82+мар.23!F82-мар.23!E82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фев.23!I83+мар.23!F83-мар.23!E83</f>
        <v>-6786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фев.23!I84+мар.23!F84-мар.23!E84</f>
        <v>-6786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фев.23!I85+мар.23!F85-мар.23!E85</f>
        <v>-6786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фев.23!I86+мар.23!F86-мар.23!E86</f>
        <v>-6786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фев.23!I87+мар.23!F87-мар.23!E87</f>
        <v>-522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фев.23!I88+мар.23!F88-мар.23!E88</f>
        <v>-6786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870</v>
      </c>
      <c r="G89" s="132" t="s">
        <v>1764</v>
      </c>
      <c r="H89" s="28">
        <v>44999</v>
      </c>
      <c r="I89" s="56">
        <f>фев.23!I89+мар.23!F89-мар.23!E89</f>
        <v>386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фев.23!I90+мар.23!F90-мар.23!E90</f>
        <v>-642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фев.23!I91+мар.23!F91-мар.23!E91</f>
        <v>-2286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фев.23!I92+мар.23!F92-мар.23!E92</f>
        <v>-6786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фев.23!I93+мар.23!F93-мар.23!E93</f>
        <v>866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фев.23!I94+мар.23!F94-мар.23!E94</f>
        <v>984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фев.23!I95+мар.23!F95-мар.23!E95</f>
        <v>-4700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фев.23!I96+мар.23!F96-мар.23!E96</f>
        <v>-242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/>
      <c r="G97" s="132"/>
      <c r="H97" s="28"/>
      <c r="I97" s="56">
        <f>фев.23!I97+мар.23!F97-мар.23!E97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фев.23!I98+мар.23!F98-мар.23!E98</f>
        <v>-386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фев.23!I99+мар.23!F99-мар.23!E99</f>
        <v>-1044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фев.23!I100+мар.23!F100-мар.23!E100</f>
        <v>5830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1765</v>
      </c>
      <c r="H101" s="28">
        <v>44988</v>
      </c>
      <c r="I101" s="56">
        <f>фев.23!I101+мар.23!F101-мар.23!E101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фев.23!I102+мар.23!F102-мар.23!E102</f>
        <v>1542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фев.23!I103+мар.23!F103-мар.23!E103</f>
        <v>-2786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фев.23!I104+мар.23!F104-мар.23!E104</f>
        <v>-1086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фев.23!I105+мар.23!F105-мар.23!E105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фев.23!I106+мар.23!F106-мар.23!E106</f>
        <v>784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фев.23!I107+мар.23!F107-мар.23!E107</f>
        <v>-1040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фев.23!I108+мар.23!F108-мар.23!E108</f>
        <v>-6786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фев.23!I109+мар.23!F109-мар.23!E109</f>
        <v>-786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фев.23!I110+мар.23!F110-мар.23!E110</f>
        <v>-1914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>
        <v>522</v>
      </c>
      <c r="G111" s="132" t="s">
        <v>1766</v>
      </c>
      <c r="H111" s="28">
        <v>45012</v>
      </c>
      <c r="I111" s="56">
        <f>фев.23!I111+мар.23!F111-мар.23!E111</f>
        <v>6526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1767</v>
      </c>
      <c r="H112" s="28">
        <v>44998</v>
      </c>
      <c r="I112" s="56">
        <f>фев.23!I112+мар.23!F112-мар.23!E112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фев.23!I113+мар.23!F113-мар.23!E113</f>
        <v>1692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фев.23!I114+мар.23!F114-мар.23!E114</f>
        <v>-1500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2000</v>
      </c>
      <c r="G115" s="132" t="s">
        <v>1768</v>
      </c>
      <c r="H115" s="28">
        <v>44992</v>
      </c>
      <c r="I115" s="56">
        <f>фев.23!I115+мар.23!F115-мар.23!E115</f>
        <v>2584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1769</v>
      </c>
      <c r="H116" s="28">
        <v>44991</v>
      </c>
      <c r="I116" s="56">
        <f>фев.23!I116+мар.23!F116-мар.23!E116</f>
        <v>354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1770</v>
      </c>
      <c r="H117" s="28">
        <v>44998</v>
      </c>
      <c r="I117" s="56">
        <f>фев.23!I117+мар.23!F117-мар.23!E117</f>
        <v>-522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фев.23!I118+мар.23!F118-мар.23!E118</f>
        <v>-6786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1771</v>
      </c>
      <c r="H119" s="28">
        <v>44991</v>
      </c>
      <c r="I119" s="56">
        <f>фев.23!I119+мар.23!F119-мар.23!E119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фев.23!I120+мар.23!F120-мар.23!E120</f>
        <v>-186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>
        <v>3000</v>
      </c>
      <c r="G121" s="132" t="s">
        <v>1772</v>
      </c>
      <c r="H121" s="28">
        <v>45002</v>
      </c>
      <c r="I121" s="56">
        <f>фев.23!I121+мар.23!F121-мар.23!E121</f>
        <v>3744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фев.23!I122+мар.23!F122-мар.23!E122</f>
        <v>490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фев.23!I123+мар.23!F123-мар.23!E123</f>
        <v>-468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фев.23!I124+мар.23!F124-мар.23!E124</f>
        <v>0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350</v>
      </c>
      <c r="G125" s="132" t="s">
        <v>1773</v>
      </c>
      <c r="H125" s="28" t="s">
        <v>1774</v>
      </c>
      <c r="I125" s="56">
        <f>фев.23!I125+мар.23!F125-мар.23!E125</f>
        <v>394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фев.23!I126+мар.23!F126-мар.23!E126</f>
        <v>522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фев.23!I127+мар.23!F127-мар.23!E127</f>
        <v>-6786</v>
      </c>
    </row>
  </sheetData>
  <autoFilter ref="A3:J127" xr:uid="{00000000-0009-0000-0000-000051000000}"/>
  <mergeCells count="1">
    <mergeCell ref="C1:I2"/>
  </mergeCells>
  <conditionalFormatting sqref="I1:I127">
    <cfRule type="cellIs" dxfId="60" priority="1" operator="lessThan">
      <formula>0</formula>
    </cfRule>
  </conditionalFormatting>
  <hyperlinks>
    <hyperlink ref="J2" location="СВОД_2023!A1" display="Свод 2023" xr:uid="{00000000-0004-0000-5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/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45017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мар.23!I4+апр.23!F4-апр.23!E4</f>
        <v>-6960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мар.23!I5+апр.23!F5-апр.23!E5</f>
        <v>1698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мар.23!I6+апр.23!F6-апр.23!E6</f>
        <v>-6960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мар.23!I7+апр.23!F7-апр.23!E7</f>
        <v>-6960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мар.23!I8+апр.23!F8-апр.23!E8</f>
        <v>-1960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мар.23!I9+апр.23!F9-апр.23!E9</f>
        <v>-1724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мар.23!I10+апр.23!F10-апр.23!E10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мар.23!I11+апр.23!F11-апр.23!E11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мар.23!I12+апр.23!F12-апр.23!E12</f>
        <v>-6960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мар.23!I13+апр.23!F13-апр.23!E13</f>
        <v>844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мар.23!I14+апр.23!F14-апр.23!E14</f>
        <v>-2262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мар.23!I15+апр.23!F15-апр.23!E15</f>
        <v>-1116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мар.23!I16+апр.23!F16-апр.23!E16</f>
        <v>1340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1775</v>
      </c>
      <c r="H17" s="28">
        <v>45026</v>
      </c>
      <c r="I17" s="56">
        <f>мар.23!I17+апр.23!F17-апр.23!E17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мар.23!I18+апр.23!F18-апр.23!E18</f>
        <v>-6960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мар.23!I19+апр.23!F19-апр.23!E19</f>
        <v>-6960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мар.23!I20+апр.23!F20-апр.23!E20</f>
        <v>-190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мар.23!I21+апр.23!F21-апр.23!E21</f>
        <v>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1044</v>
      </c>
      <c r="G22" s="132" t="s">
        <v>1776</v>
      </c>
      <c r="H22" s="28">
        <v>45022</v>
      </c>
      <c r="I22" s="56">
        <f>мар.23!I22+апр.23!F22-апр.23!E22</f>
        <v>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1777</v>
      </c>
      <c r="H23" s="28">
        <v>45028</v>
      </c>
      <c r="I23" s="56">
        <f>мар.23!I23+апр.23!F23-апр.23!E23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мар.23!I24+апр.23!F24-апр.23!E24</f>
        <v>1566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мар.23!I25+апр.23!F25-апр.23!E25</f>
        <v>-3960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мар.23!I26+апр.23!F26-апр.23!E26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мар.23!I27+апр.23!F27-апр.23!E27</f>
        <v>5830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1778</v>
      </c>
      <c r="H28" s="28">
        <v>45021</v>
      </c>
      <c r="I28" s="56">
        <f>мар.23!I28+апр.23!F28-апр.23!E28</f>
        <v>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мар.23!I29+апр.23!F29-апр.23!E29</f>
        <v>-6960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мар.23!I30+апр.23!F30-апр.23!E30</f>
        <v>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мар.23!I31+апр.23!F31-апр.23!E31</f>
        <v>2020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мар.23!I32+апр.23!F32-апр.23!E32</f>
        <v>6178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мар.23!I33+апр.23!F33-апр.23!E33</f>
        <v>-1736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мар.23!I34+апр.23!F34-апр.23!E34</f>
        <v>-6560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мар.23!I35+апр.23!F35-апр.23!E35</f>
        <v>-2650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мар.23!I36+апр.23!F36-апр.23!E36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мар.23!I37+апр.23!F37-апр.23!E37</f>
        <v>-1948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мар.23!I38+апр.23!F38-апр.23!E38</f>
        <v>-6960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мар.23!I39+апр.23!F39-апр.23!E39</f>
        <v>-6264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мар.23!I40+апр.23!F40-апр.23!E40</f>
        <v>-6960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мар.23!I41+апр.23!F41-апр.23!E41</f>
        <v>-6960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мар.23!I42+апр.23!F42-апр.23!E42</f>
        <v>2002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1779</v>
      </c>
      <c r="H43" s="28">
        <v>45041</v>
      </c>
      <c r="I43" s="56">
        <f>мар.23!I43+апр.23!F43-апр.23!E43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мар.23!I44+апр.23!F44-апр.23!E44</f>
        <v>-4194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мар.23!I45+апр.23!F45-апр.23!E45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мар.23!I46+апр.23!F46-апр.23!E46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мар.23!I47+апр.23!F47-апр.23!E47</f>
        <v>1040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мар.23!I48+апр.23!F48-апр.23!E48</f>
        <v>988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мар.23!I49+апр.23!F49-апр.23!E49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мар.23!I50+апр.23!F50-апр.23!E50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мар.23!I51+апр.23!F51-апр.23!E51</f>
        <v>-142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1780</v>
      </c>
      <c r="H52" s="28">
        <v>45022</v>
      </c>
      <c r="I52" s="56">
        <f>мар.23!I52+апр.23!F52-апр.23!E52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мар.23!I53+апр.23!F53-апр.23!E53</f>
        <v>410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мар.23!I54+апр.23!F54-апр.23!E54</f>
        <v>-326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мар.23!I55+апр.23!F55-апр.23!E55</f>
        <v>-6960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мар.23!I56+апр.23!F56-апр.23!E56</f>
        <v>-50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мар.23!I57+апр.23!F57-апр.23!E57</f>
        <v>-6960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мар.23!I58+апр.23!F58-апр.23!E58</f>
        <v>5308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0</v>
      </c>
      <c r="F59" s="13"/>
      <c r="G59" s="132"/>
      <c r="H59" s="131"/>
      <c r="I59" s="56">
        <f>мар.23!I59+апр.23!F59-апр.23!E59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мар.23!I60+апр.23!F60-апр.23!E60</f>
        <v>2040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мар.23!I61+апр.23!F61-апр.23!E61</f>
        <v>-1830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1781</v>
      </c>
      <c r="H62" s="28">
        <v>45018</v>
      </c>
      <c r="I62" s="56">
        <f>мар.23!I62+апр.23!F62-апр.23!E62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>
        <v>2088</v>
      </c>
      <c r="G63" s="132" t="s">
        <v>1782</v>
      </c>
      <c r="H63" s="28">
        <v>45027</v>
      </c>
      <c r="I63" s="56">
        <f>мар.23!I63+апр.23!F63-апр.23!E63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1783</v>
      </c>
      <c r="H64" s="28">
        <v>45030</v>
      </c>
      <c r="I64" s="56">
        <f>мар.23!I64+апр.23!F64-апр.23!E64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мар.23!I65+апр.23!F65-апр.23!E65</f>
        <v>-5046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мар.23!I66+апр.23!F66-апр.23!E66</f>
        <v>-384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мар.23!I67+апр.23!F67-апр.23!E67</f>
        <v>1942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мар.23!I68+апр.23!F68-апр.23!E68</f>
        <v>2088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1784</v>
      </c>
      <c r="H69" s="28">
        <v>45020</v>
      </c>
      <c r="I69" s="56">
        <f>мар.23!I69+апр.23!F69-апр.23!E69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мар.23!I70+апр.23!F70-апр.23!E70</f>
        <v>-6960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мар.23!I71+апр.23!F71-апр.23!E71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мар.23!I72+апр.23!F72-апр.23!E72</f>
        <v>-13920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мар.23!I73+апр.23!F73-апр.23!E73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мар.23!I74+апр.23!F74-апр.23!E74</f>
        <v>1330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мар.23!I75+апр.23!F75-апр.23!E75</f>
        <v>216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348</v>
      </c>
      <c r="G76" s="132" t="s">
        <v>1785</v>
      </c>
      <c r="H76" s="28">
        <v>45028</v>
      </c>
      <c r="I76" s="56">
        <f>мар.23!I76+апр.23!F76-апр.23!E76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мар.23!I77+апр.23!F77-апр.23!E77</f>
        <v>-2148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мар.23!I78+апр.23!F78-апр.23!E78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мар.23!I79+апр.23!F79-апр.23!E79</f>
        <v>-1860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мар.23!I80+апр.23!F80-апр.23!E80</f>
        <v>-2276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мар.23!I81+апр.23!F81-апр.23!E81</f>
        <v>6684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1786</v>
      </c>
      <c r="H82" s="28">
        <v>45042</v>
      </c>
      <c r="I82" s="56">
        <f>мар.23!I82+апр.23!F82-апр.23!E82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мар.23!I83+апр.23!F83-апр.23!E83</f>
        <v>-6960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мар.23!I84+апр.23!F84-апр.23!E84</f>
        <v>-6960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мар.23!I85+апр.23!F85-апр.23!E85</f>
        <v>-6960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мар.23!I86+апр.23!F86-апр.23!E86</f>
        <v>-6960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мар.23!I87+апр.23!F87-апр.23!E87</f>
        <v>-696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мар.23!I88+апр.23!F88-апр.23!E88</f>
        <v>-6960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мар.23!I89+апр.23!F89-апр.23!E89</f>
        <v>212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мар.23!I90+апр.23!F90-апр.23!E90</f>
        <v>-816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мар.23!I91+апр.23!F91-апр.23!E91</f>
        <v>-2460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мар.23!I92+апр.23!F92-апр.23!E92</f>
        <v>-6960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мар.23!I93+апр.23!F93-апр.23!E93</f>
        <v>692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мар.23!I94+апр.23!F94-апр.23!E94</f>
        <v>810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мар.23!I95+апр.23!F95-апр.23!E95</f>
        <v>-4874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мар.23!I96+апр.23!F96-апр.23!E96</f>
        <v>-416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1787</v>
      </c>
      <c r="H97" s="28">
        <v>45018</v>
      </c>
      <c r="I97" s="56">
        <f>мар.23!I97+апр.23!F97-апр.23!E97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мар.23!I98+апр.23!F98-апр.23!E98</f>
        <v>-560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>
        <v>2610</v>
      </c>
      <c r="G99" s="132" t="s">
        <v>1788</v>
      </c>
      <c r="H99" s="28">
        <v>45041</v>
      </c>
      <c r="I99" s="56">
        <f>мар.23!I99+апр.23!F99-апр.23!E99</f>
        <v>1392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мар.23!I100+апр.23!F100-апр.23!E100</f>
        <v>5656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1789</v>
      </c>
      <c r="H101" s="28">
        <v>45023</v>
      </c>
      <c r="I101" s="56">
        <f>мар.23!I101+апр.23!F101-апр.23!E101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мар.23!I102+апр.23!F102-апр.23!E102</f>
        <v>1368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мар.23!I103+апр.23!F103-апр.23!E103</f>
        <v>-2960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мар.23!I104+апр.23!F104-апр.23!E104</f>
        <v>-1260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мар.23!I105+апр.23!F105-апр.23!E105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мар.23!I106+апр.23!F106-апр.23!E106</f>
        <v>610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мар.23!I107+апр.23!F107-апр.23!E107</f>
        <v>-1214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мар.23!I108+апр.23!F108-апр.23!E108</f>
        <v>-6960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мар.23!I109+апр.23!F109-апр.23!E109</f>
        <v>-960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мар.23!I110+апр.23!F110-апр.23!E110</f>
        <v>-2088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мар.23!I111+апр.23!F111-апр.23!E111</f>
        <v>6352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1790</v>
      </c>
      <c r="H112" s="28">
        <v>45027</v>
      </c>
      <c r="I112" s="56">
        <f>мар.23!I112+апр.23!F112-апр.23!E112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>
        <v>696</v>
      </c>
      <c r="G113" s="132" t="s">
        <v>1791</v>
      </c>
      <c r="H113" s="28">
        <v>45027</v>
      </c>
      <c r="I113" s="56">
        <f>мар.23!I113+апр.23!F113-апр.23!E113</f>
        <v>2214</v>
      </c>
    </row>
    <row r="114" spans="1:9" ht="15.75" customHeight="1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мар.23!I114+апр.23!F114-апр.23!E114</f>
        <v>-1674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4000</v>
      </c>
      <c r="G115" s="132" t="s">
        <v>1792</v>
      </c>
      <c r="H115" s="28">
        <v>45033</v>
      </c>
      <c r="I115" s="56">
        <f>мар.23!I115+апр.23!F115-апр.23!E115</f>
        <v>6410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1793</v>
      </c>
      <c r="H116" s="28">
        <v>45020</v>
      </c>
      <c r="I116" s="56">
        <f>мар.23!I116+апр.23!F116-апр.23!E116</f>
        <v>380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мар.23!I117+апр.23!F117-апр.23!E117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мар.23!I118+апр.23!F118-апр.23!E118</f>
        <v>-6960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1794</v>
      </c>
      <c r="H119" s="28">
        <v>45022</v>
      </c>
      <c r="I119" s="56">
        <f>мар.23!I119+апр.23!F119-апр.23!E119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мар.23!I120+апр.23!F120-апр.23!E120</f>
        <v>-360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мар.23!I121+апр.23!F121-апр.23!E121</f>
        <v>3570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мар.23!I122+апр.23!F122-апр.23!E122</f>
        <v>316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мар.23!I123+апр.23!F123-апр.23!E123</f>
        <v>-642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мар.23!I124+апр.23!F124-апр.23!E124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/>
      <c r="G125" s="132"/>
      <c r="H125" s="28"/>
      <c r="I125" s="56">
        <f>мар.23!I125+апр.23!F125-апр.23!E125</f>
        <v>220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мар.23!I126+апр.23!F126-апр.23!E126</f>
        <v>348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мар.23!I127+апр.23!F127-апр.23!E127</f>
        <v>-6960</v>
      </c>
    </row>
  </sheetData>
  <autoFilter ref="A3:J127" xr:uid="{00000000-0009-0000-0000-000052000000}"/>
  <mergeCells count="1">
    <mergeCell ref="C1:I2"/>
  </mergeCells>
  <conditionalFormatting sqref="I1:I127">
    <cfRule type="cellIs" dxfId="59" priority="1" operator="lessThan">
      <formula>0</formula>
    </cfRule>
  </conditionalFormatting>
  <hyperlinks>
    <hyperlink ref="J2" location="СВОД_2023!A1" display="Свод 2023" xr:uid="{00000000-0004-0000-5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45047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апр.23!I4+май.23!F4-май.23!E4</f>
        <v>-7134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апр.23!I5+май.23!F5-май.23!E5</f>
        <v>1524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апр.23!I6+май.23!F6-май.23!E6</f>
        <v>-7134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апр.23!I7+май.23!F7-май.23!E7</f>
        <v>-7134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апр.23!I8+май.23!F8-май.23!E8</f>
        <v>-2134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апр.23!I9+май.23!F9-май.23!E9</f>
        <v>-1898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1795</v>
      </c>
      <c r="H10" s="28">
        <v>45056</v>
      </c>
      <c r="I10" s="56">
        <f>апр.23!I10+май.23!F10-май.23!E10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апр.23!I11+май.23!F11-май.23!E11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апр.23!I12+май.23!F12-май.23!E12</f>
        <v>-7134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апр.23!I13+май.23!F13-май.23!E13</f>
        <v>670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апр.23!I14+май.23!F14-май.23!E14</f>
        <v>-2436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апр.23!I15+май.23!F15-май.23!E15</f>
        <v>-1290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апр.23!I16+май.23!F16-май.23!E16</f>
        <v>1166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апр.23!I17+май.23!F17-май.23!E17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апр.23!I18+май.23!F18-май.23!E18</f>
        <v>-7134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апр.23!I19+май.23!F19-май.23!E19</f>
        <v>-7134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апр.23!I20+май.23!F20-май.23!E20</f>
        <v>-364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308</v>
      </c>
      <c r="G21" s="132" t="s">
        <v>1796</v>
      </c>
      <c r="H21" s="28">
        <v>45056</v>
      </c>
      <c r="I21" s="56">
        <f>апр.23!I21+май.23!F21-май.23!E21</f>
        <v>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апр.23!I22+май.23!F22-май.23!E22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1797</v>
      </c>
      <c r="H23" s="28">
        <v>45061</v>
      </c>
      <c r="I23" s="56">
        <f>апр.23!I23+май.23!F23-май.23!E23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апр.23!I24+май.23!F24-май.23!E24</f>
        <v>1392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апр.23!I25+май.23!F25-май.23!E25</f>
        <v>-4134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апр.23!I26+май.23!F26-май.23!E26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апр.23!I27+май.23!F27-май.23!E27</f>
        <v>5656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апр.23!I28+май.23!F28-май.23!E28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апр.23!I29+май.23!F29-май.23!E29</f>
        <v>-7134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апр.23!I30+май.23!F30-май.23!E30</f>
        <v>-134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апр.23!I31+май.23!F31-май.23!E31</f>
        <v>1846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апр.23!I32+май.23!F32-май.23!E32</f>
        <v>6004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апр.23!I33+май.23!F33-май.23!E33</f>
        <v>-1910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апр.23!I34+май.23!F34-май.23!E34</f>
        <v>-6734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апр.23!I35+май.23!F35-май.23!E35</f>
        <v>-2824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19788</v>
      </c>
      <c r="H36" s="28">
        <v>45048</v>
      </c>
      <c r="I36" s="56">
        <f>апр.23!I36+май.23!F36-май.23!E36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апр.23!I37+май.23!F37-май.23!E37</f>
        <v>-2122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апр.23!I38+май.23!F38-май.23!E38</f>
        <v>-7134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апр.23!I39+май.23!F39-май.23!E39</f>
        <v>-6438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апр.23!I40+май.23!F40-май.23!E40</f>
        <v>-7134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апр.23!I41+май.23!F41-май.23!E41</f>
        <v>-7134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>
        <v>4700</v>
      </c>
      <c r="G42" s="132" t="s">
        <v>1798</v>
      </c>
      <c r="H42" s="28">
        <v>45058</v>
      </c>
      <c r="I42" s="56">
        <f>апр.23!I42+май.23!F42-май.23!E42</f>
        <v>6528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1799</v>
      </c>
      <c r="H43" s="28">
        <v>45070</v>
      </c>
      <c r="I43" s="56">
        <f>апр.23!I43+май.23!F43-май.23!E43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апр.23!I44+май.23!F44-май.23!E44</f>
        <v>-4368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1800</v>
      </c>
      <c r="H45" s="28">
        <v>45048</v>
      </c>
      <c r="I45" s="56">
        <f>апр.23!I45+май.23!F45-май.23!E45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348</v>
      </c>
      <c r="G46" s="132" t="s">
        <v>1801</v>
      </c>
      <c r="H46" s="28">
        <v>45048</v>
      </c>
      <c r="I46" s="56">
        <f>апр.23!I46+май.23!F46-май.23!E46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апр.23!I47+май.23!F47-май.23!E47</f>
        <v>866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апр.23!I48+май.23!F48-май.23!E48</f>
        <v>814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апр.23!I49+май.23!F49-май.23!E49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апр.23!I50+май.23!F50-май.23!E50</f>
        <v>-522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апр.23!I51+май.23!F51-май.23!E51</f>
        <v>-316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1802</v>
      </c>
      <c r="H52" s="28">
        <v>45056</v>
      </c>
      <c r="I52" s="56">
        <f>апр.23!I52+май.23!F52-май.23!E52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апр.23!I53+май.23!F53-май.23!E53</f>
        <v>236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1803</v>
      </c>
      <c r="H54" s="28">
        <v>45056</v>
      </c>
      <c r="I54" s="56">
        <f>апр.23!I54+май.23!F54-май.23!E54</f>
        <v>-160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апр.23!I55+май.23!F55-май.23!E55</f>
        <v>-7134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апр.23!I56+май.23!F56-май.23!E56</f>
        <v>-224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апр.23!I57+май.23!F57-май.23!E57</f>
        <v>-7134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апр.23!I58+май.23!F58-май.23!E58</f>
        <v>5134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>
        <v>12790</v>
      </c>
      <c r="G59" s="132" t="s">
        <v>1804</v>
      </c>
      <c r="H59" s="28">
        <v>45050</v>
      </c>
      <c r="I59" s="56">
        <f>апр.23!I59+май.23!F59-май.23!E59</f>
        <v>6700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апр.23!I60+май.23!F60-май.23!E60</f>
        <v>1866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апр.23!I61+май.23!F61-май.23!E61</f>
        <v>-2004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1805</v>
      </c>
      <c r="H62" s="28">
        <v>45051</v>
      </c>
      <c r="I62" s="56">
        <f>апр.23!I62+май.23!F62-май.23!E62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апр.23!I63+май.23!F63-май.23!E63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1806</v>
      </c>
      <c r="H64" s="28">
        <v>45065</v>
      </c>
      <c r="I64" s="56">
        <f>апр.23!I64+май.23!F64-май.23!E64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апр.23!I65+май.23!F65-май.23!E65</f>
        <v>-5220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2000</v>
      </c>
      <c r="G66" s="105">
        <v>868343</v>
      </c>
      <c r="H66" s="125">
        <v>45048</v>
      </c>
      <c r="I66" s="56">
        <f>апр.23!I66+май.23!F66-май.23!E66</f>
        <v>1442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апр.23!I67+май.23!F67-май.23!E67</f>
        <v>1768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апр.23!I68+май.23!F68-май.23!E68</f>
        <v>1914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1807</v>
      </c>
      <c r="H69" s="28">
        <v>45056</v>
      </c>
      <c r="I69" s="56">
        <f>апр.23!I69+май.23!F69-май.23!E69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апр.23!I70+май.23!F70-май.23!E70</f>
        <v>-7134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1808</v>
      </c>
      <c r="H71" s="28">
        <v>44694</v>
      </c>
      <c r="I71" s="56">
        <f>апр.23!I71+май.23!F71-май.23!E71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апр.23!I72+май.23!F72-май.23!E72</f>
        <v>-14268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апр.23!I73+май.23!F73-май.23!E73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апр.23!I74+май.23!F74-май.23!E74</f>
        <v>1156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696</v>
      </c>
      <c r="G75" s="132" t="s">
        <v>1809</v>
      </c>
      <c r="H75" s="28">
        <v>45056</v>
      </c>
      <c r="I75" s="56">
        <f>апр.23!I75+май.23!F75-май.23!E75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1810</v>
      </c>
      <c r="H76" s="28">
        <v>45063</v>
      </c>
      <c r="I76" s="56">
        <f>апр.23!I76+май.23!F76-май.23!E76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апр.23!I77+май.23!F77-май.23!E77</f>
        <v>-2322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1811</v>
      </c>
      <c r="H78" s="28">
        <v>45056</v>
      </c>
      <c r="I78" s="56">
        <f>апр.23!I78+май.23!F78-май.23!E78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апр.23!I79+май.23!F79-май.23!E79</f>
        <v>-2034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апр.23!I80+май.23!F80-май.23!E80</f>
        <v>-2450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апр.23!I81+май.23!F81-май.23!E81</f>
        <v>6510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апр.23!I82+май.23!F82-май.23!E82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апр.23!I83+май.23!F83-май.23!E83</f>
        <v>-7134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апр.23!I84+май.23!F84-май.23!E84</f>
        <v>-7134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апр.23!I85+май.23!F85-май.23!E85</f>
        <v>-7134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апр.23!I86+май.23!F86-май.23!E86</f>
        <v>-7134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апр.23!I87+май.23!F87-май.23!E87</f>
        <v>-870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апр.23!I88+май.23!F88-май.23!E88</f>
        <v>-7134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апр.23!I89+май.23!F89-май.23!E89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апр.23!I90+май.23!F90-май.23!E90</f>
        <v>-990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апр.23!I91+май.23!F91-май.23!E91</f>
        <v>-2634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апр.23!I92+май.23!F92-май.23!E92</f>
        <v>-7134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апр.23!I93+май.23!F93-май.23!E93</f>
        <v>518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апр.23!I94+май.23!F94-май.23!E94</f>
        <v>636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апр.23!I95+май.23!F95-май.23!E95</f>
        <v>-5048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апр.23!I96+май.23!F96-май.23!E96</f>
        <v>-590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1812</v>
      </c>
      <c r="H97" s="28">
        <v>45049</v>
      </c>
      <c r="I97" s="56">
        <f>апр.23!I97+май.23!F97-май.23!E97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апр.23!I98+май.23!F98-май.23!E98</f>
        <v>-734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апр.23!I99+май.23!F99-май.23!E99</f>
        <v>1218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апр.23!I100+май.23!F100-май.23!E100</f>
        <v>5482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1813</v>
      </c>
      <c r="H101" s="28">
        <v>45049</v>
      </c>
      <c r="I101" s="56">
        <f>апр.23!I101+май.23!F101-май.23!E101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апр.23!I102+май.23!F102-май.23!E102</f>
        <v>1194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апр.23!I103+май.23!F103-май.23!E103</f>
        <v>-3134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апр.23!I104+май.23!F104-май.23!E104</f>
        <v>-1434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1814</v>
      </c>
      <c r="H105" s="28">
        <v>45049</v>
      </c>
      <c r="I105" s="56">
        <f>апр.23!I105+май.23!F105-май.23!E105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апр.23!I106+май.23!F106-май.23!E106</f>
        <v>436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апр.23!I107+май.23!F107-май.23!E107</f>
        <v>-1388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апр.23!I108+май.23!F108-май.23!E108</f>
        <v>-7134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апр.23!I109+май.23!F109-май.23!E109</f>
        <v>-1134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апр.23!I110+май.23!F110-май.23!E110</f>
        <v>-2262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апр.23!I111+май.23!F111-май.23!E111</f>
        <v>6178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/>
      <c r="G112" s="132"/>
      <c r="H112" s="28"/>
      <c r="I112" s="56">
        <f>апр.23!I112+май.23!F112-май.23!E112</f>
        <v>0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апр.23!I113+май.23!F113-май.23!E113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апр.23!I114+май.23!F114-май.23!E114</f>
        <v>-1848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апр.23!I115+май.23!F115-май.23!E115</f>
        <v>6236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1815</v>
      </c>
      <c r="H116" s="28">
        <v>45057</v>
      </c>
      <c r="I116" s="56">
        <f>апр.23!I116+май.23!F116-май.23!E116</f>
        <v>406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1816</v>
      </c>
      <c r="H117" s="28">
        <v>45072</v>
      </c>
      <c r="I117" s="56">
        <f>апр.23!I117+май.23!F117-май.23!E117</f>
        <v>-348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апр.23!I118+май.23!F118-май.23!E118</f>
        <v>-7134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1817</v>
      </c>
      <c r="H119" s="28">
        <v>45056</v>
      </c>
      <c r="I119" s="56">
        <f>апр.23!I119+май.23!F119-май.23!E119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апр.23!I120+май.23!F120-май.23!E120</f>
        <v>-534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апр.23!I121+май.23!F121-май.23!E121</f>
        <v>3396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апр.23!I122+май.23!F122-май.23!E122</f>
        <v>142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апр.23!I123+май.23!F123-май.23!E123</f>
        <v>-816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174</v>
      </c>
      <c r="G124" s="132" t="s">
        <v>1818</v>
      </c>
      <c r="H124" s="28">
        <v>45062</v>
      </c>
      <c r="I124" s="56">
        <f>апр.23!I124+май.23!F124-май.23!E124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/>
      <c r="G125" s="132"/>
      <c r="H125" s="28"/>
      <c r="I125" s="56">
        <f>апр.23!I125+май.23!F125-май.23!E125</f>
        <v>46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апр.23!I126+май.23!F126-май.23!E126</f>
        <v>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апр.23!I127+май.23!F127-май.23!E127</f>
        <v>-7134</v>
      </c>
    </row>
  </sheetData>
  <autoFilter ref="A3:I127" xr:uid="{00000000-0009-0000-0000-000053000000}"/>
  <mergeCells count="1">
    <mergeCell ref="C1:I2"/>
  </mergeCells>
  <conditionalFormatting sqref="I1:I127">
    <cfRule type="cellIs" dxfId="58" priority="1" operator="lessThan">
      <formula>0</formula>
    </cfRule>
  </conditionalFormatting>
  <hyperlinks>
    <hyperlink ref="J2" location="СВОД_2023!A1" display="Свод 2023" xr:uid="{00000000-0004-0000-5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45078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май.23!I4+июн.23!F4-июн.23!E4</f>
        <v>-7308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май.23!I5+июн.23!F5-июн.23!E5</f>
        <v>1350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май.23!I6+июн.23!F6-июн.23!E6</f>
        <v>-7308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май.23!I7+июн.23!F7-июн.23!E7</f>
        <v>-7308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май.23!I8+июн.23!F8-июн.23!E8</f>
        <v>-2308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май.23!I9+июн.23!F9-июн.23!E9</f>
        <v>-2072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май.23!I10+июн.23!F10-июн.23!E10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1819</v>
      </c>
      <c r="H11" s="28">
        <v>45081</v>
      </c>
      <c r="I11" s="56">
        <f>май.23!I11+июн.23!F11-июн.23!E11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май.23!I12+июн.23!F12-июн.23!E12</f>
        <v>-7308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май.23!I13+июн.23!F13-июн.23!E13</f>
        <v>496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май.23!I14+июн.23!F14-июн.23!E14</f>
        <v>-2610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май.23!I15+июн.23!F15-июн.23!E15</f>
        <v>-1464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май.23!I16+июн.23!F16-июн.23!E16</f>
        <v>992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май.23!I17+июн.23!F17-июн.23!E17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май.23!I18+июн.23!F18-июн.23!E18</f>
        <v>-7308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май.23!I19+июн.23!F19-июн.23!E19</f>
        <v>-7308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май.23!I20+июн.23!F20-июн.23!E20</f>
        <v>-538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май.23!I21+июн.23!F21-июн.23!E21</f>
        <v>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май.23!I22+июн.23!F22-июн.23!E22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1820</v>
      </c>
      <c r="H23" s="28">
        <v>45099</v>
      </c>
      <c r="I23" s="56">
        <f>май.23!I23+июн.23!F23-июн.23!E23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май.23!I24+июн.23!F24-июн.23!E24</f>
        <v>1218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май.23!I25+июн.23!F25-июн.23!E25</f>
        <v>-4308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май.23!I26+июн.23!F26-июн.23!E26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май.23!I27+июн.23!F27-июн.23!E27</f>
        <v>5482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май.23!I28+июн.23!F28-июн.23!E28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май.23!I29+июн.23!F29-июн.23!E29</f>
        <v>-7308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май.23!I30+июн.23!F30-июн.23!E30</f>
        <v>-308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май.23!I31+июн.23!F31-июн.23!E31</f>
        <v>1672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май.23!I32+июн.23!F32-июн.23!E32</f>
        <v>5830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май.23!I33+июн.23!F33-июн.23!E33</f>
        <v>-2084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май.23!I34+июн.23!F34-июн.23!E34</f>
        <v>-6908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май.23!I35+июн.23!F35-июн.23!E35</f>
        <v>-2998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374975.48590299999</v>
      </c>
      <c r="H36" s="28" t="s">
        <v>1821</v>
      </c>
      <c r="I36" s="56">
        <f>май.23!I36+июн.23!F36-июн.23!E36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май.23!I37+июн.23!F37-июн.23!E37</f>
        <v>-2296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май.23!I38+июн.23!F38-июн.23!E38</f>
        <v>-7308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май.23!I39+июн.23!F39-июн.23!E39</f>
        <v>-6612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май.23!I40+июн.23!F40-июн.23!E40</f>
        <v>-7308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май.23!I41+июн.23!F41-июн.23!E41</f>
        <v>-7308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май.23!I42+июн.23!F42-июн.23!E42</f>
        <v>6354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май.23!I43+июн.23!F43-июн.23!E43</f>
        <v>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май.23!I44+июн.23!F44-июн.23!E44</f>
        <v>-4542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696</v>
      </c>
      <c r="G45" s="132" t="s">
        <v>1822</v>
      </c>
      <c r="H45" s="28">
        <v>45096</v>
      </c>
      <c r="I45" s="56">
        <f>май.23!I45+июн.23!F45-июн.23!E45</f>
        <v>1160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май.23!I46+июн.23!F46-июн.23!E46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май.23!I47+июн.23!F47-июн.23!E47</f>
        <v>692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май.23!I48+июн.23!F48-июн.23!E48</f>
        <v>640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май.23!I49+июн.23!F49-июн.23!E49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май.23!I50+июн.23!F50-июн.23!E50</f>
        <v>-696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май.23!I51+июн.23!F51-июн.23!E51</f>
        <v>-490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1823</v>
      </c>
      <c r="H52" s="28">
        <v>45083</v>
      </c>
      <c r="I52" s="56">
        <f>май.23!I52+июн.23!F52-июн.23!E52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май.23!I53+июн.23!F53-июн.23!E53</f>
        <v>62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1824</v>
      </c>
      <c r="H54" s="28">
        <v>45083</v>
      </c>
      <c r="I54" s="56">
        <f>май.23!I54+июн.23!F54-июн.23!E54</f>
        <v>-164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май.23!I55+июн.23!F55-июн.23!E55</f>
        <v>-7308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май.23!I56+июн.23!F56-июн.23!E56</f>
        <v>-398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май.23!I57+июн.23!F57-июн.23!E57</f>
        <v>-7308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май.23!I58+июн.23!F58-июн.23!E58</f>
        <v>4960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май.23!I59+июн.23!F59-июн.23!E59</f>
        <v>6526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май.23!I60+июн.23!F60-июн.23!E60</f>
        <v>1692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май.23!I61+июн.23!F61-июн.23!E61</f>
        <v>-2178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1825</v>
      </c>
      <c r="H62" s="28">
        <v>45082</v>
      </c>
      <c r="I62" s="56">
        <f>май.23!I62+июн.23!F62-июн.23!E62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май.23!I63+июн.23!F63-июн.23!E63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май.23!I64+июн.23!F64-июн.23!E64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май.23!I65+июн.23!F65-июн.23!E65</f>
        <v>-5394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май.23!I66+июн.23!F66-июн.23!E66</f>
        <v>1268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май.23!I67+июн.23!F67-июн.23!E67</f>
        <v>1594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май.23!I68+июн.23!F68-июн.23!E68</f>
        <v>1740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1826</v>
      </c>
      <c r="H69" s="28">
        <v>45079</v>
      </c>
      <c r="I69" s="56">
        <f>май.23!I69+июн.23!F69-июн.23!E69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май.23!I70+июн.23!F70-июн.23!E70</f>
        <v>-7308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май.23!I71+июн.23!F71-июн.23!E71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май.23!I72+июн.23!F72-июн.23!E72</f>
        <v>-14616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май.23!I73+июн.23!F73-июн.23!E73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май.23!I74+июн.23!F74-июн.23!E74</f>
        <v>982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1827</v>
      </c>
      <c r="H75" s="28">
        <v>45086</v>
      </c>
      <c r="I75" s="56">
        <f>май.23!I75+июн.23!F75-июн.23!E75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1828</v>
      </c>
      <c r="H76" s="28">
        <v>45098</v>
      </c>
      <c r="I76" s="56">
        <f>май.23!I76+июн.23!F76-июн.23!E76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май.23!I77+июн.23!F77-июн.23!E77</f>
        <v>-2496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май.23!I78+июн.23!F78-июн.23!E78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>
        <v>3000</v>
      </c>
      <c r="G79" s="132" t="s">
        <v>1829</v>
      </c>
      <c r="H79" s="28">
        <v>45090</v>
      </c>
      <c r="I79" s="56">
        <f>май.23!I79+июн.23!F79-июн.23!E79</f>
        <v>792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май.23!I80+июн.23!F80-июн.23!E80</f>
        <v>-2624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май.23!I81+июн.23!F81-июн.23!E81</f>
        <v>6336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май.23!I82+июн.23!F82-июн.23!E82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май.23!I83+июн.23!F83-июн.23!E83</f>
        <v>-7308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май.23!I84+июн.23!F84-июн.23!E84</f>
        <v>-7308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май.23!I85+июн.23!F85-июн.23!E85</f>
        <v>-7308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май.23!I86+июн.23!F86-июн.23!E86</f>
        <v>-7308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май.23!I87+июн.23!F87-июн.23!E87</f>
        <v>-1044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май.23!I88+июн.23!F88-июн.23!E88</f>
        <v>-7308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май.23!I89+июн.23!F89-июн.23!E89</f>
        <v>-136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>
        <v>2208</v>
      </c>
      <c r="G90" s="132" t="s">
        <v>1830</v>
      </c>
      <c r="H90" s="28">
        <v>45085</v>
      </c>
      <c r="I90" s="56">
        <f>май.23!I90+июн.23!F90-июн.23!E90</f>
        <v>1044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май.23!I91+июн.23!F91-июн.23!E91</f>
        <v>-2808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май.23!I92+июн.23!F92-июн.23!E92</f>
        <v>-7308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май.23!I93+июн.23!F93-июн.23!E93</f>
        <v>344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май.23!I94+июн.23!F94-июн.23!E94</f>
        <v>462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май.23!I95+июн.23!F95-июн.23!E95</f>
        <v>-5222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май.23!I96+июн.23!F96-июн.23!E96</f>
        <v>-764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1831</v>
      </c>
      <c r="H97" s="28">
        <v>45082</v>
      </c>
      <c r="I97" s="56">
        <f>май.23!I97+июн.23!F97-июн.23!E97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май.23!I98+июн.23!F98-июн.23!E98</f>
        <v>-908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май.23!I99+июн.23!F99-июн.23!E99</f>
        <v>1044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май.23!I100+июн.23!F100-июн.23!E100</f>
        <v>5308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1832</v>
      </c>
      <c r="H101" s="28">
        <v>45082</v>
      </c>
      <c r="I101" s="56">
        <f>май.23!I101+июн.23!F101-июн.23!E101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май.23!I102+июн.23!F102-июн.23!E102</f>
        <v>1020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май.23!I103+июн.23!F103-июн.23!E103</f>
        <v>-3308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май.23!I104+июн.23!F104-июн.23!E104</f>
        <v>-1608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май.23!I105+июн.23!F105-июн.23!E105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май.23!I106+июн.23!F106-июн.23!E106</f>
        <v>262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май.23!I107+июн.23!F107-июн.23!E107</f>
        <v>-1562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май.23!I108+июн.23!F108-июн.23!E108</f>
        <v>-7308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>
        <v>2000</v>
      </c>
      <c r="G109" s="132" t="s">
        <v>1833</v>
      </c>
      <c r="H109" s="28">
        <v>45092</v>
      </c>
      <c r="I109" s="56">
        <f>май.23!I109+июн.23!F109-июн.23!E109</f>
        <v>692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май.23!I110+июн.23!F110-июн.23!E110</f>
        <v>-2436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май.23!I111+июн.23!F111-июн.23!E111</f>
        <v>6004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175</v>
      </c>
      <c r="G112" s="132" t="s">
        <v>1834</v>
      </c>
      <c r="H112" s="28">
        <v>45090</v>
      </c>
      <c r="I112" s="56">
        <f>май.23!I112+июн.23!F112-июн.23!E112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май.23!I113+июн.23!F113-июн.23!E113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май.23!I114+июн.23!F114-июн.23!E114</f>
        <v>-2022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май.23!I115+июн.23!F115-июн.23!E115</f>
        <v>6062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1835</v>
      </c>
      <c r="H116" s="28">
        <v>45085</v>
      </c>
      <c r="I116" s="56">
        <f>май.23!I116+июн.23!F116-июн.23!E116</f>
        <v>432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май.23!I117+июн.23!F117-июн.23!E117</f>
        <v>-522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май.23!I118+июн.23!F118-июн.23!E118</f>
        <v>-7308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1836</v>
      </c>
      <c r="H119" s="28">
        <v>45083</v>
      </c>
      <c r="I119" s="56">
        <f>май.23!I119+июн.23!F119-июн.23!E119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май.23!I120+июн.23!F120-июн.23!E120</f>
        <v>-708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май.23!I121+июн.23!F121-июн.23!E121</f>
        <v>3222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май.23!I122+июн.23!F122-июн.23!E122</f>
        <v>-32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май.23!I123+июн.23!F123-июн.23!E123</f>
        <v>-990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май.23!I124+июн.23!F124-июн.23!E124</f>
        <v>-348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1837</v>
      </c>
      <c r="H125" s="28">
        <v>45098</v>
      </c>
      <c r="I125" s="56">
        <f>май.23!I125+июн.23!F125-июн.23!E125</f>
        <v>47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май.23!I126+июн.23!F126-июн.23!E126</f>
        <v>0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май.23!I127+июн.23!F127-июн.23!E127</f>
        <v>-7308</v>
      </c>
    </row>
  </sheetData>
  <autoFilter ref="A3:I127" xr:uid="{00000000-0009-0000-0000-000054000000}"/>
  <mergeCells count="1">
    <mergeCell ref="C1:I2"/>
  </mergeCells>
  <conditionalFormatting sqref="I1:I127">
    <cfRule type="cellIs" dxfId="57" priority="1" operator="lessThan">
      <formula>0</formula>
    </cfRule>
  </conditionalFormatting>
  <hyperlinks>
    <hyperlink ref="J2" location="СВОД_2023!A1" display="Свод 2023" xr:uid="{00000000-0004-0000-5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/>
  <dimension ref="A1:J127"/>
  <sheetViews>
    <sheetView topLeftCell="A28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45108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июн.23!I4+июл.23!F4-июл.23!E4</f>
        <v>-7482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июн.23!I5+июл.23!F5-июл.23!E5</f>
        <v>1176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июн.23!I6+июл.23!F6-июл.23!E6</f>
        <v>-7482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июн.23!I7+июл.23!F7-июл.23!E7</f>
        <v>-7482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июн.23!I8+июл.23!F8-июл.23!E8</f>
        <v>-2482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июн.23!I9+июл.23!F9-июл.23!E9</f>
        <v>-2246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июн.23!I10+июл.23!F10-июл.23!E10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1838</v>
      </c>
      <c r="H11" s="28">
        <v>45114</v>
      </c>
      <c r="I11" s="56">
        <f>июн.23!I11+июл.23!F11-июл.23!E11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июн.23!I12+июл.23!F12-июл.23!E12</f>
        <v>-7482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июн.23!I13+июл.23!F13-июл.23!E13</f>
        <v>322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июн.23!I14+июл.23!F14-июл.23!E14</f>
        <v>-2784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июн.23!I15+июл.23!F15-июл.23!E15</f>
        <v>-1638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июн.23!I16+июл.23!F16-июл.23!E16</f>
        <v>818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1839</v>
      </c>
      <c r="H17" s="28">
        <v>45118</v>
      </c>
      <c r="I17" s="56">
        <f>июн.23!I17+июл.23!F17-июл.23!E17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июн.23!I18+июл.23!F18-июл.23!E18</f>
        <v>-7482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июн.23!I19+июл.23!F19-июл.23!E19</f>
        <v>-7482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июн.23!I20+июл.23!F20-июл.23!E20</f>
        <v>-712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июн.23!I21+июл.23!F21-июл.23!E21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июн.23!I22+июл.23!F22-июл.23!E22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июн.23!I23+июл.23!F23-июл.23!E23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июн.23!I24+июл.23!F24-июл.23!E24</f>
        <v>1044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июн.23!I25+июл.23!F25-июл.23!E25</f>
        <v>-4482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1840</v>
      </c>
      <c r="H26" s="28">
        <v>45112</v>
      </c>
      <c r="I26" s="56">
        <f>июн.23!I26+июл.23!F26-июл.23!E26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июн.23!I27+июл.23!F27-июл.23!E27</f>
        <v>5308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июн.23!I28+июл.23!F28-июл.23!E28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июн.23!I29+июл.23!F29-июл.23!E29</f>
        <v>-7482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июн.23!I30+июл.23!F30-июл.23!E30</f>
        <v>-482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июн.23!I31+июл.23!F31-июл.23!E31</f>
        <v>1498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июн.23!I32+июл.23!F32-июл.23!E32</f>
        <v>5656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июн.23!I33+июл.23!F33-июл.23!E33</f>
        <v>-2258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июн.23!I34+июл.23!F34-июл.23!E34</f>
        <v>-7082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июн.23!I35+июл.23!F35-июл.23!E35</f>
        <v>-3172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июн.23!I36+июл.23!F36-июл.23!E36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июн.23!I37+июл.23!F37-июл.23!E37</f>
        <v>-2470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июн.23!I38+июл.23!F38-июл.23!E38</f>
        <v>-7482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июн.23!I39+июл.23!F39-июл.23!E39</f>
        <v>-6786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июн.23!I40+июл.23!F40-июл.23!E40</f>
        <v>-7482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июн.23!I41+июл.23!F41-июл.23!E41</f>
        <v>-7482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июн.23!I42+июл.23!F42-июл.23!E42</f>
        <v>6180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1841</v>
      </c>
      <c r="H43" s="28">
        <v>45120</v>
      </c>
      <c r="I43" s="56">
        <f>июн.23!I43+июл.23!F43-июл.23!E43</f>
        <v>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июн.23!I44+июл.23!F44-июл.23!E44</f>
        <v>-4716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июн.23!I45+июл.23!F45-июл.23!E45</f>
        <v>986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июн.23!I46+июл.23!F46-июл.23!E46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июн.23!I47+июл.23!F47-июл.23!E47</f>
        <v>518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июн.23!I48+июл.23!F48-июл.23!E48</f>
        <v>466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1842</v>
      </c>
      <c r="H49" s="28">
        <v>45112</v>
      </c>
      <c r="I49" s="56">
        <f>июн.23!I49+июл.23!F49-июл.23!E49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июн.23!I50+июл.23!F50-июл.23!E50</f>
        <v>-870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850</v>
      </c>
      <c r="G51" s="132" t="s">
        <v>1843</v>
      </c>
      <c r="H51" s="28">
        <v>45128</v>
      </c>
      <c r="I51" s="56">
        <f>июн.23!I51+июл.23!F51-июл.23!E51</f>
        <v>186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1844</v>
      </c>
      <c r="H52" s="28">
        <v>45114</v>
      </c>
      <c r="I52" s="56">
        <f>июн.23!I52+июл.23!F52-июл.23!E52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июн.23!I53+июл.23!F53-июл.23!E53</f>
        <v>-112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июн.23!I54+июл.23!F54-июл.23!E54</f>
        <v>-338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июн.23!I55+июл.23!F55-июл.23!E55</f>
        <v>-7482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июн.23!I56+июл.23!F56-июл.23!E56</f>
        <v>-572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июн.23!I57+июл.23!F57-июл.23!E57</f>
        <v>-7482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июн.23!I58+июл.23!F58-июл.23!E58</f>
        <v>4786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июн.23!I59+июл.23!F59-июл.23!E59</f>
        <v>6352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июн.23!I60+июл.23!F60-июл.23!E60</f>
        <v>1518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июн.23!I61+июл.23!F61-июл.23!E61</f>
        <v>-2352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1845</v>
      </c>
      <c r="H62" s="28">
        <v>45110</v>
      </c>
      <c r="I62" s="56">
        <f>июн.23!I62+июл.23!F62-июл.23!E62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июн.23!I63+июл.23!F63-июл.23!E63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522</v>
      </c>
      <c r="G64" s="132" t="s">
        <v>1846</v>
      </c>
      <c r="H64" s="28" t="s">
        <v>1847</v>
      </c>
      <c r="I64" s="56">
        <f>июн.23!I64+июл.23!F64-июл.23!E64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июн.23!I65+июл.23!F65-июл.23!E65</f>
        <v>-5568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июн.23!I66+июл.23!F66-июл.23!E66</f>
        <v>1094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июн.23!I67+июл.23!F67-июл.23!E67</f>
        <v>1420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июн.23!I68+июл.23!F68-июл.23!E68</f>
        <v>1566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1848</v>
      </c>
      <c r="H69" s="28">
        <v>45110</v>
      </c>
      <c r="I69" s="56">
        <f>июн.23!I69+июл.23!F69-июл.23!E69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июн.23!I70+июл.23!F70-июл.23!E70</f>
        <v>-7482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июн.23!I71+июл.23!F71-июл.23!E71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июн.23!I72+июл.23!F72-июл.23!E72</f>
        <v>-14964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июн.23!I73+июл.23!F73-июл.23!E73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июн.23!I74+июл.23!F74-июл.23!E74</f>
        <v>808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1849</v>
      </c>
      <c r="H75" s="28">
        <v>45118</v>
      </c>
      <c r="I75" s="56">
        <f>июн.23!I75+июл.23!F75-июл.23!E75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1850</v>
      </c>
      <c r="H76" s="28">
        <v>45120</v>
      </c>
      <c r="I76" s="56">
        <f>июн.23!I76+июл.23!F76-июл.23!E76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1851</v>
      </c>
      <c r="H77" s="28">
        <v>45118</v>
      </c>
      <c r="I77" s="56">
        <f>июн.23!I77+июл.23!F77-июл.23!E77</f>
        <v>-2070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1852</v>
      </c>
      <c r="H78" s="28">
        <v>45128</v>
      </c>
      <c r="I78" s="56">
        <f>июн.23!I78+июл.23!F78-июл.23!E78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июн.23!I79+июл.23!F79-июл.23!E79</f>
        <v>618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июн.23!I80+июл.23!F80-июл.23!E80</f>
        <v>-2798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июн.23!I81+июл.23!F81-июл.23!E81</f>
        <v>6162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1853</v>
      </c>
      <c r="H82" s="28">
        <v>45138</v>
      </c>
      <c r="I82" s="56">
        <f>июн.23!I82+июл.23!F82-июл.23!E82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июн.23!I83+июл.23!F83-июл.23!E83</f>
        <v>-7482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июн.23!I84+июл.23!F84-июл.23!E84</f>
        <v>-7482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июн.23!I85+июл.23!F85-июл.23!E85</f>
        <v>-7482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июн.23!I86+июл.23!F86-июл.23!E86</f>
        <v>-7482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июн.23!I87+июл.23!F87-июл.23!E87</f>
        <v>-1218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июн.23!I88+июл.23!F88-июл.23!E88</f>
        <v>-7482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348</v>
      </c>
      <c r="G89" s="132" t="s">
        <v>1854</v>
      </c>
      <c r="H89" s="28">
        <v>45110</v>
      </c>
      <c r="I89" s="56">
        <f>июн.23!I89+июл.23!F89-июл.23!E89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июн.23!I90+июл.23!F90-июл.23!E90</f>
        <v>870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июн.23!I91+июл.23!F91-июл.23!E91</f>
        <v>-2982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июн.23!I92+июл.23!F92-июл.23!E92</f>
        <v>-7482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июн.23!I93+июл.23!F93-июл.23!E93</f>
        <v>170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июн.23!I94+июл.23!F94-июл.23!E94</f>
        <v>288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июн.23!I95+июл.23!F95-июл.23!E95</f>
        <v>-5396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июн.23!I96+июл.23!F96-июл.23!E96</f>
        <v>-938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1855</v>
      </c>
      <c r="H97" s="28">
        <v>45120</v>
      </c>
      <c r="I97" s="56">
        <f>июн.23!I97+июл.23!F97-июл.23!E97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июн.23!I98+июл.23!F98-июл.23!E98</f>
        <v>-1082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июн.23!I99+июл.23!F99-июл.23!E99</f>
        <v>870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июн.23!I100+июл.23!F100-июл.23!E100</f>
        <v>5134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1856</v>
      </c>
      <c r="H101" s="28">
        <v>45113</v>
      </c>
      <c r="I101" s="56">
        <f>июн.23!I101+июл.23!F101-июл.23!E101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июн.23!I102+июл.23!F102-июл.23!E102</f>
        <v>846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июн.23!I103+июл.23!F103-июл.23!E103</f>
        <v>-3482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июн.23!I104+июл.23!F104-июл.23!E104</f>
        <v>-1782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июн.23!I105+июл.23!F105-июл.23!E105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июн.23!I106+июл.23!F106-июл.23!E106</f>
        <v>88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июн.23!I107+июл.23!F107-июл.23!E107</f>
        <v>-1736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июн.23!I108+июл.23!F108-июл.23!E108</f>
        <v>-7482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июн.23!I109+июл.23!F109-июл.23!E109</f>
        <v>518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июн.23!I110+июл.23!F110-июл.23!E110</f>
        <v>-2610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июн.23!I111+июл.23!F111-июл.23!E111</f>
        <v>5830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1857</v>
      </c>
      <c r="H112" s="28">
        <v>45121</v>
      </c>
      <c r="I112" s="56">
        <f>июн.23!I112+июл.23!F112-июл.23!E112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июн.23!I113+июл.23!F113-июл.23!E113</f>
        <v>1692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июн.23!I114+июл.23!F114-июл.23!E114</f>
        <v>-2196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июн.23!I115+июл.23!F115-июл.23!E115</f>
        <v>5888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1858</v>
      </c>
      <c r="H116" s="28">
        <v>45117</v>
      </c>
      <c r="I116" s="56">
        <f>июн.23!I116+июл.23!F116-июл.23!E116</f>
        <v>458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июн.23!I117+июл.23!F117-июл.23!E117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июн.23!I118+июл.23!F118-июл.23!E118</f>
        <v>-7482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1859</v>
      </c>
      <c r="H119" s="28">
        <v>45113</v>
      </c>
      <c r="I119" s="56">
        <f>июн.23!I119+июл.23!F119-июл.23!E119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июн.23!I120+июл.23!F120-июл.23!E120</f>
        <v>-882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июн.23!I121+июл.23!F121-июл.23!E121</f>
        <v>3048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июн.23!I122+июл.23!F122-июл.23!E122</f>
        <v>-206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июн.23!I123+июл.23!F123-июл.23!E123</f>
        <v>-1164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июн.23!I124+июл.23!F124-июл.23!E124</f>
        <v>-522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1860</v>
      </c>
      <c r="H125" s="28">
        <v>45123</v>
      </c>
      <c r="I125" s="56">
        <f>июн.23!I125+июл.23!F125-июл.23!E125</f>
        <v>48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июн.23!I126+июл.23!F126-июл.23!E126</f>
        <v>-174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июн.23!I127+июл.23!F127-июл.23!E127</f>
        <v>-7482</v>
      </c>
    </row>
  </sheetData>
  <autoFilter ref="A3:I127" xr:uid="{00000000-0009-0000-0000-000055000000}"/>
  <mergeCells count="1">
    <mergeCell ref="C1:I2"/>
  </mergeCells>
  <conditionalFormatting sqref="I1:I127">
    <cfRule type="cellIs" dxfId="56" priority="1" operator="lessThan">
      <formula>0</formula>
    </cfRule>
  </conditionalFormatting>
  <hyperlinks>
    <hyperlink ref="J2" location="СВОД_2023!A1" display="Свод 2023" xr:uid="{00000000-0004-0000-5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/>
  <dimension ref="A1:J127"/>
  <sheetViews>
    <sheetView topLeftCell="A34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45139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июл.23!I4+авг.23!F4-авг.23!E4</f>
        <v>-7656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июл.23!I5+авг.23!F5-авг.23!E5</f>
        <v>1002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июл.23!I6+авг.23!F6-авг.23!E6</f>
        <v>-7656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июл.23!I7+авг.23!F7-авг.23!E7</f>
        <v>-7656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июл.23!I8+авг.23!F8-авг.23!E8</f>
        <v>-2656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июл.23!I9+авг.23!F9-авг.23!E9</f>
        <v>-2420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июл.23!I10+авг.23!F10-авг.23!E10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июл.23!I11+авг.23!F11-авг.23!E11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июл.23!I12+авг.23!F12-авг.23!E12</f>
        <v>-7656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июл.23!I13+авг.23!F13-авг.23!E13</f>
        <v>148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июл.23!I14+авг.23!F14-авг.23!E14</f>
        <v>-2958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июл.23!I15+авг.23!F15-авг.23!E15</f>
        <v>-1812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июл.23!I16+авг.23!F16-авг.23!E16</f>
        <v>644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июл.23!I17+авг.23!F17-авг.23!E17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июл.23!I18+авг.23!F18-авг.23!E18</f>
        <v>-7656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июл.23!I19+авг.23!F19-авг.23!E19</f>
        <v>-7656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июл.23!I20+авг.23!F20-авг.23!E20</f>
        <v>-886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1861</v>
      </c>
      <c r="H21" s="28">
        <v>45147</v>
      </c>
      <c r="I21" s="56">
        <f>июл.23!I21+авг.23!F21-авг.23!E21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июл.23!I22+авг.23!F22-авг.23!E22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1862</v>
      </c>
      <c r="H23" s="28">
        <v>45154</v>
      </c>
      <c r="I23" s="56">
        <f>июл.23!I23+авг.23!F23-авг.23!E23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июл.23!I24+авг.23!F24-авг.23!E24</f>
        <v>870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июл.23!I25+авг.23!F25-авг.23!E25</f>
        <v>-4656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июл.23!I26+авг.23!F26-авг.23!E26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июл.23!I27+авг.23!F27-авг.23!E27</f>
        <v>5134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</v>
      </c>
      <c r="G28" s="132" t="s">
        <v>1863</v>
      </c>
      <c r="H28" s="28">
        <v>45147</v>
      </c>
      <c r="I28" s="56">
        <f>июл.23!I28+авг.23!F28-авг.23!E28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июл.23!I29+авг.23!F29-авг.23!E29</f>
        <v>-7656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июл.23!I30+авг.23!F30-авг.23!E30</f>
        <v>-656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июл.23!I31+авг.23!F31-авг.23!E31</f>
        <v>1324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июл.23!I32+авг.23!F32-авг.23!E32</f>
        <v>5482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июл.23!I33+авг.23!F33-авг.23!E33</f>
        <v>-2432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июл.23!I34+авг.23!F34-авг.23!E34</f>
        <v>-7256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3698</v>
      </c>
      <c r="G35" s="132" t="s">
        <v>1864</v>
      </c>
      <c r="H35" s="28">
        <v>45141</v>
      </c>
      <c r="I35" s="56">
        <f>июл.23!I35+авг.23!F35-авг.23!E35</f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879759</v>
      </c>
      <c r="H36" s="28">
        <v>45141</v>
      </c>
      <c r="I36" s="56">
        <f>июл.23!I36+авг.23!F36-авг.23!E36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июл.23!I37+авг.23!F37-авг.23!E37</f>
        <v>-2644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июл.23!I38+авг.23!F38-авг.23!E38</f>
        <v>-7656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июл.23!I39+авг.23!F39-авг.23!E39</f>
        <v>-6960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июл.23!I40+авг.23!F40-авг.23!E40</f>
        <v>-7656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июл.23!I41+авг.23!F41-авг.23!E41</f>
        <v>-7656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июл.23!I42+авг.23!F42-авг.23!E42</f>
        <v>6006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июл.23!I43+авг.23!F43-авг.23!E43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июл.23!I44+авг.23!F44-авг.23!E44</f>
        <v>-4890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июл.23!I45+авг.23!F45-авг.23!E45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июл.23!I46+авг.23!F46-авг.23!E46</f>
        <v>5830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июл.23!I47+авг.23!F47-авг.23!E47</f>
        <v>344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июл.23!I48+авг.23!F48-авг.23!E48</f>
        <v>292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июл.23!I49+авг.23!F49-авг.23!E49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июл.23!I50+авг.23!F50-авг.23!E50</f>
        <v>-1044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июл.23!I51+авг.23!F51-авг.23!E51</f>
        <v>12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1865</v>
      </c>
      <c r="H52" s="28">
        <v>45145</v>
      </c>
      <c r="I52" s="56">
        <f>июл.23!I52+авг.23!F52-авг.23!E52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июл.23!I53+авг.23!F53-авг.23!E53</f>
        <v>-286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1866</v>
      </c>
      <c r="H54" s="28">
        <v>45153</v>
      </c>
      <c r="I54" s="56">
        <f>июл.23!I54+авг.23!F54-авг.23!E54</f>
        <v>-172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июл.23!I55+авг.23!F55-авг.23!E55</f>
        <v>-7656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июл.23!I56+авг.23!F56-авг.23!E56</f>
        <v>-746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июл.23!I57+авг.23!F57-авг.23!E57</f>
        <v>-7656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июл.23!I58+авг.23!F58-авг.23!E58</f>
        <v>4612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июл.23!I59+авг.23!F59-авг.23!E59</f>
        <v>6178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июл.23!I60+авг.23!F60-авг.23!E60</f>
        <v>1344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июл.23!I61+авг.23!F61-авг.23!E61</f>
        <v>-2526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1867</v>
      </c>
      <c r="H62" s="28">
        <v>45141</v>
      </c>
      <c r="I62" s="56">
        <f>июл.23!I62+авг.23!F62-авг.23!E62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июл.23!I63+авг.23!F63-авг.23!E63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1868</v>
      </c>
      <c r="H64" s="28">
        <v>45168</v>
      </c>
      <c r="I64" s="56">
        <f>июл.23!I64+авг.23!F64-авг.23!E64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июл.23!I65+авг.23!F65-авг.23!E65</f>
        <v>-5742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июл.23!I66+авг.23!F66-авг.23!E66</f>
        <v>920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июл.23!I67+авг.23!F67-авг.23!E67</f>
        <v>1246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2088</v>
      </c>
      <c r="G68" s="132" t="s">
        <v>1869</v>
      </c>
      <c r="H68" s="28">
        <v>45161</v>
      </c>
      <c r="I68" s="56">
        <f>июл.23!I68+авг.23!F68-авг.23!E68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1870</v>
      </c>
      <c r="H69" s="28">
        <v>45142</v>
      </c>
      <c r="I69" s="56">
        <f>июл.23!I69+авг.23!F69-авг.23!E69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июл.23!I70+авг.23!F70-авг.23!E70</f>
        <v>-7656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1871</v>
      </c>
      <c r="H71" s="28">
        <v>45149</v>
      </c>
      <c r="I71" s="56">
        <f>июл.23!I71+авг.23!F71-авг.23!E71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июл.23!I72+авг.23!F72-авг.23!E72</f>
        <v>-15312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июл.23!I73+авг.23!F73-авг.23!E73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июл.23!I74+авг.23!F74-авг.23!E74</f>
        <v>634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1872</v>
      </c>
      <c r="H75" s="28">
        <v>45145</v>
      </c>
      <c r="I75" s="56">
        <f>июл.23!I75+авг.23!F75-авг.23!E75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1873</v>
      </c>
      <c r="H76" s="28">
        <v>45159</v>
      </c>
      <c r="I76" s="56">
        <f>июл.23!I76+авг.23!F76-авг.23!E76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июл.23!I77+авг.23!F77-авг.23!E77</f>
        <v>-2244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1874</v>
      </c>
      <c r="H78" s="28">
        <v>45159</v>
      </c>
      <c r="I78" s="56">
        <f>июл.23!I78+авг.23!F78-авг.23!E78</f>
        <v>-154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июл.23!I79+авг.23!F79-авг.23!E79</f>
        <v>444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июл.23!I80+авг.23!F80-авг.23!E80</f>
        <v>-2972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июл.23!I81+авг.23!F81-авг.23!E81</f>
        <v>5988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июл.23!I82+авг.23!F82-авг.23!E82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июл.23!I83+авг.23!F83-авг.23!E83</f>
        <v>-7656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июл.23!I84+авг.23!F84-авг.23!E84</f>
        <v>-7656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июл.23!I85+авг.23!F85-авг.23!E85</f>
        <v>-7656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июл.23!I86+авг.23!F86-авг.23!E86</f>
        <v>-7656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июл.23!I87+авг.23!F87-авг.23!E87</f>
        <v>-1392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июл.23!I88+авг.23!F88-авг.23!E88</f>
        <v>-7656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348</v>
      </c>
      <c r="G89" s="132" t="s">
        <v>1875</v>
      </c>
      <c r="H89" s="28">
        <v>45167</v>
      </c>
      <c r="I89" s="56">
        <f>июл.23!I89+авг.23!F89-авг.23!E89</f>
        <v>212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июл.23!I90+авг.23!F90-авг.23!E90</f>
        <v>696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июл.23!I91+авг.23!F91-авг.23!E91</f>
        <v>-3156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июл.23!I92+авг.23!F92-авг.23!E92</f>
        <v>-7656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июл.23!I93+авг.23!F93-авг.23!E93</f>
        <v>-4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июл.23!I94+авг.23!F94-авг.23!E94</f>
        <v>114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июл.23!I95+авг.23!F95-авг.23!E95</f>
        <v>-5570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июл.23!I96+авг.23!F96-авг.23!E96</f>
        <v>-1112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1876</v>
      </c>
      <c r="H97" s="28">
        <v>45144</v>
      </c>
      <c r="I97" s="56">
        <f>июл.23!I97+авг.23!F97-авг.23!E97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июл.23!I98+авг.23!F98-авг.23!E98</f>
        <v>-1256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июл.23!I99+авг.23!F99-авг.23!E99</f>
        <v>696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июл.23!I100+авг.23!F100-авг.23!E100</f>
        <v>4960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1877</v>
      </c>
      <c r="H101" s="28">
        <v>45145</v>
      </c>
      <c r="I101" s="56">
        <f>июл.23!I101+авг.23!F101-авг.23!E101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июл.23!I102+авг.23!F102-авг.23!E102</f>
        <v>672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июл.23!I103+авг.23!F103-авг.23!E103</f>
        <v>-3656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июл.23!I104+авг.23!F104-авг.23!E104</f>
        <v>-1956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июл.23!I105+авг.23!F105-авг.23!E105</f>
        <v>-348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июл.23!I106+авг.23!F106-авг.23!E106</f>
        <v>-86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июл.23!I107+авг.23!F107-авг.23!E107</f>
        <v>-1910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июл.23!I108+авг.23!F108-авг.23!E108</f>
        <v>-7656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июл.23!I109+авг.23!F109-авг.23!E109</f>
        <v>344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июл.23!I110+авг.23!F110-авг.23!E110</f>
        <v>-2784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июл.23!I111+авг.23!F111-авг.23!E111</f>
        <v>5656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1878</v>
      </c>
      <c r="H112" s="28">
        <v>45149</v>
      </c>
      <c r="I112" s="56">
        <f>июл.23!I112+авг.23!F112-авг.23!E112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июл.23!I113+авг.23!F113-авг.23!E113</f>
        <v>1518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июл.23!I114+авг.23!F114-авг.23!E114</f>
        <v>-2370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июл.23!I115+авг.23!F115-авг.23!E115</f>
        <v>5714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1879</v>
      </c>
      <c r="H116" s="28">
        <v>45149</v>
      </c>
      <c r="I116" s="56">
        <f>июл.23!I116+авг.23!F116-авг.23!E116</f>
        <v>484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июл.23!I117+авг.23!F117-авг.23!E117</f>
        <v>-870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июл.23!I118+авг.23!F118-авг.23!E118</f>
        <v>-7656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1880</v>
      </c>
      <c r="H119" s="28">
        <v>45147</v>
      </c>
      <c r="I119" s="56">
        <f>июл.23!I119+авг.23!F119-авг.23!E119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>
        <v>2000</v>
      </c>
      <c r="G120" s="132" t="s">
        <v>1881</v>
      </c>
      <c r="H120" s="28">
        <v>45147</v>
      </c>
      <c r="I120" s="56">
        <f>июл.23!I120+авг.23!F120-авг.23!E120</f>
        <v>944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июл.23!I121+авг.23!F121-авг.23!E121</f>
        <v>2874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июл.23!I122+авг.23!F122-авг.23!E122</f>
        <v>-380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июл.23!I123+авг.23!F123-авг.23!E123</f>
        <v>-1338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июл.23!I124+авг.23!F124-авг.23!E124</f>
        <v>-696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1882</v>
      </c>
      <c r="H125" s="28">
        <v>45153</v>
      </c>
      <c r="I125" s="56">
        <f>июл.23!I125+авг.23!F125-авг.23!E125</f>
        <v>49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июл.23!I126+авг.23!F126-авг.23!E126</f>
        <v>-348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июл.23!I127+авг.23!F127-авг.23!E127</f>
        <v>-7656</v>
      </c>
    </row>
  </sheetData>
  <autoFilter ref="A3:I127" xr:uid="{00000000-0009-0000-0000-000056000000}"/>
  <mergeCells count="1">
    <mergeCell ref="C1:I2"/>
  </mergeCells>
  <conditionalFormatting sqref="I1:I127">
    <cfRule type="cellIs" dxfId="55" priority="1" operator="lessThan">
      <formula>0</formula>
    </cfRule>
  </conditionalFormatting>
  <hyperlinks>
    <hyperlink ref="J2" location="СВОД_2023!A1" display="Свод 2023" xr:uid="{00000000-0004-0000-5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45170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авг.23!I4+сен.23!F4-сен.23!E4</f>
        <v>-7830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авг.23!I5+сен.23!F5-сен.23!E5</f>
        <v>828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авг.23!I6+сен.23!F6-сен.23!E6</f>
        <v>-7830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авг.23!I7+сен.23!F7-сен.23!E7</f>
        <v>-7830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авг.23!I8+сен.23!F8-сен.23!E8</f>
        <v>-2830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авг.23!I9+сен.23!F9-сен.23!E9</f>
        <v>-2594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1883</v>
      </c>
      <c r="H10" s="28">
        <v>45180</v>
      </c>
      <c r="I10" s="56">
        <f>авг.23!I10+сен.23!F10-сен.23!E10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1884</v>
      </c>
      <c r="H11" s="28">
        <v>45187</v>
      </c>
      <c r="I11" s="56">
        <f>авг.23!I11+сен.23!F11-сен.23!E11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авг.23!I12+сен.23!F12-сен.23!E12</f>
        <v>-7830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авг.23!I13+сен.23!F13-сен.23!E13</f>
        <v>-26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авг.23!I14+сен.23!F14-сен.23!E14</f>
        <v>-3132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2000</v>
      </c>
      <c r="G15" s="132" t="s">
        <v>1885</v>
      </c>
      <c r="H15" s="28">
        <v>45184</v>
      </c>
      <c r="I15" s="56">
        <f>авг.23!I15+сен.23!F15-сен.23!E15</f>
        <v>14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авг.23!I16+сен.23!F16-сен.23!E16</f>
        <v>470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авг.23!I17+сен.23!F17-сен.23!E17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авг.23!I18+сен.23!F18-сен.23!E18</f>
        <v>-7830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авг.23!I19+сен.23!F19-сен.23!E19</f>
        <v>-7830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авг.23!I20+сен.23!F20-сен.23!E20</f>
        <v>-1060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1886</v>
      </c>
      <c r="H21" s="28">
        <v>45189</v>
      </c>
      <c r="I21" s="56">
        <f>авг.23!I21+сен.23!F21-сен.23!E21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авг.23!I22+сен.23!F22-сен.23!E22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1887</v>
      </c>
      <c r="H23" s="28">
        <v>45184</v>
      </c>
      <c r="I23" s="56">
        <f>авг.23!I23+сен.23!F23-сен.23!E23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авг.23!I24+сен.23!F24-сен.23!E24</f>
        <v>696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авг.23!I25+сен.23!F25-сен.23!E25</f>
        <v>-4830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авг.23!I26+сен.23!F26-сен.23!E26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авг.23!I27+сен.23!F27-сен.23!E27</f>
        <v>4960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авг.23!I28+сен.23!F28-сен.23!E28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авг.23!I29+сен.23!F29-сен.23!E29</f>
        <v>-7830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1888</v>
      </c>
      <c r="H30" s="28">
        <v>45184</v>
      </c>
      <c r="I30" s="56">
        <f>авг.23!I30+сен.23!F30-сен.23!E30</f>
        <v>170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авг.23!I31+сен.23!F31-сен.23!E31</f>
        <v>1150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авг.23!I32+сен.23!F32-сен.23!E32</f>
        <v>5308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авг.23!I33+сен.23!F33-сен.23!E33</f>
        <v>-2606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авг.23!I34+сен.23!F34-сен.23!E34</f>
        <v>-7430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авг.23!I35+сен.23!F35-сен.23!E35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210574</v>
      </c>
      <c r="H36" s="28">
        <v>45173</v>
      </c>
      <c r="I36" s="56">
        <f>авг.23!I36+сен.23!F36-сен.23!E36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авг.23!I37+сен.23!F37-сен.23!E37</f>
        <v>-2818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авг.23!I38+сен.23!F38-сен.23!E38</f>
        <v>-7830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авг.23!I39+сен.23!F39-сен.23!E39</f>
        <v>-7134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авг.23!I40+сен.23!F40-сен.23!E40</f>
        <v>-7830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авг.23!I41+сен.23!F41-сен.23!E41</f>
        <v>-7830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авг.23!I42+сен.23!F42-сен.23!E42</f>
        <v>5832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авг.23!I43+сен.23!F43-сен.23!E43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авг.23!I44+сен.23!F44-сен.23!E44</f>
        <v>-5064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авг.23!I45+сен.23!F45-сен.23!E45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1889</v>
      </c>
      <c r="H46" s="28">
        <v>45170</v>
      </c>
      <c r="I46" s="56">
        <f>авг.23!I46+сен.23!F46-сен.23!E46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авг.23!I47+сен.23!F47-сен.23!E47</f>
        <v>170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авг.23!I48+сен.23!F48-сен.23!E48</f>
        <v>118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авг.23!I49+сен.23!F49-сен.23!E49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авг.23!I50+сен.23!F50-сен.23!E50</f>
        <v>-1218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авг.23!I51+сен.23!F51-сен.23!E51</f>
        <v>-162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1890</v>
      </c>
      <c r="H52" s="28">
        <v>45175</v>
      </c>
      <c r="I52" s="56">
        <f>авг.23!I52+сен.23!F52-сен.23!E52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авг.23!I53+сен.23!F53-сен.23!E53</f>
        <v>-460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авг.23!I54+сен.23!F54-сен.23!E54</f>
        <v>-346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авг.23!I55+сен.23!F55-сен.23!E55</f>
        <v>-7830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авг.23!I56+сен.23!F56-сен.23!E56</f>
        <v>-920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авг.23!I57+сен.23!F57-сен.23!E57</f>
        <v>-7830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авг.23!I58+сен.23!F58-сен.23!E58</f>
        <v>4438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авг.23!I59+сен.23!F59-сен.23!E59</f>
        <v>6004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авг.23!I60+сен.23!F60-сен.23!E60</f>
        <v>1170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авг.23!I61+сен.23!F61-сен.23!E61</f>
        <v>-2700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1891</v>
      </c>
      <c r="H62" s="28">
        <v>45175</v>
      </c>
      <c r="I62" s="56">
        <f>авг.23!I62+сен.23!F62-сен.23!E62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авг.23!I63+сен.23!F63-сен.23!E63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авг.23!I64+сен.23!F64-сен.23!E64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авг.23!I65+сен.23!F65-сен.23!E65</f>
        <v>-5916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авг.23!I66+сен.23!F66-сен.23!E66</f>
        <v>746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авг.23!I67+сен.23!F67-сен.23!E67</f>
        <v>1072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авг.23!I68+сен.23!F68-сен.23!E68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1892</v>
      </c>
      <c r="H69" s="28">
        <v>45177</v>
      </c>
      <c r="I69" s="56">
        <f>авг.23!I69+сен.23!F69-сен.23!E69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авг.23!I70+сен.23!F70-сен.23!E70</f>
        <v>-7830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авг.23!I71+сен.23!F71-сен.23!E71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авг.23!I72+сен.23!F72-сен.23!E72</f>
        <v>-15660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авг.23!I73+сен.23!F73-сен.23!E73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авг.23!I74+сен.23!F74-сен.23!E74</f>
        <v>460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1893</v>
      </c>
      <c r="H75" s="28">
        <v>45180</v>
      </c>
      <c r="I75" s="56">
        <f>авг.23!I75+сен.23!F75-сен.23!E75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авг.23!I76+сен.23!F76-сен.23!E76</f>
        <v>6352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авг.23!I77+сен.23!F77-сен.23!E77</f>
        <v>-2418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авг.23!I78+сен.23!F78-сен.23!E78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авг.23!I79+сен.23!F79-сен.23!E79</f>
        <v>270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авг.23!I80+сен.23!F80-сен.23!E80</f>
        <v>-3146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авг.23!I81+сен.23!F81-сен.23!E81</f>
        <v>5814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авг.23!I82+сен.23!F82-сен.23!E82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авг.23!I83+сен.23!F83-сен.23!E83</f>
        <v>-7830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авг.23!I84+сен.23!F84-сен.23!E84</f>
        <v>-7830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авг.23!I85+сен.23!F85-сен.23!E85</f>
        <v>-7830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авг.23!I86+сен.23!F86-сен.23!E86</f>
        <v>-7830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авг.23!I87+сен.23!F87-сен.23!E87</f>
        <v>-1566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авг.23!I88+сен.23!F88-сен.23!E88</f>
        <v>-7830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авг.23!I89+сен.23!F89-сен.23!E89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авг.23!I90+сен.23!F90-сен.23!E90</f>
        <v>522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авг.23!I91+сен.23!F91-сен.23!E91</f>
        <v>-3330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авг.23!I92+сен.23!F92-сен.23!E92</f>
        <v>-7830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авг.23!I93+сен.23!F93-сен.23!E93</f>
        <v>-178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авг.23!I94+сен.23!F94-сен.23!E94</f>
        <v>-60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авг.23!I95+сен.23!F95-сен.23!E95</f>
        <v>-5744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авг.23!I96+сен.23!F96-сен.23!E96</f>
        <v>-1286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1894</v>
      </c>
      <c r="H97" s="28">
        <v>45180</v>
      </c>
      <c r="I97" s="56">
        <f>авг.23!I97+сен.23!F97-сен.23!E97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авг.23!I98+сен.23!F98-сен.23!E98</f>
        <v>-1430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авг.23!I99+сен.23!F99-сен.23!E99</f>
        <v>522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авг.23!I100+сен.23!F100-сен.23!E100</f>
        <v>4786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1895</v>
      </c>
      <c r="H101" s="28">
        <v>45173</v>
      </c>
      <c r="I101" s="56">
        <f>авг.23!I101+сен.23!F101-сен.23!E101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авг.23!I102+сен.23!F102-сен.23!E102</f>
        <v>498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авг.23!I103+сен.23!F103-сен.23!E103</f>
        <v>-3830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авг.23!I104+сен.23!F104-сен.23!E104</f>
        <v>-2130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1896</v>
      </c>
      <c r="H105" s="28">
        <v>45177</v>
      </c>
      <c r="I105" s="56">
        <f>авг.23!I105+сен.23!F105-сен.23!E105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авг.23!I106+сен.23!F106-сен.23!E106</f>
        <v>-260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авг.23!I107+сен.23!F107-сен.23!E107</f>
        <v>-2084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авг.23!I108+сен.23!F108-сен.23!E108</f>
        <v>-7830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авг.23!I109+сен.23!F109-сен.23!E109</f>
        <v>170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авг.23!I110+сен.23!F110-сен.23!E110</f>
        <v>-2958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авг.23!I111+сен.23!F111-сен.23!E111</f>
        <v>5482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1897</v>
      </c>
      <c r="H112" s="28">
        <v>45173</v>
      </c>
      <c r="I112" s="56">
        <f>авг.23!I112+сен.23!F112-сен.23!E112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>
        <v>870</v>
      </c>
      <c r="G113" s="132" t="s">
        <v>1898</v>
      </c>
      <c r="H113" s="28">
        <v>8923</v>
      </c>
      <c r="I113" s="56">
        <f>авг.23!I113+сен.23!F113-сен.23!E113</f>
        <v>2214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авг.23!I114+сен.23!F114-сен.23!E114</f>
        <v>-2544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авг.23!I115+сен.23!F115-сен.23!E115</f>
        <v>5540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1899</v>
      </c>
      <c r="H116" s="28">
        <v>45175</v>
      </c>
      <c r="I116" s="56">
        <f>авг.23!I116+сен.23!F116-сен.23!E116</f>
        <v>510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авг.23!I117+сен.23!F117-сен.23!E117</f>
        <v>-1044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авг.23!I118+сен.23!F118-сен.23!E118</f>
        <v>-7830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1900</v>
      </c>
      <c r="H119" s="28">
        <v>45176</v>
      </c>
      <c r="I119" s="56">
        <f>авг.23!I119+сен.23!F119-сен.23!E119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авг.23!I120+сен.23!F120-сен.23!E120</f>
        <v>770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авг.23!I121+сен.23!F121-сен.23!E121</f>
        <v>2700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авг.23!I122+сен.23!F122-сен.23!E122</f>
        <v>-554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авг.23!I123+сен.23!F123-сен.23!E123</f>
        <v>-1512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1044</v>
      </c>
      <c r="G124" s="132" t="s">
        <v>1901</v>
      </c>
      <c r="H124" s="28">
        <v>45176</v>
      </c>
      <c r="I124" s="56">
        <f>авг.23!I124+сен.23!F124-сен.23!E124</f>
        <v>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1902</v>
      </c>
      <c r="H125" s="28">
        <v>45184</v>
      </c>
      <c r="I125" s="56">
        <f>авг.23!I125+сен.23!F125-сен.23!E125</f>
        <v>50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авг.23!I126+сен.23!F126-сен.23!E126</f>
        <v>-522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авг.23!I127+сен.23!F127-сен.23!E127</f>
        <v>-7830</v>
      </c>
    </row>
  </sheetData>
  <autoFilter ref="A3:I127" xr:uid="{00000000-0009-0000-0000-000057000000}"/>
  <mergeCells count="1">
    <mergeCell ref="C1:I2"/>
  </mergeCells>
  <conditionalFormatting sqref="I1:I127">
    <cfRule type="cellIs" dxfId="54" priority="1" operator="lessThan">
      <formula>0</formula>
    </cfRule>
  </conditionalFormatting>
  <hyperlinks>
    <hyperlink ref="J2" location="СВОД_2023!A1" display="Свод 2023" xr:uid="{00000000-0004-0000-5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45200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сен.23!I4+окт.23!F4-окт.23!E4</f>
        <v>-8004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сен.23!I5+окт.23!F5-окт.23!E5</f>
        <v>654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сен.23!I6+окт.23!F6-окт.23!E6</f>
        <v>-8004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сен.23!I7+окт.23!F7-окт.23!E7</f>
        <v>-8004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сен.23!I8+окт.23!F8-окт.23!E8</f>
        <v>-3004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сен.23!I9+окт.23!F9-окт.23!E9</f>
        <v>-2768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1903</v>
      </c>
      <c r="H10" s="28">
        <v>45218</v>
      </c>
      <c r="I10" s="56">
        <f>сен.23!I10+окт.23!F10-окт.23!E10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1904</v>
      </c>
      <c r="H11" s="28">
        <v>45208</v>
      </c>
      <c r="I11" s="56">
        <f>сен.23!I11+окт.23!F11-окт.23!E11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сен.23!I12+окт.23!F12-окт.23!E12</f>
        <v>-8004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сен.23!I13+окт.23!F13-окт.23!E13</f>
        <v>-200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сен.23!I14+окт.23!F14-окт.23!E14</f>
        <v>-3306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сен.23!I15+окт.23!F15-окт.23!E15</f>
        <v>-160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сен.23!I16+окт.23!F16-окт.23!E16</f>
        <v>296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1905</v>
      </c>
      <c r="H17" s="28">
        <v>45210</v>
      </c>
      <c r="I17" s="56">
        <f>сен.23!I17+окт.23!F17-окт.23!E17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сен.23!I18+окт.23!F18-окт.23!E18</f>
        <v>-8004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сен.23!I19+окт.23!F19-окт.23!E19</f>
        <v>-8004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сен.23!I20+окт.23!F20-окт.23!E20</f>
        <v>-1234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1906</v>
      </c>
      <c r="H21" s="28">
        <v>45212</v>
      </c>
      <c r="I21" s="56">
        <f>сен.23!I21+окт.23!F21-окт.23!E21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сен.23!I22+окт.23!F22-окт.23!E22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1907</v>
      </c>
      <c r="H23" s="28">
        <v>45202</v>
      </c>
      <c r="I23" s="56">
        <f>сен.23!I23+окт.23!F23-окт.23!E23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сен.23!I24+окт.23!F24-окт.23!E24</f>
        <v>522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сен.23!I25+окт.23!F25-окт.23!E25</f>
        <v>-5004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1908</v>
      </c>
      <c r="H26" s="28">
        <v>45201</v>
      </c>
      <c r="I26" s="56">
        <f>сен.23!I26+окт.23!F26-окт.23!E26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сен.23!I27+окт.23!F27-окт.23!E27</f>
        <v>4786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сен.23!I28+окт.23!F28-окт.23!E28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сен.23!I29+окт.23!F29-окт.23!E29</f>
        <v>-8004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сен.23!I30+окт.23!F30-окт.23!E30</f>
        <v>-4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сен.23!I31+окт.23!F31-окт.23!E31</f>
        <v>976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сен.23!I32+окт.23!F32-окт.23!E32</f>
        <v>5134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сен.23!I33+окт.23!F33-окт.23!E33</f>
        <v>-2780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сен.23!I34+окт.23!F34-окт.23!E34</f>
        <v>-7604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сен.23!I35+окт.23!F35-окт.23!E35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265369.61732800002</v>
      </c>
      <c r="H36" s="28" t="s">
        <v>1909</v>
      </c>
      <c r="I36" s="56">
        <f>сен.23!I36+окт.23!F36-окт.23!E36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сен.23!I37+окт.23!F37-окт.23!E37</f>
        <v>-2992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сен.23!I38+окт.23!F38-окт.23!E38</f>
        <v>-8004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сен.23!I39+окт.23!F39-окт.23!E39</f>
        <v>-7308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сен.23!I40+окт.23!F40-окт.23!E40</f>
        <v>-8004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сен.23!I41+окт.23!F41-окт.23!E41</f>
        <v>-8004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сен.23!I42+окт.23!F42-окт.23!E42</f>
        <v>5658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сен.23!I43+окт.23!F43-окт.23!E43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сен.23!I44+окт.23!F44-окт.23!E44</f>
        <v>-5238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сен.23!I45+окт.23!F45-окт.23!E45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сен.23!I46+окт.23!F46-окт.23!E46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сен.23!I47+окт.23!F47-окт.23!E47</f>
        <v>-4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сен.23!I48+окт.23!F48-окт.23!E48</f>
        <v>-56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сен.23!I49+окт.23!F49-окт.23!E49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сен.23!I50+окт.23!F50-окт.23!E50</f>
        <v>-1392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сен.23!I51+окт.23!F51-окт.23!E51</f>
        <v>-336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1910</v>
      </c>
      <c r="H52" s="28">
        <v>45205</v>
      </c>
      <c r="I52" s="56">
        <f>сен.23!I52+окт.23!F52-окт.23!E52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сен.23!I53+окт.23!F53-окт.23!E53</f>
        <v>-634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1911</v>
      </c>
      <c r="H54" s="28">
        <v>45215</v>
      </c>
      <c r="I54" s="56">
        <f>сен.23!I54+окт.23!F54-окт.23!E54</f>
        <v>-180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сен.23!I55+окт.23!F55-окт.23!E55</f>
        <v>-8004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сен.23!I56+окт.23!F56-окт.23!E56</f>
        <v>-1094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сен.23!I57+окт.23!F57-окт.23!E57</f>
        <v>-8004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сен.23!I58+окт.23!F58-окт.23!E58</f>
        <v>4264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сен.23!I59+окт.23!F59-окт.23!E59</f>
        <v>5830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сен.23!I60+окт.23!F60-окт.23!E60</f>
        <v>996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сен.23!I61+окт.23!F61-окт.23!E61</f>
        <v>-2874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1912</v>
      </c>
      <c r="H62" s="28">
        <v>45201</v>
      </c>
      <c r="I62" s="56">
        <f>сен.23!I62+окт.23!F62-окт.23!E62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сен.23!I63+окт.23!F63-окт.23!E63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1913</v>
      </c>
      <c r="H64" s="28">
        <v>45202</v>
      </c>
      <c r="I64" s="56">
        <f>сен.23!I64+окт.23!F64-окт.23!E64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сен.23!I65+окт.23!F65-окт.23!E65</f>
        <v>-6090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сен.23!I66+окт.23!F66-окт.23!E66</f>
        <v>572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сен.23!I67+окт.23!F67-окт.23!E67</f>
        <v>898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сен.23!I68+окт.23!F68-окт.23!E68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1914</v>
      </c>
      <c r="H69" s="28">
        <v>45208</v>
      </c>
      <c r="I69" s="56">
        <f>сен.23!I69+окт.23!F69-окт.23!E69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сен.23!I70+окт.23!F70-окт.23!E70</f>
        <v>-8004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сен.23!I71+окт.23!F71-окт.23!E71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сен.23!I72+окт.23!F72-окт.23!E72</f>
        <v>-16008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сен.23!I73+окт.23!F73-окт.23!E73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сен.23!I74+окт.23!F74-окт.23!E74</f>
        <v>286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1915</v>
      </c>
      <c r="H75" s="28">
        <v>45208</v>
      </c>
      <c r="I75" s="56">
        <f>сен.23!I75+окт.23!F75-окт.23!E75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348</v>
      </c>
      <c r="G76" s="132" t="s">
        <v>1916</v>
      </c>
      <c r="H76" s="28">
        <v>45219</v>
      </c>
      <c r="I76" s="56">
        <f>сен.23!I76+окт.23!F76-окт.23!E76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сен.23!I77+окт.23!F77-окт.23!E77</f>
        <v>-2592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сен.23!I78+окт.23!F78-окт.23!E78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сен.23!I79+окт.23!F79-окт.23!E79</f>
        <v>96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сен.23!I80+окт.23!F80-окт.23!E80</f>
        <v>-3320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сен.23!I81+окт.23!F81-окт.23!E81</f>
        <v>5640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1917</v>
      </c>
      <c r="H82" s="28">
        <v>45222</v>
      </c>
      <c r="I82" s="56">
        <f>сен.23!I82+окт.23!F82-окт.23!E82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сен.23!I83+окт.23!F83-окт.23!E83</f>
        <v>-8004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сен.23!I84+окт.23!F84-окт.23!E84</f>
        <v>-8004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сен.23!I85+окт.23!F85-окт.23!E85</f>
        <v>-8004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сен.23!I86+окт.23!F86-окт.23!E86</f>
        <v>-8004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сен.23!I87+окт.23!F87-окт.23!E87</f>
        <v>-1740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сен.23!I88+окт.23!F88-окт.23!E88</f>
        <v>-8004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1918</v>
      </c>
      <c r="H89" s="28">
        <v>45202</v>
      </c>
      <c r="I89" s="56">
        <f>сен.23!I89+окт.23!F89-окт.23!E89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сен.23!I90+окт.23!F90-окт.23!E90</f>
        <v>348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сен.23!I91+окт.23!F91-окт.23!E91</f>
        <v>-3504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сен.23!I92+окт.23!F92-окт.23!E92</f>
        <v>-8004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сен.23!I93+окт.23!F93-окт.23!E93</f>
        <v>-352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сен.23!I94+окт.23!F94-окт.23!E94</f>
        <v>-234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сен.23!I95+окт.23!F95-окт.23!E95</f>
        <v>-5918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сен.23!I96+окт.23!F96-окт.23!E96</f>
        <v>-1460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1919</v>
      </c>
      <c r="H97" s="28">
        <v>37897</v>
      </c>
      <c r="I97" s="56">
        <f>сен.23!I97+окт.23!F97-окт.23!E97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сен.23!I98+окт.23!F98-окт.23!E98</f>
        <v>-1604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сен.23!I99+окт.23!F99-окт.23!E99</f>
        <v>348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сен.23!I100+окт.23!F100-окт.23!E100</f>
        <v>4612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1920</v>
      </c>
      <c r="H101" s="28">
        <v>45201</v>
      </c>
      <c r="I101" s="56">
        <f>сен.23!I101+окт.23!F101-окт.23!E101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сен.23!I102+окт.23!F102-окт.23!E102</f>
        <v>324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сен.23!I103+окт.23!F103-окт.23!E103</f>
        <v>-4004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сен.23!I104+окт.23!F104-окт.23!E104</f>
        <v>-2304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сен.23!I105+окт.23!F105-окт.23!E105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сен.23!I106+окт.23!F106-окт.23!E106</f>
        <v>-434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сен.23!I107+окт.23!F107-окт.23!E107</f>
        <v>-2258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сен.23!I108+окт.23!F108-окт.23!E108</f>
        <v>-8004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сен.23!I109+окт.23!F109-окт.23!E109</f>
        <v>-4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сен.23!I110+окт.23!F110-окт.23!E110</f>
        <v>-3132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сен.23!I111+окт.23!F111-окт.23!E111</f>
        <v>5308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1921</v>
      </c>
      <c r="H112" s="28">
        <v>45215</v>
      </c>
      <c r="I112" s="56">
        <f>сен.23!I112+окт.23!F112-окт.23!E112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сен.23!I113+окт.23!F113-окт.23!E113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сен.23!I114+окт.23!F114-окт.23!E114</f>
        <v>-2718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сен.23!I115+окт.23!F115-окт.23!E115</f>
        <v>5366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1922</v>
      </c>
      <c r="H116" s="28">
        <v>45226</v>
      </c>
      <c r="I116" s="56">
        <f>сен.23!I116+окт.23!F116-окт.23!E116</f>
        <v>536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сен.23!I117+окт.23!F117-окт.23!E117</f>
        <v>-1218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сен.23!I118+окт.23!F118-окт.23!E118</f>
        <v>-8004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1923</v>
      </c>
      <c r="H119" s="28">
        <v>45203</v>
      </c>
      <c r="I119" s="56">
        <f>сен.23!I119+окт.23!F119-окт.23!E119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сен.23!I120+окт.23!F120-окт.23!E120</f>
        <v>596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сен.23!I121+окт.23!F121-окт.23!E121</f>
        <v>2526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сен.23!I122+окт.23!F122-окт.23!E122</f>
        <v>-728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сен.23!I123+окт.23!F123-окт.23!E123</f>
        <v>-1686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сен.23!I124+окт.23!F124-окт.23!E124</f>
        <v>0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1924</v>
      </c>
      <c r="H125" s="28">
        <v>45215</v>
      </c>
      <c r="I125" s="56">
        <f>сен.23!I125+окт.23!F125-окт.23!E125</f>
        <v>51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сен.23!I126+окт.23!F126-окт.23!E126</f>
        <v>-696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сен.23!I127+окт.23!F127-окт.23!E127</f>
        <v>-8004</v>
      </c>
    </row>
  </sheetData>
  <autoFilter ref="A3:I127" xr:uid="{00000000-0009-0000-0000-000058000000}"/>
  <mergeCells count="1">
    <mergeCell ref="C1:I2"/>
  </mergeCells>
  <conditionalFormatting sqref="I1:I127">
    <cfRule type="cellIs" dxfId="53" priority="1" operator="lessThan">
      <formula>0</formula>
    </cfRule>
  </conditionalFormatting>
  <hyperlinks>
    <hyperlink ref="J2" location="СВОД_2023!A1" display="Свод 2023" xr:uid="{00000000-0004-0000-58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8" tint="0.39997558519241921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6">
        <v>42948</v>
      </c>
      <c r="D1" s="147"/>
      <c r="E1" s="147"/>
      <c r="F1" s="148"/>
      <c r="G1" s="145"/>
      <c r="H1" s="147"/>
      <c r="I1" s="147"/>
    </row>
    <row r="2" spans="1:9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июл.17!I4+авг.17!F4-авг.17!E4</f>
        <v>880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июл.17!I5+авг.17!F5-авг.17!E5</f>
        <v>-1120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2200</v>
      </c>
      <c r="G6" s="132" t="s">
        <v>251</v>
      </c>
      <c r="H6" s="28">
        <v>42969</v>
      </c>
      <c r="I6" s="29">
        <f>июл.17!I6+авг.17!F6-авг.17!E6</f>
        <v>1080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июл.17!I7+авг.17!F7-авг.17!E7</f>
        <v>-1120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>
        <v>1960</v>
      </c>
      <c r="G8" s="132" t="s">
        <v>252</v>
      </c>
      <c r="H8" s="28">
        <v>42975</v>
      </c>
      <c r="I8" s="29">
        <f>июл.17!I8+авг.17!F8-авг.17!E8</f>
        <v>840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>
        <v>1960</v>
      </c>
      <c r="G9" s="132" t="s">
        <v>253</v>
      </c>
      <c r="H9" s="28">
        <v>42965</v>
      </c>
      <c r="I9" s="29">
        <f>июл.17!I9+авг.17!F9-авг.17!E9</f>
        <v>840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июл.17!I10+авг.17!F10-авг.17!E10</f>
        <v>-1120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июл.17!I11+авг.17!F11-авг.17!E11</f>
        <v>-1120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июл.17!I12+авг.17!F12-авг.17!E12</f>
        <v>-1120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июл.17!I13+авг.17!F13-авг.17!E13</f>
        <v>-1120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июл.17!I14+авг.17!F14-авг.17!E14</f>
        <v>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июл.17!I15+авг.17!F15-авг.17!E15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июл.17!I16+авг.17!F16-авг.17!E16</f>
        <v>-120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июл.17!I17+авг.17!F17-авг.17!E17</f>
        <v>-140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июл.17!I18+авг.17!F18-авг.17!E18</f>
        <v>-1120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июл.17!I19+авг.17!F19-авг.17!E19</f>
        <v>-1120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июл.17!I20+авг.17!F20-авг.17!E20</f>
        <v>-1120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560</v>
      </c>
      <c r="G21" s="132" t="s">
        <v>254</v>
      </c>
      <c r="H21" s="28">
        <v>42969</v>
      </c>
      <c r="I21" s="29">
        <f>июл.17!I21+авг.17!F21-авг.17!E21</f>
        <v>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июл.17!I22+авг.17!F22-авг.17!E22</f>
        <v>-1120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июл.17!I23+авг.17!F23-авг.17!E23</f>
        <v>-1120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июл.17!I24+авг.17!F24-авг.17!E24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июл.17!I25+авг.17!F25-авг.17!E25</f>
        <v>-1120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июл.17!I26+авг.17!F26-авг.17!E26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июл.17!I27+авг.17!F27-авг.17!E27</f>
        <v>-1120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июл.17!I28+авг.17!F28-авг.17!E28</f>
        <v>-1120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июл.17!I29+авг.17!F29-авг.17!E29</f>
        <v>-1120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июл.17!I30+авг.17!F30-авг.17!E30</f>
        <v>1880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июл.17!I31+авг.17!F31-авг.17!E31</f>
        <v>1380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июл.17!I32+авг.17!F32-авг.17!E32</f>
        <v>-1120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июл.17!I33+авг.17!F33-авг.17!E33</f>
        <v>-1120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июл.17!I34+авг.17!F34-авг.17!E34</f>
        <v>1880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июл.17!I35+авг.17!F35-авг.17!E35</f>
        <v>1880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июл.17!I36+авг.17!F36-авг.17!E36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июл.17!I37+авг.17!F37-авг.17!E37</f>
        <v>-1120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июл.17!I38+авг.17!F38-авг.17!E38</f>
        <v>-1120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255</v>
      </c>
      <c r="H39" s="28">
        <v>42954</v>
      </c>
      <c r="I39" s="29">
        <f>июл.17!I39+авг.17!F39-авг.17!E39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июл.17!I40+авг.17!F40-авг.17!E40</f>
        <v>-1120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июл.17!I41+авг.17!F41-авг.17!E41</f>
        <v>-1120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июл.17!I42+авг.17!F42-авг.17!E42</f>
        <v>-1120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июл.17!I43+авг.17!F43-авг.17!E43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июл.17!I44+авг.17!F44-авг.17!E44</f>
        <v>-980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590</v>
      </c>
      <c r="G45" s="132" t="s">
        <v>256</v>
      </c>
      <c r="H45" s="28">
        <v>42958</v>
      </c>
      <c r="I45" s="29">
        <f>июл.17!I45+авг.17!F45-авг.17!E45</f>
        <v>280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июл.17!I46+авг.17!F46-авг.17!E46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июл.17!I47+авг.17!F47-авг.17!E47</f>
        <v>-1120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июл.17!I48+авг.17!F48-авг.17!E48</f>
        <v>-1120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июл.17!I49+авг.17!F49-авг.17!E49</f>
        <v>-280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1960</v>
      </c>
      <c r="G50" s="132" t="s">
        <v>257</v>
      </c>
      <c r="H50" s="28">
        <v>42963</v>
      </c>
      <c r="I50" s="29">
        <f>июл.17!I50+авг.17!F50-авг.17!E50</f>
        <v>840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июл.17!I51+авг.17!F51-авг.17!E51</f>
        <v>-1120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июл.17!I52+авг.17!F52-авг.17!E52</f>
        <v>-1120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июл.17!I53+авг.17!F53-авг.17!E53</f>
        <v>-140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июл.17!I54+авг.17!F54-авг.17!E54</f>
        <v>-1120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июл.17!I55+авг.17!F55-авг.17!E55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июл.17!I56+авг.17!F56-авг.17!E56</f>
        <v>-1120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июл.17!I57+авг.17!F57-авг.17!E57</f>
        <v>840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июл.17!I58+авг.17!F58-авг.17!E58</f>
        <v>-1120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июл.17!I59+авг.17!F59-авг.17!E59</f>
        <v>-1120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июл.17!I60+авг.17!F60-авг.17!E60</f>
        <v>-1120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июл.17!I61+авг.17!F61-авг.17!E61</f>
        <v>-1120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июл.17!I62+авг.17!F62-авг.17!E62</f>
        <v>-1120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258</v>
      </c>
      <c r="H63" s="28">
        <v>42968</v>
      </c>
      <c r="I63" s="29">
        <f>июл.17!I63+авг.17!F63-авг.17!E63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июл.17!I64+авг.17!F64-авг.17!E64</f>
        <v>560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259</v>
      </c>
      <c r="H65" s="28">
        <v>42961</v>
      </c>
      <c r="I65" s="29">
        <f>июл.17!I65+авг.17!F65-авг.17!E65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июл.17!I66+авг.17!F66-авг.17!E66</f>
        <v>280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июл.17!I67+авг.17!F67-авг.17!E67</f>
        <v>1880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июл.17!I68+авг.17!F68-авг.17!E68</f>
        <v>-1120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f>140+140</f>
        <v>280</v>
      </c>
      <c r="G69" s="132" t="s">
        <v>260</v>
      </c>
      <c r="H69" s="28">
        <v>42976</v>
      </c>
      <c r="I69" s="29">
        <f>июл.17!I69+авг.17!F69-авг.17!E69</f>
        <v>140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июл.17!I70+авг.17!F70-авг.17!E70</f>
        <v>-1120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июл.17!I71+авг.17!F71-авг.17!E71</f>
        <v>1880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85">
        <f>июл.17!I72+авг.17!F72-авг.17!E72</f>
        <v>-2240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июл.17!I73+авг.17!F73-авг.17!E73</f>
        <v>880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июл.17!I74+авг.17!F74-авг.17!E74</f>
        <v>-1120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июл.17!I75+авг.17!F75-авг.17!E75</f>
        <v>-1120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29">
        <f>июл.17!I76+авг.17!F76-авг.17!E76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29">
        <f>июл.17!I77+авг.17!F77-авг.17!E77</f>
        <v>-280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июл.17!I78+авг.17!F78-авг.17!E78</f>
        <v>-1120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июл.17!I79+авг.17!F79-авг.17!E79</f>
        <v>1680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261</v>
      </c>
      <c r="H80" s="28">
        <v>42954</v>
      </c>
      <c r="I80" s="29">
        <f>июл.17!I80+авг.17!F80-авг.17!E80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июл.17!I81+авг.17!F81-авг.17!E81</f>
        <v>700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июл.17!I82+авг.17!F82-авг.17!E82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июл.17!I83+авг.17!F83-авг.17!E83</f>
        <v>-1120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июл.17!I84+авг.17!F84-авг.17!E84</f>
        <v>-1120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июл.17!I85+авг.17!F85-авг.17!E85</f>
        <v>-1120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июл.17!I86+авг.17!F86-авг.17!E86</f>
        <v>-1120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июл.17!I87+авг.17!F87-авг.17!E87</f>
        <v>-1120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29">
        <f>июл.17!I88+авг.17!F88-авг.17!E88</f>
        <v>420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июл.17!I89+авг.17!F89-авг.17!E89</f>
        <v>-1120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июл.17!I90+авг.17!F90-авг.17!E90</f>
        <v>-620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29">
        <f>июл.17!I91+авг.17!F91-авг.17!E91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июл.17!I92+авг.17!F92-авг.17!E92</f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>
        <v>1960</v>
      </c>
      <c r="G93" s="132" t="s">
        <v>262</v>
      </c>
      <c r="H93" s="28">
        <v>42963</v>
      </c>
      <c r="I93" s="29">
        <f>июл.17!I93+авг.17!F93-авг.17!E93</f>
        <v>840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июл.17!I94+авг.17!F94-авг.17!E94</f>
        <v>-1120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июл.17!I95+авг.17!F95-авг.17!E95</f>
        <v>-1120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29">
        <f>июл.17!I96+авг.17!F96-авг.17!E96</f>
        <v>-280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июл.17!I97+авг.17!F97-авг.17!E97</f>
        <v>-1120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>
        <v>1680</v>
      </c>
      <c r="G98" s="132" t="s">
        <v>263</v>
      </c>
      <c r="H98" s="28">
        <v>42970</v>
      </c>
      <c r="I98" s="29">
        <f>июл.17!I98+авг.17!F98-авг.17!E98</f>
        <v>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июл.17!I99+авг.17!F99-авг.17!E99</f>
        <v>-1120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264</v>
      </c>
      <c r="H100" s="28">
        <v>42951</v>
      </c>
      <c r="I100" s="29">
        <f>июл.17!I100+авг.17!F100-авг.17!E100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июл.17!I101+авг.17!F101-авг.17!E101</f>
        <v>560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июл.17!I102+авг.17!F102-авг.17!E102</f>
        <v>-1120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июл.17!I103+авг.17!F103-авг.17!E103</f>
        <v>-1120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июл.17!I104+авг.17!F104-авг.17!E104</f>
        <v>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июл.17!I105+авг.17!F105-авг.17!E105</f>
        <v>-1120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июл.17!I106+авг.17!F106-авг.17!E106</f>
        <v>1400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июл.17!I107+авг.17!F107-авг.17!E107</f>
        <v>-1120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июл.17!I108+авг.17!F108-авг.17!E108</f>
        <v>3880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июл.17!I109+авг.17!F109-авг.17!E109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июл.17!I110+авг.17!F110-авг.17!E110</f>
        <v>-1120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/>
      <c r="G111" s="132"/>
      <c r="H111" s="28"/>
      <c r="I111" s="29">
        <f>июл.17!I111+авг.17!F111-авг.17!E111</f>
        <v>-140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420</v>
      </c>
      <c r="G112" s="132" t="s">
        <v>265</v>
      </c>
      <c r="H112" s="28">
        <v>42954</v>
      </c>
      <c r="I112" s="29">
        <f>июл.17!I112+авг.17!F112-авг.17!E112</f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июл.17!I113+авг.17!F113-авг.17!E113</f>
        <v>-1120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июл.17!I114+авг.17!F114-авг.17!E114</f>
        <v>840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июл.17!I115+авг.17!F115-авг.17!E115</f>
        <v>-1120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июл.17!I116+авг.17!F116-авг.17!E116</f>
        <v>-280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июл.17!I117+авг.17!F117-авг.17!E117</f>
        <v>-1120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29">
        <f>июл.17!I118+авг.17!F118-авг.17!E118</f>
        <v>1120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июл.17!I119+авг.17!F119-авг.17!E119</f>
        <v>-120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>
        <v>2000</v>
      </c>
      <c r="G120" s="132" t="s">
        <v>266</v>
      </c>
      <c r="H120" s="28">
        <v>42972</v>
      </c>
      <c r="I120" s="29">
        <f>июл.17!I120+авг.17!F120-авг.17!E120</f>
        <v>880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29">
        <f>июл.17!I121+авг.17!F121-авг.17!E121</f>
        <v>560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июл.17!I122+авг.17!F122-авг.17!E122</f>
        <v>420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>
        <v>420</v>
      </c>
      <c r="G123" s="132" t="s">
        <v>267</v>
      </c>
      <c r="H123" s="28">
        <v>42969</v>
      </c>
      <c r="I123" s="29">
        <f>июл.17!I123+авг.17!F123-авг.17!E123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июл.17!I124+авг.17!F124-авг.17!E124</f>
        <v>-280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июл.17!I125+авг.17!F125-авг.17!E125</f>
        <v>-1120</v>
      </c>
    </row>
  </sheetData>
  <autoFilter ref="A3:I125" xr:uid="{00000000-0009-0000-0000-000008000000}"/>
  <mergeCells count="1">
    <mergeCell ref="C1:I2"/>
  </mergeCells>
  <conditionalFormatting sqref="I1:I125">
    <cfRule type="cellIs" dxfId="13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/>
  <dimension ref="A1:J127"/>
  <sheetViews>
    <sheetView workbookViewId="0">
      <selection activeCell="F3" sqref="F1:F6553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45231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окт.23!I4+ноя.23!F4-ноя.23!E4</f>
        <v>-8178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окт.23!I5+ноя.23!F5-ноя.23!E5</f>
        <v>480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окт.23!I6+ноя.23!F6-ноя.23!E6</f>
        <v>-8178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окт.23!I7+ноя.23!F7-ноя.23!E7</f>
        <v>-8178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окт.23!I8+ноя.23!F8-ноя.23!E8</f>
        <v>-3178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окт.23!I9+ноя.23!F9-ноя.23!E9</f>
        <v>-2942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окт.23!I10+ноя.23!F10-ноя.23!E10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окт.23!I11+ноя.23!F11-ноя.23!E11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окт.23!I12+ноя.23!F12-ноя.23!E12</f>
        <v>-8178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окт.23!I13+ноя.23!F13-ноя.23!E13</f>
        <v>-374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окт.23!I14+ноя.23!F14-ноя.23!E14</f>
        <v>-3480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окт.23!I15+ноя.23!F15-ноя.23!E15</f>
        <v>-334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окт.23!I16+ноя.23!F16-ноя.23!E16</f>
        <v>122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1925</v>
      </c>
      <c r="H17" s="28">
        <v>45243</v>
      </c>
      <c r="I17" s="56">
        <f>окт.23!I17+ноя.23!F17-ноя.23!E17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окт.23!I18+ноя.23!F18-ноя.23!E18</f>
        <v>-8178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окт.23!I19+ноя.23!F19-ноя.23!E19</f>
        <v>-8178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окт.23!I20+ноя.23!F20-ноя.23!E20</f>
        <v>-1408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1926</v>
      </c>
      <c r="H21" s="28">
        <v>45243</v>
      </c>
      <c r="I21" s="56">
        <f>окт.23!I21+ноя.23!F21-ноя.23!E21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окт.23!I22+ноя.23!F22-ноя.23!E22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1927</v>
      </c>
      <c r="H23" s="28">
        <v>45237</v>
      </c>
      <c r="I23" s="56">
        <f>окт.23!I23+ноя.23!F23-ноя.23!E23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окт.23!I24+ноя.23!F24-ноя.23!E24</f>
        <v>348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окт.23!I25+ноя.23!F25-ноя.23!E25</f>
        <v>-5178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окт.23!I26+ноя.23!F26-ноя.23!E26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окт.23!I27+ноя.23!F27-ноя.23!E27</f>
        <v>4612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окт.23!I28+ноя.23!F28-ноя.23!E28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окт.23!I29+ноя.23!F29-ноя.23!E29</f>
        <v>-8178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окт.23!I30+ноя.23!F30-ноя.23!E30</f>
        <v>-178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окт.23!I31+ноя.23!F31-ноя.23!E31</f>
        <v>802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окт.23!I32+ноя.23!F32-ноя.23!E32</f>
        <v>4960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окт.23!I33+ноя.23!F33-ноя.23!E33</f>
        <v>-2954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окт.23!I34+ноя.23!F34-ноя.23!E34</f>
        <v>-7778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окт.23!I35+ноя.23!F35-ноя.23!E35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809827</v>
      </c>
      <c r="H36" s="28">
        <v>45260</v>
      </c>
      <c r="I36" s="56">
        <f>окт.23!I36+ноя.23!F36-ноя.23!E36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окт.23!I37+ноя.23!F37-ноя.23!E37</f>
        <v>-3166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окт.23!I38+ноя.23!F38-ноя.23!E38</f>
        <v>-8178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окт.23!I39+ноя.23!F39-ноя.23!E39</f>
        <v>-7482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окт.23!I40+ноя.23!F40-ноя.23!E40</f>
        <v>-8178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окт.23!I41+ноя.23!F41-ноя.23!E41</f>
        <v>-8178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окт.23!I42+ноя.23!F42-ноя.23!E42</f>
        <v>5484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522</v>
      </c>
      <c r="G43" s="132" t="s">
        <v>1928</v>
      </c>
      <c r="H43" s="28">
        <v>45247</v>
      </c>
      <c r="I43" s="56">
        <f>окт.23!I43+ноя.23!F43-ноя.23!E43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окт.23!I44+ноя.23!F44-ноя.23!E44</f>
        <v>-5412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окт.23!I45+ноя.23!F45-ноя.23!E45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522</v>
      </c>
      <c r="G46" s="132" t="s">
        <v>1929</v>
      </c>
      <c r="H46" s="28">
        <v>45247</v>
      </c>
      <c r="I46" s="56">
        <f>окт.23!I46+ноя.23!F46-ноя.23!E46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окт.23!I47+ноя.23!F47-ноя.23!E47</f>
        <v>-178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окт.23!I48+ноя.23!F48-ноя.23!E48</f>
        <v>-230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окт.23!I49+ноя.23!F49-ноя.23!E49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окт.23!I50+ноя.23!F50-ноя.23!E50</f>
        <v>-1566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окт.23!I51+ноя.23!F51-ноя.23!E51</f>
        <v>-510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1930</v>
      </c>
      <c r="H52" s="28">
        <v>45237</v>
      </c>
      <c r="I52" s="56">
        <f>окт.23!I52+ноя.23!F52-ноя.23!E52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1000</v>
      </c>
      <c r="G53" s="132" t="s">
        <v>1931</v>
      </c>
      <c r="H53" s="28">
        <v>45231</v>
      </c>
      <c r="I53" s="56">
        <f>окт.23!I53+ноя.23!F53-ноя.23!E53</f>
        <v>192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окт.23!I54+ноя.23!F54-ноя.23!E54</f>
        <v>-354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окт.23!I55+ноя.23!F55-ноя.23!E55</f>
        <v>-8178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окт.23!I56+ноя.23!F56-ноя.23!E56</f>
        <v>-1268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окт.23!I57+ноя.23!F57-ноя.23!E57</f>
        <v>-8178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окт.23!I58+ноя.23!F58-ноя.23!E58</f>
        <v>4090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окт.23!I59+ноя.23!F59-ноя.23!E59</f>
        <v>5656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окт.23!I60+ноя.23!F60-ноя.23!E60</f>
        <v>822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окт.23!I61+ноя.23!F61-ноя.23!E61</f>
        <v>-3048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1932</v>
      </c>
      <c r="H62" s="28">
        <v>45237</v>
      </c>
      <c r="I62" s="56">
        <f>окт.23!I62+ноя.23!F62-ноя.23!E62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окт.23!I63+ноя.23!F63-ноя.23!E63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1933</v>
      </c>
      <c r="H64" s="28">
        <v>45238</v>
      </c>
      <c r="I64" s="56">
        <f>окт.23!I64+ноя.23!F64-ноя.23!E64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окт.23!I65+ноя.23!F65-ноя.23!E65</f>
        <v>-6264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окт.23!I66+ноя.23!F66-ноя.23!E66</f>
        <v>398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окт.23!I67+ноя.23!F67-ноя.23!E67</f>
        <v>724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окт.23!I68+ноя.23!F68-ноя.23!E68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окт.23!I69+ноя.23!F69-ноя.23!E69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окт.23!I70+ноя.23!F70-ноя.23!E70</f>
        <v>-8178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1934</v>
      </c>
      <c r="H71" s="28">
        <v>45242</v>
      </c>
      <c r="I71" s="56">
        <f>окт.23!I71+ноя.23!F71-ноя.23!E71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окт.23!I72+ноя.23!F72-ноя.23!E72</f>
        <v>-16356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окт.23!I73+ноя.23!F73-ноя.23!E73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окт.23!I74+ноя.23!F74-ноя.23!E74</f>
        <v>112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1935</v>
      </c>
      <c r="H75" s="28">
        <v>45237</v>
      </c>
      <c r="I75" s="56">
        <f>окт.23!I75+ноя.23!F75-ноя.23!E75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177</v>
      </c>
      <c r="G76" s="132" t="s">
        <v>1936</v>
      </c>
      <c r="H76" s="28">
        <v>45243</v>
      </c>
      <c r="I76" s="56">
        <f>окт.23!I76+ноя.23!F76-ноя.23!E76</f>
        <v>6529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1937</v>
      </c>
      <c r="H77" s="28">
        <v>45251</v>
      </c>
      <c r="I77" s="56">
        <f>окт.23!I77+ноя.23!F77-ноя.23!E77</f>
        <v>-2166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окт.23!I78+ноя.23!F78-ноя.23!E78</f>
        <v>-676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окт.23!I79+ноя.23!F79-ноя.23!E79</f>
        <v>-78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окт.23!I80+ноя.23!F80-ноя.23!E80</f>
        <v>-3494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окт.23!I81+ноя.23!F81-ноя.23!E81</f>
        <v>5466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окт.23!I82+ноя.23!F82-ноя.23!E82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окт.23!I83+ноя.23!F83-ноя.23!E83</f>
        <v>-8178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окт.23!I84+ноя.23!F84-ноя.23!E84</f>
        <v>-8178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окт.23!I85+ноя.23!F85-ноя.23!E85</f>
        <v>-8178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окт.23!I86+ноя.23!F86-ноя.23!E86</f>
        <v>-8178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окт.23!I87+ноя.23!F87-ноя.23!E87</f>
        <v>-1914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окт.23!I88+ноя.23!F88-ноя.23!E88</f>
        <v>-8178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1938</v>
      </c>
      <c r="H89" s="28">
        <v>45233</v>
      </c>
      <c r="I89" s="56">
        <f>окт.23!I89+ноя.23!F89-ноя.23!E89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окт.23!I90+ноя.23!F90-ноя.23!E90</f>
        <v>174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окт.23!I91+ноя.23!F91-ноя.23!E91</f>
        <v>-3678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окт.23!I92+ноя.23!F92-ноя.23!E92</f>
        <v>-8178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окт.23!I93+ноя.23!F93-ноя.23!E93</f>
        <v>-526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окт.23!I94+ноя.23!F94-ноя.23!E94</f>
        <v>-408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окт.23!I95+ноя.23!F95-ноя.23!E95</f>
        <v>-6092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окт.23!I96+ноя.23!F96-ноя.23!E96</f>
        <v>-1634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/>
      <c r="G97" s="132"/>
      <c r="H97" s="28"/>
      <c r="I97" s="56">
        <f>окт.23!I97+ноя.23!F97-ноя.23!E97</f>
        <v>348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>
        <v>890</v>
      </c>
      <c r="G98" s="132" t="s">
        <v>1939</v>
      </c>
      <c r="H98" s="28">
        <v>45237</v>
      </c>
      <c r="I98" s="56">
        <f>окт.23!I98+ноя.23!F98-ноя.23!E98</f>
        <v>-888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окт.23!I99+ноя.23!F99-ноя.23!E99</f>
        <v>174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окт.23!I100+ноя.23!F100-ноя.23!E100</f>
        <v>4438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1940</v>
      </c>
      <c r="H101" s="28">
        <v>45239</v>
      </c>
      <c r="I101" s="56">
        <f>окт.23!I101+ноя.23!F101-ноя.23!E101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окт.23!I102+ноя.23!F102-ноя.23!E102</f>
        <v>150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окт.23!I103+ноя.23!F103-ноя.23!E103</f>
        <v>-4178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окт.23!I104+ноя.23!F104-ноя.23!E104</f>
        <v>-2478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1941</v>
      </c>
      <c r="H105" s="28">
        <v>45233</v>
      </c>
      <c r="I105" s="56">
        <f>окт.23!I105+ноя.23!F105-ноя.23!E105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окт.23!I106+ноя.23!F106-ноя.23!E106</f>
        <v>-608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окт.23!I107+ноя.23!F107-ноя.23!E107</f>
        <v>-2432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окт.23!I108+ноя.23!F108-ноя.23!E108</f>
        <v>-8178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окт.23!I109+ноя.23!F109-ноя.23!E109</f>
        <v>-178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окт.23!I110+ноя.23!F110-ноя.23!E110</f>
        <v>-3306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окт.23!I111+ноя.23!F111-ноя.23!E111</f>
        <v>5134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1942</v>
      </c>
      <c r="H112" s="28">
        <v>45246</v>
      </c>
      <c r="I112" s="56">
        <f>окт.23!I112+ноя.23!F112-ноя.23!E112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окт.23!I113+ноя.23!F113-ноя.23!E113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окт.23!I114+ноя.23!F114-ноя.23!E114</f>
        <v>-2892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окт.23!I115+ноя.23!F115-ноя.23!E115</f>
        <v>5192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/>
      <c r="G116" s="132"/>
      <c r="H116" s="28"/>
      <c r="I116" s="56">
        <f>окт.23!I116+ноя.23!F116-ноя.23!E116</f>
        <v>362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окт.23!I117+ноя.23!F117-ноя.23!E117</f>
        <v>-1392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окт.23!I118+ноя.23!F118-ноя.23!E118</f>
        <v>-8178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1943</v>
      </c>
      <c r="H119" s="28">
        <v>45239</v>
      </c>
      <c r="I119" s="56">
        <f>окт.23!I119+ноя.23!F119-ноя.23!E119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окт.23!I120+ноя.23!F120-ноя.23!E120</f>
        <v>422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окт.23!I121+ноя.23!F121-ноя.23!E121</f>
        <v>2352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окт.23!I122+ноя.23!F122-ноя.23!E122</f>
        <v>-902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окт.23!I123+ноя.23!F123-ноя.23!E123</f>
        <v>-1860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окт.23!I124+ноя.23!F124-ноя.23!E124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1944</v>
      </c>
      <c r="H125" s="28">
        <v>45245</v>
      </c>
      <c r="I125" s="56">
        <f>окт.23!I125+ноя.23!F125-ноя.23!E125</f>
        <v>52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окт.23!I126+ноя.23!F126-ноя.23!E126</f>
        <v>-870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окт.23!I127+ноя.23!F127-ноя.23!E127</f>
        <v>-8178</v>
      </c>
    </row>
  </sheetData>
  <autoFilter ref="A3:I127" xr:uid="{00000000-0009-0000-0000-000059000000}"/>
  <mergeCells count="1">
    <mergeCell ref="C1:I2"/>
  </mergeCells>
  <conditionalFormatting sqref="I1:I127">
    <cfRule type="cellIs" dxfId="52" priority="1" operator="lessThan">
      <formula>0</formula>
    </cfRule>
  </conditionalFormatting>
  <hyperlinks>
    <hyperlink ref="J2" location="СВОД_2023!A1" display="Свод 2023" xr:uid="{00000000-0004-0000-5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/>
  <dimension ref="A1:J127"/>
  <sheetViews>
    <sheetView topLeftCell="A61" workbookViewId="0">
      <selection activeCell="E95" sqref="E9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45261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ноя.23!I4+дек.23!F4-дек.23!E4</f>
        <v>-8352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ноя.23!I5+дек.23!F5-дек.23!E5</f>
        <v>306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ноя.23!I6+дек.23!F6-дек.23!E6</f>
        <v>-8352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ноя.23!I7+дек.23!F7-дек.23!E7</f>
        <v>-8352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ноя.23!I8+дек.23!F8-дек.23!E8</f>
        <v>-3352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ноя.23!I9+дек.23!F9-дек.23!E9</f>
        <v>-3116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ноя.23!I10+дек.23!F10-дек.23!E10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1945</v>
      </c>
      <c r="H11" s="28">
        <v>45275</v>
      </c>
      <c r="I11" s="56">
        <f>ноя.23!I11+дек.23!F11-дек.23!E11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ноя.23!I12+дек.23!F12-дек.23!E12</f>
        <v>-8352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ноя.23!I13+дек.23!F13-дек.23!E13</f>
        <v>-548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ноя.23!I14+дек.23!F14-дек.23!E14</f>
        <v>-3654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ноя.23!I15+дек.23!F15-дек.23!E15</f>
        <v>-508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ноя.23!I16+дек.23!F16-дек.23!E16</f>
        <v>-52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ноя.23!I17+дек.23!F17-дек.23!E17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ноя.23!I18+дек.23!F18-дек.23!E18</f>
        <v>-8352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ноя.23!I19+дек.23!F19-дек.23!E19</f>
        <v>-8352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ноя.23!I20+дек.23!F20-дек.23!E20</f>
        <v>-1582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1946</v>
      </c>
      <c r="H21" s="28">
        <v>45275</v>
      </c>
      <c r="I21" s="56">
        <f>ноя.23!I21+дек.23!F21-дек.23!E21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ноя.23!I22+дек.23!F22-дек.23!E22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1947</v>
      </c>
      <c r="H23" s="28">
        <v>45268</v>
      </c>
      <c r="I23" s="56">
        <f>ноя.23!I23+дек.23!F23-дек.23!E23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ноя.23!I24+дек.23!F24-дек.23!E24</f>
        <v>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ноя.23!I25+дек.23!F25-дек.23!E25</f>
        <v>-5352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1948</v>
      </c>
      <c r="H26" s="28">
        <v>45266</v>
      </c>
      <c r="I26" s="56">
        <f>ноя.23!I26+дек.23!F26-дек.23!E26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ноя.23!I27+дек.23!F27-дек.23!E27</f>
        <v>4438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</v>
      </c>
      <c r="G28" s="132" t="s">
        <v>1949</v>
      </c>
      <c r="H28" s="28">
        <v>45286</v>
      </c>
      <c r="I28" s="56">
        <f>ноя.23!I28+дек.23!F28-дек.23!E28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ноя.23!I29+дек.23!F29-дек.23!E29</f>
        <v>-8352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ноя.23!I30+дек.23!F30-дек.23!E30</f>
        <v>-352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ноя.23!I31+дек.23!F31-дек.23!E31</f>
        <v>628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ноя.23!I32+дек.23!F32-дек.23!E32</f>
        <v>4786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ноя.23!I33+дек.23!F33-дек.23!E33</f>
        <v>-3128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ноя.23!I34+дек.23!F34-дек.23!E34</f>
        <v>-7952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ноя.23!I35+дек.23!F35-дек.23!E35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461311</v>
      </c>
      <c r="H36" s="28">
        <v>45289</v>
      </c>
      <c r="I36" s="56">
        <f>ноя.23!I36+дек.23!F36-дек.23!E36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ноя.23!I37+дек.23!F37-дек.23!E37</f>
        <v>-3340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ноя.23!I38+дек.23!F38-дек.23!E38</f>
        <v>-8352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ноя.23!I39+дек.23!F39-дек.23!E39</f>
        <v>-7656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ноя.23!I40+дек.23!F40-дек.23!E40</f>
        <v>-8352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ноя.23!I41+дек.23!F41-дек.23!E41</f>
        <v>-8352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ноя.23!I42+дек.23!F42-дек.23!E42</f>
        <v>5310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1950</v>
      </c>
      <c r="H43" s="28">
        <v>45273</v>
      </c>
      <c r="I43" s="56">
        <f>ноя.23!I43+дек.23!F43-дек.23!E43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ноя.23!I44+дек.23!F44-дек.23!E44</f>
        <v>-5586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ноя.23!I45+дек.23!F45-дек.23!E45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ноя.23!I46+дек.23!F46-дек.23!E46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ноя.23!I47+дек.23!F47-дек.23!E47</f>
        <v>-352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ноя.23!I48+дек.23!F48-дек.23!E48</f>
        <v>-404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ноя.23!I49+дек.23!F49-дек.23!E49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ноя.23!I50+дек.23!F50-дек.23!E50</f>
        <v>-1740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1271</v>
      </c>
      <c r="G51" s="132" t="s">
        <v>1951</v>
      </c>
      <c r="H51" s="28">
        <v>45275</v>
      </c>
      <c r="I51" s="56">
        <f>ноя.23!I51+дек.23!F51-дек.23!E51</f>
        <v>587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1952</v>
      </c>
      <c r="H52" s="28">
        <v>45266</v>
      </c>
      <c r="I52" s="56">
        <f>ноя.23!I52+дек.23!F52-дек.23!E52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ноя.23!I53+дек.23!F53-дек.23!E53</f>
        <v>18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1953</v>
      </c>
      <c r="H54" s="28">
        <v>45266</v>
      </c>
      <c r="I54" s="56">
        <f>ноя.23!I54+дек.23!F54-дек.23!E54</f>
        <v>-188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ноя.23!I55+дек.23!F55-дек.23!E55</f>
        <v>-8352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ноя.23!I56+дек.23!F56-дек.23!E56</f>
        <v>-1442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ноя.23!I57+дек.23!F57-дек.23!E57</f>
        <v>-8352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ноя.23!I58+дек.23!F58-дек.23!E58</f>
        <v>3916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ноя.23!I59+дек.23!F59-дек.23!E59</f>
        <v>5482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ноя.23!I60+дек.23!F60-дек.23!E60</f>
        <v>648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ноя.23!I61+дек.23!F61-дек.23!E61</f>
        <v>-3222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1954</v>
      </c>
      <c r="H62" s="28">
        <v>45264</v>
      </c>
      <c r="I62" s="56">
        <f>ноя.23!I62+дек.23!F62-дек.23!E62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ноя.23!I63+дек.23!F63-дек.23!E63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1955</v>
      </c>
      <c r="H64" s="28">
        <v>45265</v>
      </c>
      <c r="I64" s="56">
        <f>ноя.23!I64+дек.23!F64-дек.23!E64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ноя.23!I65+дек.23!F65-дек.23!E65</f>
        <v>-6438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ноя.23!I66+дек.23!F66-дек.23!E66</f>
        <v>224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ноя.23!I67+дек.23!F67-дек.23!E67</f>
        <v>550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ноя.23!I68+дек.23!F68-дек.23!E68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1956</v>
      </c>
      <c r="H69" s="28">
        <v>45271</v>
      </c>
      <c r="I69" s="56">
        <f>ноя.23!I69+дек.23!F69-дек.23!E69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ноя.23!I70+дек.23!F70-дек.23!E70</f>
        <v>-8352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ноя.23!I71+дек.23!F71-дек.23!E71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ноя.23!I72+дек.23!F72-дек.23!E72</f>
        <v>-16704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ноя.23!I73+дек.23!F73-дек.23!E73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ноя.23!I74+дек.23!F74-дек.23!E74</f>
        <v>-62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1957</v>
      </c>
      <c r="H75" s="28">
        <v>45271</v>
      </c>
      <c r="I75" s="56">
        <f>ноя.23!I75+дек.23!F75-дек.23!E75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ноя.23!I76+дек.23!F76-дек.23!E76</f>
        <v>6355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ноя.23!I77+дек.23!F77-дек.23!E77</f>
        <v>-2340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1958</v>
      </c>
      <c r="H78" s="28" t="s">
        <v>1959</v>
      </c>
      <c r="I78" s="56">
        <f>ноя.23!I78+дек.23!F78-дек.23!E78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ноя.23!I79+дек.23!F79-дек.23!E79</f>
        <v>-252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ноя.23!I80+дек.23!F80-дек.23!E80</f>
        <v>-3668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>
        <v>3000</v>
      </c>
      <c r="G81" s="132" t="s">
        <v>1960</v>
      </c>
      <c r="H81" s="28">
        <v>45265</v>
      </c>
      <c r="I81" s="56">
        <f>ноя.23!I81+дек.23!F81-дек.23!E81</f>
        <v>8292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ноя.23!I82+дек.23!F82-дек.23!E82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ноя.23!I83+дек.23!F83-дек.23!E83</f>
        <v>-8352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ноя.23!I84+дек.23!F84-дек.23!E84</f>
        <v>-8352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ноя.23!I85+дек.23!F85-дек.23!E85</f>
        <v>-8352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ноя.23!I86+дек.23!F86-дек.23!E86</f>
        <v>-8352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>
        <v>2088</v>
      </c>
      <c r="G87" s="132" t="s">
        <v>1961</v>
      </c>
      <c r="H87" s="28">
        <v>45286</v>
      </c>
      <c r="I87" s="56">
        <f>ноя.23!I87+дек.23!F87-дек.23!E87</f>
        <v>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ноя.23!I88+дек.23!F88-дек.23!E88</f>
        <v>-8352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1962</v>
      </c>
      <c r="H89" s="28">
        <v>45264</v>
      </c>
      <c r="I89" s="56">
        <f>ноя.23!I89+дек.23!F89-дек.23!E89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ноя.23!I90+дек.23!F90-дек.23!E90</f>
        <v>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ноя.23!I91+дек.23!F91-дек.23!E91</f>
        <v>-3852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ноя.23!I92+дек.23!F92-дек.23!E92</f>
        <v>-8352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ноя.23!I93+дек.23!F93-дек.23!E93</f>
        <v>-700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ноя.23!I94+дек.23!F94-дек.23!E94</f>
        <v>-582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ноя.23!I95+дек.23!F95-дек.23!E95</f>
        <v>-6266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ноя.23!I96+дек.23!F96-дек.23!E96</f>
        <v>-1808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348</v>
      </c>
      <c r="G97" s="132" t="s">
        <v>1963</v>
      </c>
      <c r="H97" s="28">
        <v>45269</v>
      </c>
      <c r="I97" s="56">
        <f>ноя.23!I97+дек.23!F97-дек.23!E97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ноя.23!I98+дек.23!F98-дек.23!E98</f>
        <v>-1062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ноя.23!I99+дек.23!F99-дек.23!E99</f>
        <v>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>
        <v>2436</v>
      </c>
      <c r="G100" s="132" t="s">
        <v>1964</v>
      </c>
      <c r="H100" s="28">
        <v>45290</v>
      </c>
      <c r="I100" s="56">
        <f>ноя.23!I100+дек.23!F100-дек.23!E100</f>
        <v>6700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348</v>
      </c>
      <c r="G101" s="132" t="s">
        <v>1965</v>
      </c>
      <c r="H101" s="28" t="s">
        <v>1966</v>
      </c>
      <c r="I101" s="56">
        <f>ноя.23!I101+дек.23!F101-дек.23!E101</f>
        <v>174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ноя.23!I102+дек.23!F102-дек.23!E102</f>
        <v>-24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ноя.23!I103+дек.23!F103-дек.23!E103</f>
        <v>-4352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ноя.23!I104+дек.23!F104-дек.23!E104</f>
        <v>-2652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ноя.23!I105+дек.23!F105-дек.23!E105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ноя.23!I106+дек.23!F106-дек.23!E106</f>
        <v>-782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ноя.23!I107+дек.23!F107-дек.23!E107</f>
        <v>-2606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ноя.23!I108+дек.23!F108-дек.23!E108</f>
        <v>-8352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ноя.23!I109+дек.23!F109-дек.23!E109</f>
        <v>-352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ноя.23!I110+дек.23!F110-дек.23!E110</f>
        <v>-3480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ноя.23!I111+дек.23!F111-дек.23!E111</f>
        <v>4960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1967</v>
      </c>
      <c r="H112" s="28">
        <v>45278</v>
      </c>
      <c r="I112" s="56">
        <f>ноя.23!I112+дек.23!F112-дек.23!E112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>
        <v>1044</v>
      </c>
      <c r="G113" s="132" t="s">
        <v>1968</v>
      </c>
      <c r="H113" s="28">
        <v>45290</v>
      </c>
      <c r="I113" s="56">
        <f>ноя.23!I113+дек.23!F113-дек.23!E113</f>
        <v>2736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ноя.23!I114+дек.23!F114-дек.23!E114</f>
        <v>-3066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ноя.23!I115+дек.23!F115-дек.23!E115</f>
        <v>5018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374</v>
      </c>
      <c r="G116" s="132" t="s">
        <v>1969</v>
      </c>
      <c r="H116" s="28" t="s">
        <v>1970</v>
      </c>
      <c r="I116" s="56">
        <f>ноя.23!I116+дек.23!F116-дек.23!E116</f>
        <v>562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ноя.23!I117+дек.23!F117-дек.23!E117</f>
        <v>-1566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ноя.23!I118+дек.23!F118-дек.23!E118</f>
        <v>-8352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1971</v>
      </c>
      <c r="H119" s="28">
        <v>45271</v>
      </c>
      <c r="I119" s="56">
        <f>ноя.23!I119+дек.23!F119-дек.23!E119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ноя.23!I120+дек.23!F120-дек.23!E120</f>
        <v>248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ноя.23!I121+дек.23!F121-дек.23!E121</f>
        <v>2178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ноя.23!I122+дек.23!F122-дек.23!E122</f>
        <v>-1076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ноя.23!I123+дек.23!F123-дек.23!E123</f>
        <v>-2034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ноя.23!I124+дек.23!F124-дек.23!E124</f>
        <v>-348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1972</v>
      </c>
      <c r="H125" s="28">
        <v>45275</v>
      </c>
      <c r="I125" s="56">
        <f>ноя.23!I125+дек.23!F125-дек.23!E125</f>
        <v>53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ноя.23!I126+дек.23!F126-дек.23!E126</f>
        <v>-1044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ноя.23!I127+дек.23!F127-дек.23!E127</f>
        <v>-8352</v>
      </c>
    </row>
  </sheetData>
  <autoFilter ref="A3:I127" xr:uid="{00000000-0009-0000-0000-00005A000000}"/>
  <mergeCells count="1">
    <mergeCell ref="C1:I2"/>
  </mergeCells>
  <conditionalFormatting sqref="I1:I127">
    <cfRule type="cellIs" dxfId="51" priority="1" operator="lessThan">
      <formula>0</formula>
    </cfRule>
  </conditionalFormatting>
  <hyperlinks>
    <hyperlink ref="J2" location="СВОД_2023!A1" display="Свод 2023" xr:uid="{00000000-0004-0000-5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>
    <tabColor rgb="FFFFC000"/>
    <pageSetUpPr fitToPage="1"/>
  </sheetPr>
  <dimension ref="A1:W135"/>
  <sheetViews>
    <sheetView topLeftCell="A7" zoomScale="80" zoomScaleNormal="80" workbookViewId="0">
      <selection activeCell="G22" sqref="G22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3" t="s">
        <v>1973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B2" s="17" t="s">
        <v>1</v>
      </c>
      <c r="C2" s="14"/>
      <c r="D2" s="14"/>
      <c r="E2" s="129">
        <v>45637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1974</v>
      </c>
      <c r="F8" s="126" t="s">
        <v>12</v>
      </c>
      <c r="G8" s="74" t="s">
        <v>13</v>
      </c>
      <c r="H8" s="74" t="s">
        <v>1975</v>
      </c>
      <c r="I8" s="109">
        <v>45292</v>
      </c>
      <c r="J8" s="109">
        <v>45323</v>
      </c>
      <c r="K8" s="109">
        <v>45352</v>
      </c>
      <c r="L8" s="74" t="s">
        <v>1976</v>
      </c>
      <c r="M8" s="109">
        <v>45383</v>
      </c>
      <c r="N8" s="109">
        <v>45413</v>
      </c>
      <c r="O8" s="109">
        <v>45444</v>
      </c>
      <c r="P8" s="78" t="s">
        <v>1977</v>
      </c>
      <c r="Q8" s="109">
        <v>45474</v>
      </c>
      <c r="R8" s="109">
        <v>45505</v>
      </c>
      <c r="S8" s="109">
        <v>45536</v>
      </c>
      <c r="T8" s="78" t="s">
        <v>1978</v>
      </c>
      <c r="U8" s="109">
        <v>45566</v>
      </c>
      <c r="V8" s="109">
        <v>45597</v>
      </c>
      <c r="W8" s="109">
        <v>45627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СВОД_2023!F9</f>
        <v>-8874</v>
      </c>
      <c r="F9" s="113">
        <f>G9+E9-H9-L9-P9-T9</f>
        <v>-10962</v>
      </c>
      <c r="G9" s="114">
        <f>янв.24!F4+фев.24!F4+мар.24!F4+апр.24!F4+май.24!F4+июн.24!F4+июл.24!F4+авг.24!F4+сен.24!F4+окт.24!F4+ноя.24!F4+дек.24!F4</f>
        <v>0</v>
      </c>
      <c r="H9" s="81">
        <f>I9+J9+K9</f>
        <v>522</v>
      </c>
      <c r="I9" s="12">
        <f>янв.24!E4</f>
        <v>174</v>
      </c>
      <c r="J9" s="12">
        <f>фев.24!E4</f>
        <v>174</v>
      </c>
      <c r="K9" s="12">
        <f>мар.24!E4</f>
        <v>174</v>
      </c>
      <c r="L9" s="82">
        <f>M9+N9+O9</f>
        <v>522</v>
      </c>
      <c r="M9" s="12">
        <f>апр.24!E4</f>
        <v>174</v>
      </c>
      <c r="N9" s="12">
        <f>май.24!E4</f>
        <v>174</v>
      </c>
      <c r="O9" s="12">
        <f>июн.24!E4</f>
        <v>174</v>
      </c>
      <c r="P9" s="82">
        <f t="shared" ref="P9:P74" si="0">Q9+R9+S9</f>
        <v>522</v>
      </c>
      <c r="Q9" s="12">
        <f>июл.24!E4</f>
        <v>174</v>
      </c>
      <c r="R9" s="12">
        <f>авг.24!E4</f>
        <v>174</v>
      </c>
      <c r="S9" s="12">
        <f>сен.24!E4</f>
        <v>174</v>
      </c>
      <c r="T9" s="82">
        <f t="shared" ref="T9:T74" si="1">U9+V9+W9</f>
        <v>522</v>
      </c>
      <c r="U9" s="12">
        <f>окт.24!E4</f>
        <v>174</v>
      </c>
      <c r="V9" s="12">
        <f>ноя.24!E4</f>
        <v>174</v>
      </c>
      <c r="W9" s="12">
        <f>дек.24!E4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СВОД_2023!F10</f>
        <v>280</v>
      </c>
      <c r="F10" s="113">
        <f t="shared" ref="F10:F75" si="2">G10+E10-H10-L10-P10-T10</f>
        <v>-1808</v>
      </c>
      <c r="G10" s="114">
        <f>янв.24!F5+фев.24!F5+мар.24!F5+апр.24!F5+май.24!F5+июн.24!F5+июл.24!F5+авг.24!F5+сен.24!F5+окт.24!F5+ноя.24!F5+дек.24!F5</f>
        <v>0</v>
      </c>
      <c r="H10" s="81">
        <f t="shared" ref="H10:H75" si="3">I10+J10+K10</f>
        <v>522</v>
      </c>
      <c r="I10" s="12">
        <f>янв.24!E5</f>
        <v>174</v>
      </c>
      <c r="J10" s="12">
        <f>фев.24!E5</f>
        <v>174</v>
      </c>
      <c r="K10" s="12">
        <f>мар.24!E5</f>
        <v>174</v>
      </c>
      <c r="L10" s="82">
        <f t="shared" ref="L10:L75" si="4">M10+N10+O10</f>
        <v>522</v>
      </c>
      <c r="M10" s="12">
        <f>апр.24!E5</f>
        <v>174</v>
      </c>
      <c r="N10" s="12">
        <f>май.24!E5</f>
        <v>174</v>
      </c>
      <c r="O10" s="12">
        <f>июн.24!E5</f>
        <v>174</v>
      </c>
      <c r="P10" s="82">
        <f t="shared" si="0"/>
        <v>522</v>
      </c>
      <c r="Q10" s="12">
        <f>июл.24!E5</f>
        <v>174</v>
      </c>
      <c r="R10" s="12">
        <f>авг.24!E5</f>
        <v>174</v>
      </c>
      <c r="S10" s="12">
        <f>сен.24!E5</f>
        <v>174</v>
      </c>
      <c r="T10" s="82">
        <f t="shared" si="1"/>
        <v>522</v>
      </c>
      <c r="U10" s="12">
        <f>окт.24!E5</f>
        <v>174</v>
      </c>
      <c r="V10" s="12">
        <f>ноя.24!E5</f>
        <v>174</v>
      </c>
      <c r="W10" s="12">
        <f>дек.24!E5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СВОД_2023!F11</f>
        <v>-6578</v>
      </c>
      <c r="F11" s="113">
        <f t="shared" si="2"/>
        <v>-8666</v>
      </c>
      <c r="G11" s="114">
        <f>янв.24!F6+фев.24!F6+мар.24!F6+апр.24!F6+май.24!F6+июн.24!F6+июл.24!F6+авг.24!F6+сен.24!F6+окт.24!F6+ноя.24!F6+дек.24!F6</f>
        <v>0</v>
      </c>
      <c r="H11" s="81">
        <f t="shared" si="3"/>
        <v>522</v>
      </c>
      <c r="I11" s="12">
        <f>янв.24!E6</f>
        <v>174</v>
      </c>
      <c r="J11" s="12">
        <f>фев.24!E6</f>
        <v>174</v>
      </c>
      <c r="K11" s="12">
        <f>мар.24!E6</f>
        <v>174</v>
      </c>
      <c r="L11" s="82">
        <f t="shared" si="4"/>
        <v>522</v>
      </c>
      <c r="M11" s="12">
        <f>апр.24!E6</f>
        <v>174</v>
      </c>
      <c r="N11" s="12">
        <f>май.24!E6</f>
        <v>174</v>
      </c>
      <c r="O11" s="12">
        <f>июн.24!E6</f>
        <v>174</v>
      </c>
      <c r="P11" s="82">
        <f t="shared" si="0"/>
        <v>522</v>
      </c>
      <c r="Q11" s="12">
        <f>июл.24!E6</f>
        <v>174</v>
      </c>
      <c r="R11" s="12">
        <f>авг.24!E6</f>
        <v>174</v>
      </c>
      <c r="S11" s="12">
        <f>сен.24!E6</f>
        <v>174</v>
      </c>
      <c r="T11" s="82">
        <f t="shared" si="1"/>
        <v>522</v>
      </c>
      <c r="U11" s="12">
        <f>окт.24!E6</f>
        <v>174</v>
      </c>
      <c r="V11" s="12">
        <f>ноя.24!E6</f>
        <v>174</v>
      </c>
      <c r="W11" s="12">
        <f>дек.24!E6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СВОД_2023!F12</f>
        <v>-11378</v>
      </c>
      <c r="F12" s="113">
        <f t="shared" si="2"/>
        <v>-1392</v>
      </c>
      <c r="G12" s="114">
        <f>янв.24!F7+фев.24!F7+мар.24!F7+апр.24!F7+май.24!F7+июн.24!F7+июл.24!F7+авг.24!F7+сен.24!F7+окт.24!F7+ноя.24!F7+дек.24!F7</f>
        <v>12074</v>
      </c>
      <c r="H12" s="81">
        <f t="shared" si="3"/>
        <v>522</v>
      </c>
      <c r="I12" s="12">
        <f>янв.24!E7</f>
        <v>174</v>
      </c>
      <c r="J12" s="12">
        <f>фев.24!E7</f>
        <v>174</v>
      </c>
      <c r="K12" s="12">
        <f>мар.24!E7</f>
        <v>174</v>
      </c>
      <c r="L12" s="82">
        <f t="shared" si="4"/>
        <v>522</v>
      </c>
      <c r="M12" s="12">
        <f>апр.24!E7</f>
        <v>174</v>
      </c>
      <c r="N12" s="12">
        <f>май.24!E7</f>
        <v>174</v>
      </c>
      <c r="O12" s="12">
        <f>июн.24!E7</f>
        <v>174</v>
      </c>
      <c r="P12" s="82">
        <f t="shared" si="0"/>
        <v>522</v>
      </c>
      <c r="Q12" s="12">
        <f>июл.24!E7</f>
        <v>174</v>
      </c>
      <c r="R12" s="12">
        <f>авг.24!E7</f>
        <v>174</v>
      </c>
      <c r="S12" s="12">
        <f>сен.24!E7</f>
        <v>174</v>
      </c>
      <c r="T12" s="82">
        <f t="shared" si="1"/>
        <v>522</v>
      </c>
      <c r="U12" s="12">
        <f>окт.24!E7</f>
        <v>174</v>
      </c>
      <c r="V12" s="12">
        <f>ноя.24!E7</f>
        <v>174</v>
      </c>
      <c r="W12" s="12">
        <f>дек.24!E7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СВОД_2023!F13</f>
        <v>-3918</v>
      </c>
      <c r="F13" s="113">
        <f t="shared" si="2"/>
        <v>-6006</v>
      </c>
      <c r="G13" s="114">
        <f>янв.24!F8+фев.24!F8+мар.24!F8+апр.24!F8+май.24!F8+июн.24!F8+июл.24!F8+авг.24!F8+сен.24!F8+окт.24!F8+ноя.24!F8+дек.24!F8</f>
        <v>0</v>
      </c>
      <c r="H13" s="81">
        <f t="shared" si="3"/>
        <v>522</v>
      </c>
      <c r="I13" s="12">
        <f>янв.24!E8</f>
        <v>174</v>
      </c>
      <c r="J13" s="12">
        <f>фев.24!E8</f>
        <v>174</v>
      </c>
      <c r="K13" s="12">
        <f>мар.24!E8</f>
        <v>174</v>
      </c>
      <c r="L13" s="82">
        <f t="shared" si="4"/>
        <v>522</v>
      </c>
      <c r="M13" s="12">
        <f>апр.24!E8</f>
        <v>174</v>
      </c>
      <c r="N13" s="12">
        <f>май.24!E8</f>
        <v>174</v>
      </c>
      <c r="O13" s="12">
        <f>июн.24!E8</f>
        <v>174</v>
      </c>
      <c r="P13" s="82">
        <f t="shared" si="0"/>
        <v>522</v>
      </c>
      <c r="Q13" s="12">
        <f>июл.24!E8</f>
        <v>174</v>
      </c>
      <c r="R13" s="12">
        <f>авг.24!E8</f>
        <v>174</v>
      </c>
      <c r="S13" s="12">
        <f>сен.24!E8</f>
        <v>174</v>
      </c>
      <c r="T13" s="82">
        <f t="shared" si="1"/>
        <v>522</v>
      </c>
      <c r="U13" s="12">
        <f>окт.24!E8</f>
        <v>174</v>
      </c>
      <c r="V13" s="12">
        <f>ноя.24!E8</f>
        <v>174</v>
      </c>
      <c r="W13" s="12">
        <f>дек.24!E8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СВОД_2023!F14</f>
        <v>-7482</v>
      </c>
      <c r="F14" s="113">
        <f t="shared" si="2"/>
        <v>0</v>
      </c>
      <c r="G14" s="114">
        <f>янв.24!F9+фев.24!F9+мар.24!F9+апр.24!F9+май.24!F9+июн.24!F9+июл.24!F9+авг.24!F9+сен.24!F9+окт.24!F9+ноя.24!F9+дек.24!F9</f>
        <v>9570</v>
      </c>
      <c r="H14" s="81">
        <f t="shared" si="3"/>
        <v>522</v>
      </c>
      <c r="I14" s="12">
        <f>янв.24!E9</f>
        <v>174</v>
      </c>
      <c r="J14" s="12">
        <f>фев.24!E9</f>
        <v>174</v>
      </c>
      <c r="K14" s="12">
        <f>мар.24!E9</f>
        <v>174</v>
      </c>
      <c r="L14" s="82">
        <f t="shared" si="4"/>
        <v>522</v>
      </c>
      <c r="M14" s="12">
        <f>апр.24!E9</f>
        <v>174</v>
      </c>
      <c r="N14" s="12">
        <f>май.24!E9</f>
        <v>174</v>
      </c>
      <c r="O14" s="12">
        <f>июн.24!E9</f>
        <v>174</v>
      </c>
      <c r="P14" s="82">
        <f t="shared" si="0"/>
        <v>522</v>
      </c>
      <c r="Q14" s="12">
        <f>июл.24!E9</f>
        <v>174</v>
      </c>
      <c r="R14" s="12">
        <f>авг.24!E9</f>
        <v>174</v>
      </c>
      <c r="S14" s="12">
        <f>сен.24!E9</f>
        <v>174</v>
      </c>
      <c r="T14" s="82">
        <f t="shared" si="1"/>
        <v>522</v>
      </c>
      <c r="U14" s="12">
        <f>окт.24!E9</f>
        <v>174</v>
      </c>
      <c r="V14" s="12">
        <f>ноя.24!E9</f>
        <v>174</v>
      </c>
      <c r="W14" s="12">
        <f>дек.24!E9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СВОД_2023!F15</f>
        <v>0</v>
      </c>
      <c r="F15" s="113">
        <f t="shared" si="2"/>
        <v>0</v>
      </c>
      <c r="G15" s="114">
        <f>янв.24!F10+фев.24!F10+мар.24!F10+апр.24!F10+май.24!F10+июн.24!F10+июл.24!F10+авг.24!F10+сен.24!F10+окт.24!F10+ноя.24!F10+дек.24!F10</f>
        <v>2088</v>
      </c>
      <c r="H15" s="81">
        <f t="shared" si="3"/>
        <v>522</v>
      </c>
      <c r="I15" s="12">
        <f>янв.24!E10</f>
        <v>174</v>
      </c>
      <c r="J15" s="12">
        <f>фев.24!E10</f>
        <v>174</v>
      </c>
      <c r="K15" s="12">
        <f>мар.24!E10</f>
        <v>174</v>
      </c>
      <c r="L15" s="82">
        <f t="shared" si="4"/>
        <v>522</v>
      </c>
      <c r="M15" s="12">
        <f>апр.24!E10</f>
        <v>174</v>
      </c>
      <c r="N15" s="12">
        <f>май.24!E10</f>
        <v>174</v>
      </c>
      <c r="O15" s="12">
        <f>июн.24!E10</f>
        <v>174</v>
      </c>
      <c r="P15" s="82">
        <f t="shared" si="0"/>
        <v>522</v>
      </c>
      <c r="Q15" s="12">
        <f>июл.24!E10</f>
        <v>174</v>
      </c>
      <c r="R15" s="12">
        <f>авг.24!E10</f>
        <v>174</v>
      </c>
      <c r="S15" s="12">
        <f>сен.24!E10</f>
        <v>174</v>
      </c>
      <c r="T15" s="82">
        <f t="shared" si="1"/>
        <v>522</v>
      </c>
      <c r="U15" s="12">
        <f>окт.24!E10</f>
        <v>174</v>
      </c>
      <c r="V15" s="12">
        <f>ноя.24!E10</f>
        <v>174</v>
      </c>
      <c r="W15" s="12">
        <f>дек.24!E10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СВОД_2023!F16</f>
        <v>-1946</v>
      </c>
      <c r="F16" s="113">
        <f t="shared" si="2"/>
        <v>-1946</v>
      </c>
      <c r="G16" s="114">
        <f>янв.24!F11+фев.24!F11+мар.24!F11+апр.24!F11+май.24!F11+июн.24!F11+июл.24!F11+авг.24!F11+сен.24!F11+окт.24!F11+ноя.24!F11+дек.24!F11</f>
        <v>2088</v>
      </c>
      <c r="H16" s="81">
        <f t="shared" si="3"/>
        <v>522</v>
      </c>
      <c r="I16" s="12">
        <f>янв.24!E11</f>
        <v>174</v>
      </c>
      <c r="J16" s="12">
        <f>фев.24!E11</f>
        <v>174</v>
      </c>
      <c r="K16" s="12">
        <f>мар.24!E11</f>
        <v>174</v>
      </c>
      <c r="L16" s="82">
        <f t="shared" si="4"/>
        <v>522</v>
      </c>
      <c r="M16" s="12">
        <f>апр.24!E11</f>
        <v>174</v>
      </c>
      <c r="N16" s="12">
        <f>май.24!E11</f>
        <v>174</v>
      </c>
      <c r="O16" s="12">
        <f>июн.24!E11</f>
        <v>174</v>
      </c>
      <c r="P16" s="82">
        <f t="shared" si="0"/>
        <v>522</v>
      </c>
      <c r="Q16" s="12">
        <f>июл.24!E11</f>
        <v>174</v>
      </c>
      <c r="R16" s="12">
        <f>авг.24!E11</f>
        <v>174</v>
      </c>
      <c r="S16" s="12">
        <f>сен.24!E11</f>
        <v>174</v>
      </c>
      <c r="T16" s="82">
        <f t="shared" si="1"/>
        <v>522</v>
      </c>
      <c r="U16" s="12">
        <f>окт.24!E11</f>
        <v>174</v>
      </c>
      <c r="V16" s="12">
        <f>ноя.24!E11</f>
        <v>174</v>
      </c>
      <c r="W16" s="12">
        <f>дек.24!E11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СВОД_2023!F17</f>
        <v>-12778</v>
      </c>
      <c r="F17" s="113">
        <f t="shared" si="2"/>
        <v>-348</v>
      </c>
      <c r="G17" s="114">
        <f>янв.24!F12+фев.24!F12+мар.24!F12+апр.24!F12+май.24!F12+июн.24!F12+июл.24!F12+авг.24!F12+сен.24!F12+окт.24!F12+ноя.24!F12+дек.24!F12</f>
        <v>14518</v>
      </c>
      <c r="H17" s="81">
        <f t="shared" si="3"/>
        <v>522</v>
      </c>
      <c r="I17" s="12">
        <f>янв.24!E12</f>
        <v>174</v>
      </c>
      <c r="J17" s="12">
        <f>фев.24!E12</f>
        <v>174</v>
      </c>
      <c r="K17" s="12">
        <f>мар.24!E12</f>
        <v>174</v>
      </c>
      <c r="L17" s="82">
        <f t="shared" si="4"/>
        <v>522</v>
      </c>
      <c r="M17" s="12">
        <f>апр.24!E12</f>
        <v>174</v>
      </c>
      <c r="N17" s="12">
        <f>май.24!E12</f>
        <v>174</v>
      </c>
      <c r="O17" s="12">
        <f>июн.24!E12</f>
        <v>174</v>
      </c>
      <c r="P17" s="82">
        <f t="shared" si="0"/>
        <v>522</v>
      </c>
      <c r="Q17" s="12">
        <f>июл.24!E12</f>
        <v>174</v>
      </c>
      <c r="R17" s="12">
        <f>авг.24!E12</f>
        <v>174</v>
      </c>
      <c r="S17" s="12">
        <f>сен.24!E12</f>
        <v>174</v>
      </c>
      <c r="T17" s="82">
        <f t="shared" si="1"/>
        <v>522</v>
      </c>
      <c r="U17" s="12">
        <f>окт.24!E12</f>
        <v>174</v>
      </c>
      <c r="V17" s="12">
        <f>ноя.24!E12</f>
        <v>174</v>
      </c>
      <c r="W17" s="12">
        <f>дек.24!E12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СВОД_2023!F18</f>
        <v>-2054</v>
      </c>
      <c r="F18" s="113">
        <f t="shared" si="2"/>
        <v>-3062</v>
      </c>
      <c r="G18" s="114">
        <f>янв.24!F13+фев.24!F13+мар.24!F13+апр.24!F13+май.24!F13+июн.24!F13+июл.24!F13+авг.24!F13+сен.24!F13+окт.24!F13+ноя.24!F13+дек.24!F13</f>
        <v>1080</v>
      </c>
      <c r="H18" s="81">
        <f t="shared" si="3"/>
        <v>522</v>
      </c>
      <c r="I18" s="12">
        <f>янв.24!E13</f>
        <v>174</v>
      </c>
      <c r="J18" s="12">
        <f>фев.24!E13</f>
        <v>174</v>
      </c>
      <c r="K18" s="12">
        <f>мар.24!E13</f>
        <v>174</v>
      </c>
      <c r="L18" s="82">
        <f t="shared" si="4"/>
        <v>522</v>
      </c>
      <c r="M18" s="12">
        <f>апр.24!E13</f>
        <v>174</v>
      </c>
      <c r="N18" s="12">
        <f>май.24!E13</f>
        <v>174</v>
      </c>
      <c r="O18" s="12">
        <f>июн.24!E13</f>
        <v>174</v>
      </c>
      <c r="P18" s="82">
        <f t="shared" si="0"/>
        <v>522</v>
      </c>
      <c r="Q18" s="12">
        <f>июл.24!E13</f>
        <v>174</v>
      </c>
      <c r="R18" s="12">
        <f>авг.24!E13</f>
        <v>174</v>
      </c>
      <c r="S18" s="12">
        <f>сен.24!E13</f>
        <v>174</v>
      </c>
      <c r="T18" s="82">
        <f t="shared" si="1"/>
        <v>522</v>
      </c>
      <c r="U18" s="12">
        <f>окт.24!E13</f>
        <v>174</v>
      </c>
      <c r="V18" s="12">
        <f>ноя.24!E13</f>
        <v>174</v>
      </c>
      <c r="W18" s="12">
        <f>дек.24!E13</f>
        <v>174</v>
      </c>
    </row>
    <row r="19" spans="1:23" x14ac:dyDescent="0.25">
      <c r="A19" s="3"/>
      <c r="B19" s="117" t="s">
        <v>1979</v>
      </c>
      <c r="C19" s="131">
        <v>18</v>
      </c>
      <c r="D19" s="131"/>
      <c r="E19" s="112">
        <v>0</v>
      </c>
      <c r="F19" s="113">
        <f t="shared" si="2"/>
        <v>-348</v>
      </c>
      <c r="G19" s="114">
        <f>янв.24!F14+фев.24!F14+мар.24!F14+апр.24!F14+май.24!F14+июн.24!F14+июл.24!F14+авг.24!F14+сен.24!F14+окт.24!F14+ноя.24!F14+дек.24!F14</f>
        <v>0</v>
      </c>
      <c r="H19" s="81">
        <f t="shared" si="3"/>
        <v>0</v>
      </c>
      <c r="I19" s="12">
        <f>янв.24!E14</f>
        <v>0</v>
      </c>
      <c r="J19" s="12">
        <f>фев.24!E14</f>
        <v>0</v>
      </c>
      <c r="K19" s="12">
        <f>мар.24!E14</f>
        <v>0</v>
      </c>
      <c r="L19" s="82">
        <f t="shared" si="4"/>
        <v>0</v>
      </c>
      <c r="M19" s="12">
        <f>апр.24!E14</f>
        <v>0</v>
      </c>
      <c r="N19" s="12">
        <f>май.24!E14</f>
        <v>0</v>
      </c>
      <c r="O19" s="12">
        <f>июн.24!E14</f>
        <v>0</v>
      </c>
      <c r="P19" s="82">
        <f t="shared" si="0"/>
        <v>0</v>
      </c>
      <c r="Q19" s="12">
        <f>июл.24!E14</f>
        <v>0</v>
      </c>
      <c r="R19" s="12">
        <f>авг.24!E14</f>
        <v>0</v>
      </c>
      <c r="S19" s="12">
        <f>сен.24!E14</f>
        <v>0</v>
      </c>
      <c r="T19" s="82">
        <f t="shared" si="1"/>
        <v>348</v>
      </c>
      <c r="U19" s="12">
        <f>окт.24!E14</f>
        <v>0</v>
      </c>
      <c r="V19" s="12">
        <f>ноя.24!E14</f>
        <v>174</v>
      </c>
      <c r="W19" s="12">
        <f>дек.24!E14</f>
        <v>174</v>
      </c>
    </row>
    <row r="20" spans="1:23" x14ac:dyDescent="0.25">
      <c r="A20" s="3">
        <v>11</v>
      </c>
      <c r="B20" s="117" t="s">
        <v>29</v>
      </c>
      <c r="C20" s="131">
        <v>20</v>
      </c>
      <c r="D20" s="131"/>
      <c r="E20" s="112">
        <f>СВОД_2023!F19</f>
        <v>-3480</v>
      </c>
      <c r="F20" s="113">
        <f t="shared" si="2"/>
        <v>-5568</v>
      </c>
      <c r="G20" s="114">
        <f>янв.24!F15+фев.24!F15+мар.24!F15+апр.24!F15+май.24!F15+июн.24!F15+июл.24!F15+авг.24!F15+сен.24!F15+окт.24!F15+ноя.24!F15+дек.24!F15</f>
        <v>0</v>
      </c>
      <c r="H20" s="81">
        <f t="shared" si="3"/>
        <v>522</v>
      </c>
      <c r="I20" s="12">
        <f>янв.24!E15</f>
        <v>174</v>
      </c>
      <c r="J20" s="12">
        <f>фев.24!E15</f>
        <v>174</v>
      </c>
      <c r="K20" s="12">
        <f>мар.24!E15</f>
        <v>174</v>
      </c>
      <c r="L20" s="82">
        <f t="shared" si="4"/>
        <v>522</v>
      </c>
      <c r="M20" s="12">
        <f>апр.24!E15</f>
        <v>174</v>
      </c>
      <c r="N20" s="12">
        <f>май.24!E15</f>
        <v>174</v>
      </c>
      <c r="O20" s="12">
        <f>июн.24!E15</f>
        <v>174</v>
      </c>
      <c r="P20" s="82">
        <f t="shared" si="0"/>
        <v>522</v>
      </c>
      <c r="Q20" s="12">
        <f>июл.24!E15</f>
        <v>174</v>
      </c>
      <c r="R20" s="12">
        <f>авг.24!E15</f>
        <v>174</v>
      </c>
      <c r="S20" s="12">
        <f>сен.24!E15</f>
        <v>174</v>
      </c>
      <c r="T20" s="82">
        <f t="shared" si="1"/>
        <v>522</v>
      </c>
      <c r="U20" s="12">
        <f>окт.24!E15</f>
        <v>174</v>
      </c>
      <c r="V20" s="12">
        <f>ноя.24!E15</f>
        <v>174</v>
      </c>
      <c r="W20" s="12">
        <f>дек.24!E15</f>
        <v>174</v>
      </c>
    </row>
    <row r="21" spans="1:23" x14ac:dyDescent="0.25">
      <c r="A21" s="3">
        <v>12</v>
      </c>
      <c r="B21" s="117" t="s">
        <v>30</v>
      </c>
      <c r="C21" s="131">
        <v>22</v>
      </c>
      <c r="D21" s="131" t="s">
        <v>19</v>
      </c>
      <c r="E21" s="112">
        <f>СВОД_2023!F20</f>
        <v>-1794</v>
      </c>
      <c r="F21" s="113">
        <f t="shared" si="2"/>
        <v>-882</v>
      </c>
      <c r="G21" s="114">
        <f>янв.24!F16+фев.24!F16+мар.24!F16+апр.24!F16+май.24!F16+июн.24!F16+июл.24!F16+авг.24!F16+сен.24!F16+окт.24!F16+ноя.24!F16+дек.24!F16</f>
        <v>3000</v>
      </c>
      <c r="H21" s="81">
        <f t="shared" si="3"/>
        <v>522</v>
      </c>
      <c r="I21" s="12">
        <f>янв.24!E16</f>
        <v>174</v>
      </c>
      <c r="J21" s="12">
        <f>фев.24!E16</f>
        <v>174</v>
      </c>
      <c r="K21" s="12">
        <f>мар.24!E16</f>
        <v>174</v>
      </c>
      <c r="L21" s="82">
        <f t="shared" si="4"/>
        <v>522</v>
      </c>
      <c r="M21" s="12">
        <f>апр.24!E16</f>
        <v>174</v>
      </c>
      <c r="N21" s="12">
        <f>май.24!E16</f>
        <v>174</v>
      </c>
      <c r="O21" s="12">
        <f>июн.24!E16</f>
        <v>174</v>
      </c>
      <c r="P21" s="82">
        <f t="shared" si="0"/>
        <v>522</v>
      </c>
      <c r="Q21" s="12">
        <f>июл.24!E16</f>
        <v>174</v>
      </c>
      <c r="R21" s="12">
        <f>авг.24!E16</f>
        <v>174</v>
      </c>
      <c r="S21" s="12">
        <f>сен.24!E16</f>
        <v>174</v>
      </c>
      <c r="T21" s="82">
        <f t="shared" si="1"/>
        <v>522</v>
      </c>
      <c r="U21" s="12">
        <f>окт.24!E16</f>
        <v>174</v>
      </c>
      <c r="V21" s="12">
        <f>ноя.24!E16</f>
        <v>174</v>
      </c>
      <c r="W21" s="12">
        <f>дек.24!E16</f>
        <v>174</v>
      </c>
    </row>
    <row r="22" spans="1:23" x14ac:dyDescent="0.25">
      <c r="A22" s="3">
        <v>13</v>
      </c>
      <c r="B22" s="117" t="s">
        <v>31</v>
      </c>
      <c r="C22" s="131">
        <v>23</v>
      </c>
      <c r="D22" s="131"/>
      <c r="E22" s="112">
        <f>СВОД_2023!F21</f>
        <v>-3058</v>
      </c>
      <c r="F22" s="113">
        <f t="shared" si="2"/>
        <v>-5146</v>
      </c>
      <c r="G22" s="114">
        <f>янв.24!F17+фев.24!F17+мар.24!F17+апр.24!F17+май.24!F17+июн.24!F17+июл.24!F17+авг.24!F17+сен.24!F17+окт.24!F17+ноя.24!F17+дек.24!F17</f>
        <v>0</v>
      </c>
      <c r="H22" s="81">
        <f t="shared" si="3"/>
        <v>522</v>
      </c>
      <c r="I22" s="12">
        <f>янв.24!E17</f>
        <v>174</v>
      </c>
      <c r="J22" s="12">
        <f>фев.24!E17</f>
        <v>174</v>
      </c>
      <c r="K22" s="12">
        <f>мар.24!E17</f>
        <v>174</v>
      </c>
      <c r="L22" s="82">
        <f t="shared" si="4"/>
        <v>522</v>
      </c>
      <c r="M22" s="12">
        <f>апр.24!E17</f>
        <v>174</v>
      </c>
      <c r="N22" s="12">
        <f>май.24!E17</f>
        <v>174</v>
      </c>
      <c r="O22" s="12">
        <f>июн.24!E17</f>
        <v>174</v>
      </c>
      <c r="P22" s="82">
        <f t="shared" si="0"/>
        <v>522</v>
      </c>
      <c r="Q22" s="12">
        <f>июл.24!E17</f>
        <v>174</v>
      </c>
      <c r="R22" s="12">
        <f>авг.24!E17</f>
        <v>174</v>
      </c>
      <c r="S22" s="12">
        <f>сен.24!E17</f>
        <v>174</v>
      </c>
      <c r="T22" s="82">
        <f t="shared" si="1"/>
        <v>522</v>
      </c>
      <c r="U22" s="12">
        <f>окт.24!E17</f>
        <v>174</v>
      </c>
      <c r="V22" s="12">
        <f>ноя.24!E17</f>
        <v>174</v>
      </c>
      <c r="W22" s="12">
        <f>дек.24!E17</f>
        <v>174</v>
      </c>
    </row>
    <row r="23" spans="1:23" x14ac:dyDescent="0.25">
      <c r="A23" s="3">
        <v>14</v>
      </c>
      <c r="B23" s="117" t="s">
        <v>32</v>
      </c>
      <c r="C23" s="131">
        <v>24</v>
      </c>
      <c r="D23" s="131"/>
      <c r="E23" s="112">
        <f>СВОД_2023!F22</f>
        <v>2440</v>
      </c>
      <c r="F23" s="113">
        <f t="shared" si="2"/>
        <v>2440</v>
      </c>
      <c r="G23" s="114">
        <f>янв.24!F18+фев.24!F18+мар.24!F18+апр.24!F18+май.24!F18+июн.24!F18+июл.24!F18+авг.24!F18+сен.24!F18+окт.24!F18+ноя.24!F18+дек.24!F18</f>
        <v>2088</v>
      </c>
      <c r="H23" s="81">
        <f t="shared" si="3"/>
        <v>522</v>
      </c>
      <c r="I23" s="12">
        <f>янв.24!E18</f>
        <v>174</v>
      </c>
      <c r="J23" s="12">
        <f>фев.24!E18</f>
        <v>174</v>
      </c>
      <c r="K23" s="12">
        <f>мар.24!E18</f>
        <v>174</v>
      </c>
      <c r="L23" s="82">
        <f t="shared" si="4"/>
        <v>522</v>
      </c>
      <c r="M23" s="12">
        <f>апр.24!E18</f>
        <v>174</v>
      </c>
      <c r="N23" s="12">
        <f>май.24!E18</f>
        <v>174</v>
      </c>
      <c r="O23" s="12">
        <f>июн.24!E18</f>
        <v>174</v>
      </c>
      <c r="P23" s="82">
        <f t="shared" si="0"/>
        <v>522</v>
      </c>
      <c r="Q23" s="12">
        <f>июл.24!E18</f>
        <v>174</v>
      </c>
      <c r="R23" s="12">
        <f>авг.24!E18</f>
        <v>174</v>
      </c>
      <c r="S23" s="12">
        <f>сен.24!E18</f>
        <v>174</v>
      </c>
      <c r="T23" s="82">
        <f t="shared" si="1"/>
        <v>522</v>
      </c>
      <c r="U23" s="12">
        <f>окт.24!E18</f>
        <v>174</v>
      </c>
      <c r="V23" s="12">
        <f>ноя.24!E18</f>
        <v>174</v>
      </c>
      <c r="W23" s="12">
        <f>дек.24!E18</f>
        <v>174</v>
      </c>
    </row>
    <row r="24" spans="1:23" x14ac:dyDescent="0.25">
      <c r="A24" s="3">
        <v>15</v>
      </c>
      <c r="B24" s="117" t="s">
        <v>33</v>
      </c>
      <c r="C24" s="131">
        <v>28</v>
      </c>
      <c r="D24" s="131"/>
      <c r="E24" s="112">
        <f>СВОД_2023!F23</f>
        <v>-14878</v>
      </c>
      <c r="F24" s="113">
        <f t="shared" si="2"/>
        <v>-16966</v>
      </c>
      <c r="G24" s="114">
        <f>янв.24!F19+фев.24!F19+мар.24!F19+апр.24!F19+май.24!F19+июн.24!F19+июл.24!F19+авг.24!F19+сен.24!F19+окт.24!F19+ноя.24!F19+дек.24!F19</f>
        <v>0</v>
      </c>
      <c r="H24" s="81">
        <f t="shared" si="3"/>
        <v>522</v>
      </c>
      <c r="I24" s="12">
        <f>янв.24!E19</f>
        <v>174</v>
      </c>
      <c r="J24" s="12">
        <f>фев.24!E19</f>
        <v>174</v>
      </c>
      <c r="K24" s="12">
        <f>мар.24!E19</f>
        <v>174</v>
      </c>
      <c r="L24" s="82">
        <f t="shared" si="4"/>
        <v>522</v>
      </c>
      <c r="M24" s="12">
        <f>апр.24!E19</f>
        <v>174</v>
      </c>
      <c r="N24" s="12">
        <f>май.24!E19</f>
        <v>174</v>
      </c>
      <c r="O24" s="12">
        <f>июн.24!E19</f>
        <v>174</v>
      </c>
      <c r="P24" s="82">
        <f t="shared" si="0"/>
        <v>522</v>
      </c>
      <c r="Q24" s="12">
        <f>июл.24!E19</f>
        <v>174</v>
      </c>
      <c r="R24" s="12">
        <f>авг.24!E19</f>
        <v>174</v>
      </c>
      <c r="S24" s="12">
        <f>сен.24!E19</f>
        <v>174</v>
      </c>
      <c r="T24" s="82">
        <f t="shared" si="1"/>
        <v>522</v>
      </c>
      <c r="U24" s="12">
        <f>окт.24!E19</f>
        <v>174</v>
      </c>
      <c r="V24" s="12">
        <f>ноя.24!E19</f>
        <v>174</v>
      </c>
      <c r="W24" s="12">
        <f>дек.24!E19</f>
        <v>174</v>
      </c>
    </row>
    <row r="25" spans="1:23" x14ac:dyDescent="0.25">
      <c r="A25" s="3">
        <v>16</v>
      </c>
      <c r="B25" s="117" t="s">
        <v>34</v>
      </c>
      <c r="C25" s="131">
        <v>29</v>
      </c>
      <c r="D25" s="131"/>
      <c r="E25" s="112">
        <f>СВОД_2023!F24</f>
        <v>-9078</v>
      </c>
      <c r="F25" s="113">
        <f t="shared" si="2"/>
        <v>2834</v>
      </c>
      <c r="G25" s="114">
        <f>янв.24!F20+фев.24!F20+мар.24!F20+апр.24!F20+май.24!F20+июн.24!F20+июл.24!F20+авг.24!F20+сен.24!F20+окт.24!F20+ноя.24!F20+дек.24!F20</f>
        <v>14000</v>
      </c>
      <c r="H25" s="81">
        <f t="shared" si="3"/>
        <v>522</v>
      </c>
      <c r="I25" s="12">
        <f>янв.24!E20</f>
        <v>174</v>
      </c>
      <c r="J25" s="12">
        <f>фев.24!E20</f>
        <v>174</v>
      </c>
      <c r="K25" s="12">
        <f>мар.24!E20</f>
        <v>174</v>
      </c>
      <c r="L25" s="82">
        <f t="shared" si="4"/>
        <v>522</v>
      </c>
      <c r="M25" s="12">
        <f>апр.24!E20</f>
        <v>174</v>
      </c>
      <c r="N25" s="12">
        <f>май.24!E20</f>
        <v>174</v>
      </c>
      <c r="O25" s="12">
        <f>июн.24!E20</f>
        <v>174</v>
      </c>
      <c r="P25" s="82">
        <f t="shared" si="0"/>
        <v>522</v>
      </c>
      <c r="Q25" s="12">
        <f>июл.24!E20</f>
        <v>174</v>
      </c>
      <c r="R25" s="12">
        <f>авг.24!E20</f>
        <v>174</v>
      </c>
      <c r="S25" s="12">
        <f>сен.24!E20</f>
        <v>174</v>
      </c>
      <c r="T25" s="82">
        <f t="shared" si="1"/>
        <v>522</v>
      </c>
      <c r="U25" s="12">
        <f>окт.24!E20</f>
        <v>174</v>
      </c>
      <c r="V25" s="12">
        <f>ноя.24!E20</f>
        <v>174</v>
      </c>
      <c r="W25" s="12">
        <f>дек.24!E20</f>
        <v>174</v>
      </c>
    </row>
    <row r="26" spans="1:23" x14ac:dyDescent="0.25">
      <c r="A26" s="3">
        <v>17</v>
      </c>
      <c r="B26" s="117" t="s">
        <v>35</v>
      </c>
      <c r="C26" s="131">
        <v>31</v>
      </c>
      <c r="D26" s="131"/>
      <c r="E26" s="112">
        <f>СВОД_2023!F25</f>
        <v>-5308</v>
      </c>
      <c r="F26" s="113">
        <f t="shared" si="2"/>
        <v>-7396</v>
      </c>
      <c r="G26" s="114">
        <f>янв.24!F21+фев.24!F21+мар.24!F21+апр.24!F21+май.24!F21+июн.24!F21+июл.24!F21+авг.24!F21+сен.24!F21+окт.24!F21+ноя.24!F21+дек.24!F21</f>
        <v>0</v>
      </c>
      <c r="H26" s="81">
        <f t="shared" si="3"/>
        <v>522</v>
      </c>
      <c r="I26" s="12">
        <f>янв.24!E21</f>
        <v>174</v>
      </c>
      <c r="J26" s="12">
        <f>фев.24!E21</f>
        <v>174</v>
      </c>
      <c r="K26" s="12">
        <f>мар.24!E21</f>
        <v>174</v>
      </c>
      <c r="L26" s="82">
        <f t="shared" si="4"/>
        <v>522</v>
      </c>
      <c r="M26" s="12">
        <f>апр.24!E21</f>
        <v>174</v>
      </c>
      <c r="N26" s="12">
        <f>май.24!E21</f>
        <v>174</v>
      </c>
      <c r="O26" s="12">
        <f>июн.24!E21</f>
        <v>174</v>
      </c>
      <c r="P26" s="82">
        <f t="shared" si="0"/>
        <v>522</v>
      </c>
      <c r="Q26" s="12">
        <f>июл.24!E21</f>
        <v>174</v>
      </c>
      <c r="R26" s="12">
        <f>авг.24!E21</f>
        <v>174</v>
      </c>
      <c r="S26" s="12">
        <f>сен.24!E21</f>
        <v>174</v>
      </c>
      <c r="T26" s="82">
        <f t="shared" si="1"/>
        <v>522</v>
      </c>
      <c r="U26" s="12">
        <f>окт.24!E21</f>
        <v>174</v>
      </c>
      <c r="V26" s="12">
        <f>ноя.24!E21</f>
        <v>174</v>
      </c>
      <c r="W26" s="12">
        <f>дек.24!E21</f>
        <v>174</v>
      </c>
    </row>
    <row r="27" spans="1:23" x14ac:dyDescent="0.25">
      <c r="A27" s="3">
        <v>18</v>
      </c>
      <c r="B27" s="117" t="s">
        <v>36</v>
      </c>
      <c r="C27" s="131">
        <v>32</v>
      </c>
      <c r="D27" s="131"/>
      <c r="E27" s="112">
        <f>СВОД_2023!F26</f>
        <v>122</v>
      </c>
      <c r="F27" s="113">
        <f t="shared" si="2"/>
        <v>122</v>
      </c>
      <c r="G27" s="114">
        <f>янв.24!F22+фев.24!F22+мар.24!F22+апр.24!F22+май.24!F22+июн.24!F22+июл.24!F22+авг.24!F22+сен.24!F22+окт.24!F22+ноя.24!F22+дек.24!F22</f>
        <v>2088</v>
      </c>
      <c r="H27" s="81">
        <f t="shared" si="3"/>
        <v>522</v>
      </c>
      <c r="I27" s="12">
        <f>янв.24!E22</f>
        <v>174</v>
      </c>
      <c r="J27" s="12">
        <f>фев.24!E22</f>
        <v>174</v>
      </c>
      <c r="K27" s="12">
        <f>мар.24!E22</f>
        <v>174</v>
      </c>
      <c r="L27" s="82">
        <f t="shared" si="4"/>
        <v>522</v>
      </c>
      <c r="M27" s="12">
        <f>апр.24!E22</f>
        <v>174</v>
      </c>
      <c r="N27" s="12">
        <f>май.24!E22</f>
        <v>174</v>
      </c>
      <c r="O27" s="12">
        <f>июн.24!E22</f>
        <v>174</v>
      </c>
      <c r="P27" s="82">
        <f t="shared" si="0"/>
        <v>522</v>
      </c>
      <c r="Q27" s="12">
        <f>июл.24!E22</f>
        <v>174</v>
      </c>
      <c r="R27" s="12">
        <f>авг.24!E22</f>
        <v>174</v>
      </c>
      <c r="S27" s="12">
        <f>сен.24!E22</f>
        <v>174</v>
      </c>
      <c r="T27" s="82">
        <f t="shared" si="1"/>
        <v>522</v>
      </c>
      <c r="U27" s="12">
        <f>окт.24!E22</f>
        <v>174</v>
      </c>
      <c r="V27" s="12">
        <f>ноя.24!E22</f>
        <v>174</v>
      </c>
      <c r="W27" s="12">
        <f>дек.24!E22</f>
        <v>174</v>
      </c>
    </row>
    <row r="28" spans="1:23" x14ac:dyDescent="0.25">
      <c r="A28" s="3">
        <v>19</v>
      </c>
      <c r="B28" s="117" t="s">
        <v>37</v>
      </c>
      <c r="C28" s="131">
        <v>33</v>
      </c>
      <c r="D28" s="131"/>
      <c r="E28" s="112">
        <f>СВОД_2023!F27</f>
        <v>-1392</v>
      </c>
      <c r="F28" s="113">
        <f t="shared" si="2"/>
        <v>-1914</v>
      </c>
      <c r="G28" s="114">
        <f>янв.24!F23+фев.24!F23+мар.24!F23+апр.24!F23+май.24!F23+июн.24!F23+июл.24!F23+авг.24!F23+сен.24!F23+окт.24!F23+ноя.24!F23+дек.24!F23</f>
        <v>1566</v>
      </c>
      <c r="H28" s="81">
        <f t="shared" si="3"/>
        <v>522</v>
      </c>
      <c r="I28" s="12">
        <f>янв.24!E23</f>
        <v>174</v>
      </c>
      <c r="J28" s="12">
        <f>фев.24!E23</f>
        <v>174</v>
      </c>
      <c r="K28" s="12">
        <f>мар.24!E23</f>
        <v>174</v>
      </c>
      <c r="L28" s="82">
        <f t="shared" si="4"/>
        <v>522</v>
      </c>
      <c r="M28" s="12">
        <f>апр.24!E23</f>
        <v>174</v>
      </c>
      <c r="N28" s="12">
        <f>май.24!E23</f>
        <v>174</v>
      </c>
      <c r="O28" s="12">
        <f>июн.24!E23</f>
        <v>174</v>
      </c>
      <c r="P28" s="82">
        <f t="shared" si="0"/>
        <v>522</v>
      </c>
      <c r="Q28" s="12">
        <f>июл.24!E23</f>
        <v>174</v>
      </c>
      <c r="R28" s="12">
        <f>авг.24!E23</f>
        <v>174</v>
      </c>
      <c r="S28" s="12">
        <f>сен.24!E23</f>
        <v>174</v>
      </c>
      <c r="T28" s="82">
        <f t="shared" si="1"/>
        <v>522</v>
      </c>
      <c r="U28" s="12">
        <f>окт.24!E23</f>
        <v>174</v>
      </c>
      <c r="V28" s="12">
        <f>ноя.24!E23</f>
        <v>174</v>
      </c>
      <c r="W28" s="12">
        <f>дек.24!E23</f>
        <v>174</v>
      </c>
    </row>
    <row r="29" spans="1:23" x14ac:dyDescent="0.25">
      <c r="A29" s="3">
        <v>20</v>
      </c>
      <c r="B29" s="117" t="s">
        <v>38</v>
      </c>
      <c r="C29" s="131">
        <v>34</v>
      </c>
      <c r="D29" s="131"/>
      <c r="E29" s="112">
        <f>СВОД_2023!F28</f>
        <v>0</v>
      </c>
      <c r="F29" s="113">
        <f t="shared" si="2"/>
        <v>0</v>
      </c>
      <c r="G29" s="114">
        <f>янв.24!F24+фев.24!F24+мар.24!F24+апр.24!F24+май.24!F24+июн.24!F24+июл.24!F24+авг.24!F24+сен.24!F24+окт.24!F24+ноя.24!F24+дек.24!F24</f>
        <v>2088</v>
      </c>
      <c r="H29" s="81">
        <f t="shared" si="3"/>
        <v>522</v>
      </c>
      <c r="I29" s="12">
        <f>янв.24!E24</f>
        <v>174</v>
      </c>
      <c r="J29" s="12">
        <f>фев.24!E24</f>
        <v>174</v>
      </c>
      <c r="K29" s="12">
        <f>мар.24!E24</f>
        <v>174</v>
      </c>
      <c r="L29" s="82">
        <f t="shared" si="4"/>
        <v>522</v>
      </c>
      <c r="M29" s="12">
        <f>апр.24!E24</f>
        <v>174</v>
      </c>
      <c r="N29" s="12">
        <f>май.24!E24</f>
        <v>174</v>
      </c>
      <c r="O29" s="12">
        <f>июн.24!E24</f>
        <v>174</v>
      </c>
      <c r="P29" s="82">
        <f t="shared" si="0"/>
        <v>522</v>
      </c>
      <c r="Q29" s="12">
        <f>июл.24!E24</f>
        <v>174</v>
      </c>
      <c r="R29" s="12">
        <f>авг.24!E24</f>
        <v>174</v>
      </c>
      <c r="S29" s="12">
        <f>сен.24!E24</f>
        <v>174</v>
      </c>
      <c r="T29" s="82">
        <f t="shared" si="1"/>
        <v>522</v>
      </c>
      <c r="U29" s="12">
        <f>окт.24!E24</f>
        <v>174</v>
      </c>
      <c r="V29" s="12">
        <f>ноя.24!E24</f>
        <v>174</v>
      </c>
      <c r="W29" s="12">
        <f>дек.24!E24</f>
        <v>174</v>
      </c>
    </row>
    <row r="30" spans="1:23" x14ac:dyDescent="0.25">
      <c r="A30" s="3">
        <v>21</v>
      </c>
      <c r="B30" s="117" t="s">
        <v>761</v>
      </c>
      <c r="C30" s="131">
        <v>38</v>
      </c>
      <c r="D30" s="131"/>
      <c r="E30" s="112">
        <f>СВОД_2023!F29</f>
        <v>174</v>
      </c>
      <c r="F30" s="113">
        <f t="shared" si="2"/>
        <v>174</v>
      </c>
      <c r="G30" s="114">
        <f>янв.24!F25+фев.24!F25+мар.24!F25+апр.24!F25+май.24!F25+июн.24!F25+июл.24!F25+авг.24!F25+сен.24!F25+окт.24!F25+ноя.24!F25+дек.24!F25</f>
        <v>2088</v>
      </c>
      <c r="H30" s="81">
        <f t="shared" si="3"/>
        <v>522</v>
      </c>
      <c r="I30" s="12">
        <f>янв.24!E25</f>
        <v>174</v>
      </c>
      <c r="J30" s="12">
        <f>фев.24!E25</f>
        <v>174</v>
      </c>
      <c r="K30" s="12">
        <f>мар.24!E25</f>
        <v>174</v>
      </c>
      <c r="L30" s="82">
        <f t="shared" si="4"/>
        <v>522</v>
      </c>
      <c r="M30" s="12">
        <f>апр.24!E25</f>
        <v>174</v>
      </c>
      <c r="N30" s="12">
        <f>май.24!E25</f>
        <v>174</v>
      </c>
      <c r="O30" s="12">
        <f>июн.24!E25</f>
        <v>174</v>
      </c>
      <c r="P30" s="82">
        <f t="shared" si="0"/>
        <v>522</v>
      </c>
      <c r="Q30" s="12">
        <f>июл.24!E25</f>
        <v>174</v>
      </c>
      <c r="R30" s="12">
        <f>авг.24!E25</f>
        <v>174</v>
      </c>
      <c r="S30" s="12">
        <f>сен.24!E25</f>
        <v>174</v>
      </c>
      <c r="T30" s="82">
        <f t="shared" si="1"/>
        <v>522</v>
      </c>
      <c r="U30" s="12">
        <f>окт.24!E25</f>
        <v>174</v>
      </c>
      <c r="V30" s="12">
        <f>ноя.24!E25</f>
        <v>174</v>
      </c>
      <c r="W30" s="12">
        <f>дек.24!E25</f>
        <v>174</v>
      </c>
    </row>
    <row r="31" spans="1:23" x14ac:dyDescent="0.25">
      <c r="A31" s="3">
        <v>22</v>
      </c>
      <c r="B31" s="117" t="s">
        <v>1980</v>
      </c>
      <c r="C31" s="131">
        <v>39</v>
      </c>
      <c r="D31" s="131"/>
      <c r="E31" s="112">
        <v>0</v>
      </c>
      <c r="F31" s="113">
        <f>G31+E31-H31-L31-P31-T31</f>
        <v>1044</v>
      </c>
      <c r="G31" s="114">
        <f>янв.24!F26+фев.24!F26+мар.24!F26+апр.24!F26+май.24!F26+июн.24!F26+июл.24!F26+авг.24!F26+сен.24!F26+окт.24!F26+ноя.24!F26+дек.24!F26</f>
        <v>3132</v>
      </c>
      <c r="H31" s="81">
        <f>I31+J31+K31</f>
        <v>522</v>
      </c>
      <c r="I31" s="12">
        <f>янв.24!E26</f>
        <v>174</v>
      </c>
      <c r="J31" s="12">
        <f>фев.24!E26</f>
        <v>174</v>
      </c>
      <c r="K31" s="12">
        <f>мар.24!E26</f>
        <v>174</v>
      </c>
      <c r="L31" s="82">
        <f t="shared" si="4"/>
        <v>522</v>
      </c>
      <c r="M31" s="12">
        <f>апр.24!E26</f>
        <v>174</v>
      </c>
      <c r="N31" s="12">
        <f>май.24!E26</f>
        <v>174</v>
      </c>
      <c r="O31" s="12">
        <f>июн.24!E26</f>
        <v>174</v>
      </c>
      <c r="P31" s="82">
        <f t="shared" si="0"/>
        <v>522</v>
      </c>
      <c r="Q31" s="12">
        <f>июл.24!E26</f>
        <v>174</v>
      </c>
      <c r="R31" s="12">
        <f>авг.24!E26</f>
        <v>174</v>
      </c>
      <c r="S31" s="12">
        <f>сен.24!E26</f>
        <v>174</v>
      </c>
      <c r="T31" s="82">
        <f t="shared" si="1"/>
        <v>522</v>
      </c>
      <c r="U31" s="12">
        <f>окт.24!E26</f>
        <v>174</v>
      </c>
      <c r="V31" s="12">
        <f>ноя.24!E26</f>
        <v>174</v>
      </c>
      <c r="W31" s="12">
        <f>дек.24!E26</f>
        <v>174</v>
      </c>
    </row>
    <row r="32" spans="1:23" x14ac:dyDescent="0.25">
      <c r="A32" s="3">
        <v>23</v>
      </c>
      <c r="B32" s="117" t="s">
        <v>40</v>
      </c>
      <c r="C32" s="131">
        <v>41</v>
      </c>
      <c r="D32" s="131"/>
      <c r="E32" s="112">
        <f>СВОД_2023!F30</f>
        <v>-11878</v>
      </c>
      <c r="F32" s="113">
        <f t="shared" si="2"/>
        <v>-13966</v>
      </c>
      <c r="G32" s="114">
        <f>янв.24!F27+фев.24!F27+мар.24!F27+апр.24!F27+май.24!F27+июн.24!F27+июл.24!F27+авг.24!F27+сен.24!F27+окт.24!F27+ноя.24!F27+дек.24!F27</f>
        <v>0</v>
      </c>
      <c r="H32" s="81">
        <f t="shared" si="3"/>
        <v>522</v>
      </c>
      <c r="I32" s="12">
        <f>янв.24!E27</f>
        <v>174</v>
      </c>
      <c r="J32" s="12">
        <f>фев.24!E27</f>
        <v>174</v>
      </c>
      <c r="K32" s="12">
        <f>мар.24!E27</f>
        <v>174</v>
      </c>
      <c r="L32" s="82">
        <f t="shared" si="4"/>
        <v>522</v>
      </c>
      <c r="M32" s="12">
        <f>апр.24!E27</f>
        <v>174</v>
      </c>
      <c r="N32" s="12">
        <f>май.24!E27</f>
        <v>174</v>
      </c>
      <c r="O32" s="12">
        <f>июн.24!E27</f>
        <v>174</v>
      </c>
      <c r="P32" s="82">
        <f t="shared" si="0"/>
        <v>522</v>
      </c>
      <c r="Q32" s="12">
        <f>июл.24!E27</f>
        <v>174</v>
      </c>
      <c r="R32" s="12">
        <f>авг.24!E27</f>
        <v>174</v>
      </c>
      <c r="S32" s="12">
        <f>сен.24!E27</f>
        <v>174</v>
      </c>
      <c r="T32" s="82">
        <f t="shared" si="1"/>
        <v>522</v>
      </c>
      <c r="U32" s="12">
        <f>окт.24!E27</f>
        <v>174</v>
      </c>
      <c r="V32" s="12">
        <f>ноя.24!E27</f>
        <v>174</v>
      </c>
      <c r="W32" s="12">
        <f>дек.24!E27</f>
        <v>174</v>
      </c>
    </row>
    <row r="33" spans="1:23" x14ac:dyDescent="0.25">
      <c r="A33" s="3">
        <v>24</v>
      </c>
      <c r="B33" s="117" t="s">
        <v>41</v>
      </c>
      <c r="C33" s="131">
        <v>42</v>
      </c>
      <c r="D33" s="131"/>
      <c r="E33" s="112">
        <f>СВОД_2023!F31</f>
        <v>-416</v>
      </c>
      <c r="F33" s="113">
        <f t="shared" si="2"/>
        <v>-416</v>
      </c>
      <c r="G33" s="114">
        <f>янв.24!F28+фев.24!F28+мар.24!F28+апр.24!F28+май.24!F28+июн.24!F28+июл.24!F28+авг.24!F28+сен.24!F28+окт.24!F28+ноя.24!F28+дек.24!F28</f>
        <v>2088</v>
      </c>
      <c r="H33" s="81">
        <f t="shared" si="3"/>
        <v>522</v>
      </c>
      <c r="I33" s="12">
        <f>янв.24!E28</f>
        <v>174</v>
      </c>
      <c r="J33" s="12">
        <f>фев.24!E28</f>
        <v>174</v>
      </c>
      <c r="K33" s="12">
        <f>мар.24!E28</f>
        <v>174</v>
      </c>
      <c r="L33" s="82">
        <f t="shared" si="4"/>
        <v>522</v>
      </c>
      <c r="M33" s="12">
        <f>апр.24!E28</f>
        <v>174</v>
      </c>
      <c r="N33" s="12">
        <f>май.24!E28</f>
        <v>174</v>
      </c>
      <c r="O33" s="12">
        <f>июн.24!E28</f>
        <v>174</v>
      </c>
      <c r="P33" s="82">
        <f t="shared" si="0"/>
        <v>522</v>
      </c>
      <c r="Q33" s="12">
        <f>июл.24!E28</f>
        <v>174</v>
      </c>
      <c r="R33" s="12">
        <f>авг.24!E28</f>
        <v>174</v>
      </c>
      <c r="S33" s="12">
        <f>сен.24!E28</f>
        <v>174</v>
      </c>
      <c r="T33" s="82">
        <f t="shared" si="1"/>
        <v>522</v>
      </c>
      <c r="U33" s="12">
        <f>окт.24!E28</f>
        <v>174</v>
      </c>
      <c r="V33" s="12">
        <f>ноя.24!E28</f>
        <v>174</v>
      </c>
      <c r="W33" s="12">
        <f>дек.24!E28</f>
        <v>174</v>
      </c>
    </row>
    <row r="34" spans="1:23" x14ac:dyDescent="0.25">
      <c r="A34" s="3">
        <v>25</v>
      </c>
      <c r="B34" s="117" t="s">
        <v>1981</v>
      </c>
      <c r="C34" s="131">
        <v>43</v>
      </c>
      <c r="D34" s="131"/>
      <c r="E34" s="112">
        <f>СВОД_2023!F32</f>
        <v>-348</v>
      </c>
      <c r="F34" s="113">
        <f t="shared" si="2"/>
        <v>0</v>
      </c>
      <c r="G34" s="114">
        <f>янв.24!F29+фев.24!F29+мар.24!F29+апр.24!F29+май.24!F29+июн.24!F29+июл.24!F29+авг.24!F29+сен.24!F29+окт.24!F29+ноя.24!F29+дек.24!F29</f>
        <v>2436</v>
      </c>
      <c r="H34" s="81">
        <f t="shared" si="3"/>
        <v>522</v>
      </c>
      <c r="I34" s="12">
        <f>янв.24!E29</f>
        <v>174</v>
      </c>
      <c r="J34" s="12">
        <f>фев.24!E29</f>
        <v>174</v>
      </c>
      <c r="K34" s="12">
        <f>мар.24!E29</f>
        <v>174</v>
      </c>
      <c r="L34" s="82">
        <f t="shared" si="4"/>
        <v>522</v>
      </c>
      <c r="M34" s="12">
        <f>апр.24!E29</f>
        <v>174</v>
      </c>
      <c r="N34" s="12">
        <f>май.24!E29</f>
        <v>174</v>
      </c>
      <c r="O34" s="12">
        <f>июн.24!E29</f>
        <v>174</v>
      </c>
      <c r="P34" s="82">
        <f t="shared" si="0"/>
        <v>522</v>
      </c>
      <c r="Q34" s="12">
        <f>июл.24!E29</f>
        <v>174</v>
      </c>
      <c r="R34" s="12">
        <f>авг.24!E29</f>
        <v>174</v>
      </c>
      <c r="S34" s="12">
        <f>сен.24!E29</f>
        <v>174</v>
      </c>
      <c r="T34" s="82">
        <f t="shared" si="1"/>
        <v>522</v>
      </c>
      <c r="U34" s="12">
        <f>окт.24!E29</f>
        <v>174</v>
      </c>
      <c r="V34" s="12">
        <f>ноя.24!E29</f>
        <v>174</v>
      </c>
      <c r="W34" s="12">
        <f>дек.24!E29</f>
        <v>174</v>
      </c>
    </row>
    <row r="35" spans="1:23" x14ac:dyDescent="0.25">
      <c r="A35" s="3">
        <v>26</v>
      </c>
      <c r="B35" s="117" t="s">
        <v>43</v>
      </c>
      <c r="C35" s="131">
        <v>46</v>
      </c>
      <c r="D35" s="131"/>
      <c r="E35" s="112">
        <f>СВОД_2023!F33</f>
        <v>-522</v>
      </c>
      <c r="F35" s="113">
        <f t="shared" si="2"/>
        <v>-522</v>
      </c>
      <c r="G35" s="114">
        <f>янв.24!F30+фев.24!F30+мар.24!F30+апр.24!F30+май.24!F30+июн.24!F30+июл.24!F30+авг.24!F30+сен.24!F30+окт.24!F30+ноя.24!F30+дек.24!F30</f>
        <v>2088</v>
      </c>
      <c r="H35" s="83">
        <f t="shared" si="3"/>
        <v>522</v>
      </c>
      <c r="I35" s="12">
        <f>янв.24!E30</f>
        <v>174</v>
      </c>
      <c r="J35" s="12">
        <f>фев.24!E30</f>
        <v>174</v>
      </c>
      <c r="K35" s="12">
        <f>мар.24!E30</f>
        <v>174</v>
      </c>
      <c r="L35" s="82">
        <f t="shared" si="4"/>
        <v>522</v>
      </c>
      <c r="M35" s="12">
        <f>апр.24!E30</f>
        <v>174</v>
      </c>
      <c r="N35" s="12">
        <f>май.24!E30</f>
        <v>174</v>
      </c>
      <c r="O35" s="12">
        <f>июн.24!E30</f>
        <v>174</v>
      </c>
      <c r="P35" s="82">
        <f t="shared" si="0"/>
        <v>522</v>
      </c>
      <c r="Q35" s="12">
        <f>июл.24!E30</f>
        <v>174</v>
      </c>
      <c r="R35" s="12">
        <f>авг.24!E30</f>
        <v>174</v>
      </c>
      <c r="S35" s="12">
        <f>сен.24!E30</f>
        <v>174</v>
      </c>
      <c r="T35" s="82">
        <f t="shared" si="1"/>
        <v>522</v>
      </c>
      <c r="U35" s="12">
        <f>окт.24!E30</f>
        <v>174</v>
      </c>
      <c r="V35" s="12">
        <f>ноя.24!E30</f>
        <v>174</v>
      </c>
      <c r="W35" s="12">
        <f>дек.24!E30</f>
        <v>174</v>
      </c>
    </row>
    <row r="36" spans="1:23" x14ac:dyDescent="0.25">
      <c r="A36" s="3">
        <v>27</v>
      </c>
      <c r="B36" s="117" t="s">
        <v>44</v>
      </c>
      <c r="C36" s="131">
        <v>47</v>
      </c>
      <c r="D36" s="131"/>
      <c r="E36" s="112">
        <f>СВОД_2023!F34</f>
        <v>-14878</v>
      </c>
      <c r="F36" s="113">
        <f t="shared" si="2"/>
        <v>-16966</v>
      </c>
      <c r="G36" s="114">
        <f>янв.24!F31+фев.24!F31+мар.24!F31+апр.24!F31+май.24!F31+июн.24!F31+июл.24!F31+авг.24!F31+сен.24!F31+окт.24!F31+ноя.24!F31+дек.24!F31</f>
        <v>0</v>
      </c>
      <c r="H36" s="83">
        <f t="shared" si="3"/>
        <v>522</v>
      </c>
      <c r="I36" s="12">
        <f>янв.24!E31</f>
        <v>174</v>
      </c>
      <c r="J36" s="12">
        <f>фев.24!E31</f>
        <v>174</v>
      </c>
      <c r="K36" s="12">
        <f>мар.24!E31</f>
        <v>174</v>
      </c>
      <c r="L36" s="82">
        <f t="shared" si="4"/>
        <v>522</v>
      </c>
      <c r="M36" s="12">
        <f>апр.24!E31</f>
        <v>174</v>
      </c>
      <c r="N36" s="12">
        <f>май.24!E31</f>
        <v>174</v>
      </c>
      <c r="O36" s="12">
        <f>июн.24!E31</f>
        <v>174</v>
      </c>
      <c r="P36" s="82">
        <f t="shared" si="0"/>
        <v>522</v>
      </c>
      <c r="Q36" s="12">
        <f>июл.24!E31</f>
        <v>174</v>
      </c>
      <c r="R36" s="12">
        <f>авг.24!E31</f>
        <v>174</v>
      </c>
      <c r="S36" s="12">
        <f>сен.24!E31</f>
        <v>174</v>
      </c>
      <c r="T36" s="82">
        <f t="shared" si="1"/>
        <v>522</v>
      </c>
      <c r="U36" s="12">
        <f>окт.24!E31</f>
        <v>174</v>
      </c>
      <c r="V36" s="12">
        <f>ноя.24!E31</f>
        <v>174</v>
      </c>
      <c r="W36" s="12">
        <f>дек.24!E31</f>
        <v>174</v>
      </c>
    </row>
    <row r="37" spans="1:23" x14ac:dyDescent="0.25">
      <c r="A37" s="3">
        <v>28</v>
      </c>
      <c r="B37" s="117" t="s">
        <v>45</v>
      </c>
      <c r="C37" s="131">
        <v>48</v>
      </c>
      <c r="D37" s="131"/>
      <c r="E37" s="112">
        <f>СВОД_2023!F35</f>
        <v>122</v>
      </c>
      <c r="F37" s="113">
        <f t="shared" si="2"/>
        <v>34</v>
      </c>
      <c r="G37" s="114">
        <f>янв.24!F32+фев.24!F32+мар.24!F32+апр.24!F32+май.24!F32+июн.24!F32+июл.24!F32+авг.24!F32+сен.24!F32+окт.24!F32+ноя.24!F32+дек.24!F32</f>
        <v>2000</v>
      </c>
      <c r="H37" s="83">
        <f t="shared" si="3"/>
        <v>522</v>
      </c>
      <c r="I37" s="12">
        <f>янв.24!E32</f>
        <v>174</v>
      </c>
      <c r="J37" s="12">
        <f>фев.24!E32</f>
        <v>174</v>
      </c>
      <c r="K37" s="12">
        <f>мар.24!E32</f>
        <v>174</v>
      </c>
      <c r="L37" s="82">
        <f t="shared" si="4"/>
        <v>522</v>
      </c>
      <c r="M37" s="12">
        <f>апр.24!E32</f>
        <v>174</v>
      </c>
      <c r="N37" s="12">
        <f>май.24!E32</f>
        <v>174</v>
      </c>
      <c r="O37" s="12">
        <f>июн.24!E32</f>
        <v>174</v>
      </c>
      <c r="P37" s="82">
        <f t="shared" si="0"/>
        <v>522</v>
      </c>
      <c r="Q37" s="12">
        <f>июл.24!E32</f>
        <v>174</v>
      </c>
      <c r="R37" s="12">
        <f>авг.24!E32</f>
        <v>174</v>
      </c>
      <c r="S37" s="12">
        <f>сен.24!E32</f>
        <v>174</v>
      </c>
      <c r="T37" s="82">
        <f t="shared" si="1"/>
        <v>522</v>
      </c>
      <c r="U37" s="12">
        <f>окт.24!E32</f>
        <v>174</v>
      </c>
      <c r="V37" s="12">
        <f>ноя.24!E32</f>
        <v>174</v>
      </c>
      <c r="W37" s="12">
        <f>дек.24!E32</f>
        <v>174</v>
      </c>
    </row>
    <row r="38" spans="1:23" x14ac:dyDescent="0.25">
      <c r="A38" s="3">
        <v>29</v>
      </c>
      <c r="B38" s="117" t="s">
        <v>46</v>
      </c>
      <c r="C38" s="131">
        <v>49</v>
      </c>
      <c r="D38" s="131"/>
      <c r="E38" s="112">
        <f>СВОД_2023!F36</f>
        <v>1062</v>
      </c>
      <c r="F38" s="113">
        <f t="shared" si="2"/>
        <v>-1026</v>
      </c>
      <c r="G38" s="114">
        <f>янв.24!F33+фев.24!F33+мар.24!F33+апр.24!F33+май.24!F33+июн.24!F33+июл.24!F33+авг.24!F33+сен.24!F33+окт.24!F33+ноя.24!F33+дек.24!F33</f>
        <v>0</v>
      </c>
      <c r="H38" s="83">
        <f t="shared" si="3"/>
        <v>522</v>
      </c>
      <c r="I38" s="12">
        <f>янв.24!E33</f>
        <v>174</v>
      </c>
      <c r="J38" s="12">
        <f>фев.24!E33</f>
        <v>174</v>
      </c>
      <c r="K38" s="12">
        <f>мар.24!E33</f>
        <v>174</v>
      </c>
      <c r="L38" s="82">
        <f t="shared" si="4"/>
        <v>522</v>
      </c>
      <c r="M38" s="12">
        <f>апр.24!E33</f>
        <v>174</v>
      </c>
      <c r="N38" s="12">
        <f>май.24!E33</f>
        <v>174</v>
      </c>
      <c r="O38" s="12">
        <f>июн.24!E33</f>
        <v>174</v>
      </c>
      <c r="P38" s="82">
        <f t="shared" si="0"/>
        <v>522</v>
      </c>
      <c r="Q38" s="12">
        <f>июл.24!E33</f>
        <v>174</v>
      </c>
      <c r="R38" s="12">
        <f>авг.24!E33</f>
        <v>174</v>
      </c>
      <c r="S38" s="12">
        <f>сен.24!E33</f>
        <v>174</v>
      </c>
      <c r="T38" s="82">
        <f t="shared" si="1"/>
        <v>522</v>
      </c>
      <c r="U38" s="12">
        <f>окт.24!E33</f>
        <v>174</v>
      </c>
      <c r="V38" s="12">
        <f>ноя.24!E33</f>
        <v>174</v>
      </c>
      <c r="W38" s="12">
        <f>дек.24!E33</f>
        <v>174</v>
      </c>
    </row>
    <row r="39" spans="1:23" x14ac:dyDescent="0.25">
      <c r="A39" s="3">
        <v>30</v>
      </c>
      <c r="B39" s="117" t="s">
        <v>47</v>
      </c>
      <c r="C39" s="131">
        <v>50</v>
      </c>
      <c r="D39" s="131"/>
      <c r="E39" s="112">
        <f>СВОД_2023!F37</f>
        <v>-1740</v>
      </c>
      <c r="F39" s="113">
        <f t="shared" si="2"/>
        <v>0</v>
      </c>
      <c r="G39" s="114">
        <f>янв.24!F34+фев.24!F34+мар.24!F34+апр.24!F34+май.24!F34+июн.24!F34+июл.24!F34+авг.24!F34+сен.24!F34+окт.24!F34+ноя.24!F34+дек.24!F34</f>
        <v>3828</v>
      </c>
      <c r="H39" s="83">
        <f t="shared" si="3"/>
        <v>522</v>
      </c>
      <c r="I39" s="12">
        <f>янв.24!E34</f>
        <v>174</v>
      </c>
      <c r="J39" s="12">
        <f>фев.24!E34</f>
        <v>174</v>
      </c>
      <c r="K39" s="12">
        <f>мар.24!E34</f>
        <v>174</v>
      </c>
      <c r="L39" s="82">
        <f t="shared" si="4"/>
        <v>522</v>
      </c>
      <c r="M39" s="12">
        <f>апр.24!E34</f>
        <v>174</v>
      </c>
      <c r="N39" s="12">
        <f>май.24!E34</f>
        <v>174</v>
      </c>
      <c r="O39" s="12">
        <f>июн.24!E34</f>
        <v>174</v>
      </c>
      <c r="P39" s="82">
        <f t="shared" si="0"/>
        <v>522</v>
      </c>
      <c r="Q39" s="12">
        <f>июл.24!E34</f>
        <v>174</v>
      </c>
      <c r="R39" s="12">
        <f>авг.24!E34</f>
        <v>174</v>
      </c>
      <c r="S39" s="12">
        <f>сен.24!E34</f>
        <v>174</v>
      </c>
      <c r="T39" s="82">
        <f t="shared" si="1"/>
        <v>522</v>
      </c>
      <c r="U39" s="12">
        <f>окт.24!E34</f>
        <v>174</v>
      </c>
      <c r="V39" s="12">
        <f>ноя.24!E34</f>
        <v>174</v>
      </c>
      <c r="W39" s="12">
        <f>дек.24!E34</f>
        <v>174</v>
      </c>
    </row>
    <row r="40" spans="1:23" x14ac:dyDescent="0.25">
      <c r="A40" s="3">
        <v>31</v>
      </c>
      <c r="B40" s="117" t="s">
        <v>48</v>
      </c>
      <c r="C40" s="131">
        <v>51</v>
      </c>
      <c r="D40" s="131"/>
      <c r="E40" s="112">
        <f>СВОД_2023!F38</f>
        <v>-3654</v>
      </c>
      <c r="F40" s="113">
        <f t="shared" si="2"/>
        <v>-5742</v>
      </c>
      <c r="G40" s="114">
        <f>янв.24!F35+фев.24!F35+мар.24!F35+апр.24!F35+май.24!F35+июн.24!F35+июл.24!F35+авг.24!F35+сен.24!F35+окт.24!F35+ноя.24!F35+дек.24!F35</f>
        <v>0</v>
      </c>
      <c r="H40" s="83">
        <f t="shared" si="3"/>
        <v>522</v>
      </c>
      <c r="I40" s="12">
        <f>янв.24!E35</f>
        <v>174</v>
      </c>
      <c r="J40" s="12">
        <f>фев.24!E35</f>
        <v>174</v>
      </c>
      <c r="K40" s="12">
        <f>мар.24!E35</f>
        <v>174</v>
      </c>
      <c r="L40" s="82">
        <f t="shared" si="4"/>
        <v>522</v>
      </c>
      <c r="M40" s="12">
        <f>апр.24!E35</f>
        <v>174</v>
      </c>
      <c r="N40" s="12">
        <f>май.24!E35</f>
        <v>174</v>
      </c>
      <c r="O40" s="12">
        <f>июн.24!E35</f>
        <v>174</v>
      </c>
      <c r="P40" s="82">
        <f t="shared" si="0"/>
        <v>522</v>
      </c>
      <c r="Q40" s="12">
        <f>июл.24!E35</f>
        <v>174</v>
      </c>
      <c r="R40" s="12">
        <f>авг.24!E35</f>
        <v>174</v>
      </c>
      <c r="S40" s="12">
        <f>сен.24!E35</f>
        <v>174</v>
      </c>
      <c r="T40" s="82">
        <f t="shared" si="1"/>
        <v>522</v>
      </c>
      <c r="U40" s="12">
        <f>окт.24!E35</f>
        <v>174</v>
      </c>
      <c r="V40" s="12">
        <f>ноя.24!E35</f>
        <v>174</v>
      </c>
      <c r="W40" s="12">
        <f>дек.24!E35</f>
        <v>174</v>
      </c>
    </row>
    <row r="41" spans="1:23" x14ac:dyDescent="0.25">
      <c r="A41" s="3">
        <v>32</v>
      </c>
      <c r="B41" s="117" t="s">
        <v>49</v>
      </c>
      <c r="C41" s="131">
        <v>53</v>
      </c>
      <c r="D41" s="131"/>
      <c r="E41" s="112">
        <f>СВОД_2023!F39</f>
        <v>-6798</v>
      </c>
      <c r="F41" s="113">
        <f t="shared" si="2"/>
        <v>-8886</v>
      </c>
      <c r="G41" s="114">
        <f>янв.24!F36+фев.24!F36+мар.24!F36+апр.24!F36+май.24!F36+июн.24!F36+июл.24!F36+авг.24!F36+сен.24!F36+окт.24!F36+ноя.24!F36+дек.24!F36</f>
        <v>0</v>
      </c>
      <c r="H41" s="83">
        <f t="shared" si="3"/>
        <v>522</v>
      </c>
      <c r="I41" s="12">
        <f>янв.24!E36</f>
        <v>174</v>
      </c>
      <c r="J41" s="12">
        <f>фев.24!E36</f>
        <v>174</v>
      </c>
      <c r="K41" s="12">
        <f>мар.24!E36</f>
        <v>174</v>
      </c>
      <c r="L41" s="82">
        <f t="shared" si="4"/>
        <v>522</v>
      </c>
      <c r="M41" s="12">
        <f>апр.24!E36</f>
        <v>174</v>
      </c>
      <c r="N41" s="12">
        <f>май.24!E36</f>
        <v>174</v>
      </c>
      <c r="O41" s="12">
        <f>июн.24!E36</f>
        <v>174</v>
      </c>
      <c r="P41" s="82">
        <f t="shared" si="0"/>
        <v>522</v>
      </c>
      <c r="Q41" s="12">
        <f>июл.24!E36</f>
        <v>174</v>
      </c>
      <c r="R41" s="12">
        <f>авг.24!E36</f>
        <v>174</v>
      </c>
      <c r="S41" s="12">
        <f>сен.24!E36</f>
        <v>174</v>
      </c>
      <c r="T41" s="82">
        <f t="shared" si="1"/>
        <v>522</v>
      </c>
      <c r="U41" s="12">
        <f>окт.24!E36</f>
        <v>174</v>
      </c>
      <c r="V41" s="12">
        <f>ноя.24!E36</f>
        <v>174</v>
      </c>
      <c r="W41" s="12">
        <f>дек.24!E36</f>
        <v>174</v>
      </c>
    </row>
    <row r="42" spans="1:23" x14ac:dyDescent="0.25">
      <c r="A42" s="3">
        <v>33</v>
      </c>
      <c r="B42" s="117" t="s">
        <v>50</v>
      </c>
      <c r="C42" s="131">
        <v>54</v>
      </c>
      <c r="D42" s="131"/>
      <c r="E42" s="112">
        <f>СВОД_2023!F40</f>
        <v>-870</v>
      </c>
      <c r="F42" s="113">
        <f t="shared" si="2"/>
        <v>-958</v>
      </c>
      <c r="G42" s="114">
        <f>янв.24!F37+фев.24!F37+мар.24!F37+апр.24!F37+май.24!F37+июн.24!F37+июл.24!F37+авг.24!F37+сен.24!F37+окт.24!F37+ноя.24!F37+дек.24!F37</f>
        <v>2000</v>
      </c>
      <c r="H42" s="83">
        <f t="shared" si="3"/>
        <v>522</v>
      </c>
      <c r="I42" s="12">
        <f>янв.24!E37</f>
        <v>174</v>
      </c>
      <c r="J42" s="12">
        <f>фев.24!E37</f>
        <v>174</v>
      </c>
      <c r="K42" s="12">
        <f>мар.24!E37</f>
        <v>174</v>
      </c>
      <c r="L42" s="82">
        <f t="shared" si="4"/>
        <v>522</v>
      </c>
      <c r="M42" s="12">
        <f>апр.24!E37</f>
        <v>174</v>
      </c>
      <c r="N42" s="12">
        <f>май.24!E37</f>
        <v>174</v>
      </c>
      <c r="O42" s="12">
        <f>июн.24!E37</f>
        <v>174</v>
      </c>
      <c r="P42" s="82">
        <f t="shared" si="0"/>
        <v>522</v>
      </c>
      <c r="Q42" s="12">
        <f>июл.24!E37</f>
        <v>174</v>
      </c>
      <c r="R42" s="12">
        <f>авг.24!E37</f>
        <v>174</v>
      </c>
      <c r="S42" s="12">
        <f>сен.24!E37</f>
        <v>174</v>
      </c>
      <c r="T42" s="82">
        <f t="shared" si="1"/>
        <v>522</v>
      </c>
      <c r="U42" s="12">
        <f>окт.24!E37</f>
        <v>174</v>
      </c>
      <c r="V42" s="12">
        <f>ноя.24!E37</f>
        <v>174</v>
      </c>
      <c r="W42" s="12">
        <f>дек.24!E37</f>
        <v>174</v>
      </c>
    </row>
    <row r="43" spans="1:23" x14ac:dyDescent="0.25">
      <c r="A43" s="3">
        <v>34</v>
      </c>
      <c r="B43" s="117" t="s">
        <v>51</v>
      </c>
      <c r="C43" s="131">
        <v>55</v>
      </c>
      <c r="D43" s="131"/>
      <c r="E43" s="112">
        <f>СВОД_2023!F41</f>
        <v>-416</v>
      </c>
      <c r="F43" s="113">
        <f t="shared" si="2"/>
        <v>-590</v>
      </c>
      <c r="G43" s="114">
        <f>янв.24!F38+фев.24!F38+мар.24!F38+апр.24!F38+май.24!F38+июн.24!F38+июл.24!F38+авг.24!F38+сен.24!F38+окт.24!F38+ноя.24!F38+дек.24!F38</f>
        <v>1914</v>
      </c>
      <c r="H43" s="83">
        <f t="shared" si="3"/>
        <v>522</v>
      </c>
      <c r="I43" s="12">
        <f>янв.24!E38</f>
        <v>174</v>
      </c>
      <c r="J43" s="12">
        <f>фев.24!E38</f>
        <v>174</v>
      </c>
      <c r="K43" s="12">
        <f>мар.24!E38</f>
        <v>174</v>
      </c>
      <c r="L43" s="82">
        <f t="shared" si="4"/>
        <v>522</v>
      </c>
      <c r="M43" s="12">
        <f>апр.24!E38</f>
        <v>174</v>
      </c>
      <c r="N43" s="12">
        <f>май.24!E38</f>
        <v>174</v>
      </c>
      <c r="O43" s="12">
        <f>июн.24!E38</f>
        <v>174</v>
      </c>
      <c r="P43" s="82">
        <f t="shared" si="0"/>
        <v>522</v>
      </c>
      <c r="Q43" s="12">
        <f>июл.24!E38</f>
        <v>174</v>
      </c>
      <c r="R43" s="12">
        <f>авг.24!E38</f>
        <v>174</v>
      </c>
      <c r="S43" s="12">
        <f>сен.24!E38</f>
        <v>174</v>
      </c>
      <c r="T43" s="82">
        <f t="shared" si="1"/>
        <v>522</v>
      </c>
      <c r="U43" s="12">
        <f>окт.24!E38</f>
        <v>174</v>
      </c>
      <c r="V43" s="12">
        <f>ноя.24!E38</f>
        <v>174</v>
      </c>
      <c r="W43" s="12">
        <f>дек.24!E38</f>
        <v>174</v>
      </c>
    </row>
    <row r="44" spans="1:23" x14ac:dyDescent="0.25">
      <c r="A44" s="3">
        <v>35</v>
      </c>
      <c r="B44" s="117" t="s">
        <v>52</v>
      </c>
      <c r="C44" s="131">
        <v>56</v>
      </c>
      <c r="D44" s="131"/>
      <c r="E44" s="112">
        <f>СВОД_2023!F42</f>
        <v>-5046</v>
      </c>
      <c r="F44" s="113">
        <f t="shared" si="2"/>
        <v>-7134</v>
      </c>
      <c r="G44" s="114">
        <f>янв.24!F39+фев.24!F39+мар.24!F39+апр.24!F39+май.24!F39+июн.24!F39+июл.24!F39+авг.24!F39+сен.24!F39+окт.24!F39+ноя.24!F39+дек.24!F39</f>
        <v>0</v>
      </c>
      <c r="H44" s="83">
        <f t="shared" si="3"/>
        <v>522</v>
      </c>
      <c r="I44" s="12">
        <f>янв.24!E39</f>
        <v>174</v>
      </c>
      <c r="J44" s="12">
        <f>фев.24!E39</f>
        <v>174</v>
      </c>
      <c r="K44" s="12">
        <f>мар.24!E39</f>
        <v>174</v>
      </c>
      <c r="L44" s="82">
        <f t="shared" si="4"/>
        <v>522</v>
      </c>
      <c r="M44" s="12">
        <f>апр.24!E39</f>
        <v>174</v>
      </c>
      <c r="N44" s="12">
        <f>май.24!E39</f>
        <v>174</v>
      </c>
      <c r="O44" s="12">
        <f>июн.24!E39</f>
        <v>174</v>
      </c>
      <c r="P44" s="82">
        <f t="shared" si="0"/>
        <v>522</v>
      </c>
      <c r="Q44" s="12">
        <f>июл.24!E39</f>
        <v>174</v>
      </c>
      <c r="R44" s="12">
        <f>авг.24!E39</f>
        <v>174</v>
      </c>
      <c r="S44" s="12">
        <f>сен.24!E39</f>
        <v>174</v>
      </c>
      <c r="T44" s="82">
        <f t="shared" si="1"/>
        <v>522</v>
      </c>
      <c r="U44" s="12">
        <f>окт.24!E39</f>
        <v>174</v>
      </c>
      <c r="V44" s="12">
        <f>ноя.24!E39</f>
        <v>174</v>
      </c>
      <c r="W44" s="12">
        <f>дек.24!E39</f>
        <v>174</v>
      </c>
    </row>
    <row r="45" spans="1:23" x14ac:dyDescent="0.25">
      <c r="A45" s="3">
        <v>36</v>
      </c>
      <c r="B45" s="117" t="s">
        <v>53</v>
      </c>
      <c r="C45" s="131">
        <v>58</v>
      </c>
      <c r="D45" s="131"/>
      <c r="E45" s="112">
        <f>СВОД_2023!F43</f>
        <v>-14878</v>
      </c>
      <c r="F45" s="113">
        <f t="shared" si="2"/>
        <v>-16966</v>
      </c>
      <c r="G45" s="114">
        <f>янв.24!F40+фев.24!F40+мар.24!F40+апр.24!F40+май.24!F40+июн.24!F40+июл.24!F40+авг.24!F40+сен.24!F40+окт.24!F40+ноя.24!F40+дек.24!F40</f>
        <v>0</v>
      </c>
      <c r="H45" s="83">
        <f t="shared" si="3"/>
        <v>522</v>
      </c>
      <c r="I45" s="12">
        <f>янв.24!E40</f>
        <v>174</v>
      </c>
      <c r="J45" s="12">
        <f>фев.24!E40</f>
        <v>174</v>
      </c>
      <c r="K45" s="12">
        <f>мар.24!E40</f>
        <v>174</v>
      </c>
      <c r="L45" s="82">
        <f t="shared" si="4"/>
        <v>522</v>
      </c>
      <c r="M45" s="12">
        <f>апр.24!E40</f>
        <v>174</v>
      </c>
      <c r="N45" s="12">
        <f>май.24!E40</f>
        <v>174</v>
      </c>
      <c r="O45" s="12">
        <f>июн.24!E40</f>
        <v>174</v>
      </c>
      <c r="P45" s="82">
        <f t="shared" si="0"/>
        <v>522</v>
      </c>
      <c r="Q45" s="12">
        <f>июл.24!E40</f>
        <v>174</v>
      </c>
      <c r="R45" s="12">
        <f>авг.24!E40</f>
        <v>174</v>
      </c>
      <c r="S45" s="12">
        <f>сен.24!E40</f>
        <v>174</v>
      </c>
      <c r="T45" s="82">
        <f t="shared" si="1"/>
        <v>522</v>
      </c>
      <c r="U45" s="12">
        <f>окт.24!E40</f>
        <v>174</v>
      </c>
      <c r="V45" s="12">
        <f>ноя.24!E40</f>
        <v>174</v>
      </c>
      <c r="W45" s="12">
        <f>дек.24!E40</f>
        <v>174</v>
      </c>
    </row>
    <row r="46" spans="1:23" x14ac:dyDescent="0.25">
      <c r="A46" s="3">
        <v>37</v>
      </c>
      <c r="B46" s="117" t="s">
        <v>763</v>
      </c>
      <c r="C46" s="131">
        <v>59</v>
      </c>
      <c r="D46" s="131"/>
      <c r="E46" s="112">
        <f>СВОД_2023!F44</f>
        <v>-7652</v>
      </c>
      <c r="F46" s="113">
        <f t="shared" si="2"/>
        <v>-9740</v>
      </c>
      <c r="G46" s="114">
        <f>янв.24!F41+фев.24!F41+мар.24!F41+апр.24!F41+май.24!F41+июн.24!F41+июл.24!F41+авг.24!F41+сен.24!F41+окт.24!F41+ноя.24!F41+дек.24!F41</f>
        <v>0</v>
      </c>
      <c r="H46" s="83">
        <f t="shared" si="3"/>
        <v>522</v>
      </c>
      <c r="I46" s="12">
        <f>янв.24!E41</f>
        <v>174</v>
      </c>
      <c r="J46" s="12">
        <f>фев.24!E41</f>
        <v>174</v>
      </c>
      <c r="K46" s="12">
        <f>мар.24!E41</f>
        <v>174</v>
      </c>
      <c r="L46" s="82">
        <f t="shared" si="4"/>
        <v>522</v>
      </c>
      <c r="M46" s="12">
        <f>апр.24!E41</f>
        <v>174</v>
      </c>
      <c r="N46" s="12">
        <f>май.24!E41</f>
        <v>174</v>
      </c>
      <c r="O46" s="12">
        <f>июн.24!E41</f>
        <v>174</v>
      </c>
      <c r="P46" s="82">
        <f t="shared" si="0"/>
        <v>522</v>
      </c>
      <c r="Q46" s="12">
        <f>июл.24!E41</f>
        <v>174</v>
      </c>
      <c r="R46" s="12">
        <f>авг.24!E41</f>
        <v>174</v>
      </c>
      <c r="S46" s="12">
        <f>сен.24!E41</f>
        <v>174</v>
      </c>
      <c r="T46" s="82">
        <f t="shared" si="1"/>
        <v>522</v>
      </c>
      <c r="U46" s="12">
        <f>окт.24!E41</f>
        <v>174</v>
      </c>
      <c r="V46" s="12">
        <f>ноя.24!E41</f>
        <v>174</v>
      </c>
      <c r="W46" s="12">
        <f>дек.24!E41</f>
        <v>174</v>
      </c>
    </row>
    <row r="47" spans="1:23" x14ac:dyDescent="0.25">
      <c r="A47" s="3">
        <v>38</v>
      </c>
      <c r="B47" s="117" t="s">
        <v>55</v>
      </c>
      <c r="C47" s="131">
        <v>60</v>
      </c>
      <c r="D47" s="131"/>
      <c r="E47" s="112">
        <f>СВОД_2023!F45</f>
        <v>-14878</v>
      </c>
      <c r="F47" s="113">
        <f t="shared" si="2"/>
        <v>-16966</v>
      </c>
      <c r="G47" s="114">
        <f>янв.24!F42+фев.24!F42+мар.24!F42+апр.24!F42+май.24!F42+июн.24!F42+июл.24!F42+авг.24!F42+сен.24!F42+окт.24!F42+ноя.24!F42+дек.24!F42</f>
        <v>0</v>
      </c>
      <c r="H47" s="83">
        <f t="shared" si="3"/>
        <v>522</v>
      </c>
      <c r="I47" s="12">
        <f>янв.24!E42</f>
        <v>174</v>
      </c>
      <c r="J47" s="12">
        <f>фев.24!E42</f>
        <v>174</v>
      </c>
      <c r="K47" s="12">
        <f>мар.24!E42</f>
        <v>174</v>
      </c>
      <c r="L47" s="82">
        <f t="shared" si="4"/>
        <v>522</v>
      </c>
      <c r="M47" s="12">
        <f>апр.24!E42</f>
        <v>174</v>
      </c>
      <c r="N47" s="12">
        <f>май.24!E42</f>
        <v>174</v>
      </c>
      <c r="O47" s="12">
        <f>июн.24!E42</f>
        <v>174</v>
      </c>
      <c r="P47" s="82">
        <f t="shared" si="0"/>
        <v>522</v>
      </c>
      <c r="Q47" s="12">
        <f>июл.24!E42</f>
        <v>174</v>
      </c>
      <c r="R47" s="12">
        <f>авг.24!E42</f>
        <v>174</v>
      </c>
      <c r="S47" s="12">
        <f>сен.24!E42</f>
        <v>174</v>
      </c>
      <c r="T47" s="82">
        <f t="shared" si="1"/>
        <v>522</v>
      </c>
      <c r="U47" s="12">
        <f>окт.24!E42</f>
        <v>174</v>
      </c>
      <c r="V47" s="12">
        <f>ноя.24!E42</f>
        <v>174</v>
      </c>
      <c r="W47" s="12">
        <f>дек.24!E42</f>
        <v>174</v>
      </c>
    </row>
    <row r="48" spans="1:23" x14ac:dyDescent="0.25">
      <c r="A48" s="3">
        <v>39</v>
      </c>
      <c r="B48" s="117" t="s">
        <v>56</v>
      </c>
      <c r="C48" s="131">
        <v>62</v>
      </c>
      <c r="D48" s="131" t="s">
        <v>19</v>
      </c>
      <c r="E48" s="112">
        <f>СВОД_2023!F46</f>
        <v>-14878</v>
      </c>
      <c r="F48" s="113">
        <f t="shared" si="2"/>
        <v>-16966</v>
      </c>
      <c r="G48" s="114">
        <f>янв.24!F43+фев.24!F43+мар.24!F43+апр.24!F43+май.24!F43+июн.24!F43+июл.24!F43+авг.24!F43+сен.24!F43+окт.24!F43+ноя.24!F43+дек.24!F43</f>
        <v>0</v>
      </c>
      <c r="H48" s="83">
        <f t="shared" si="3"/>
        <v>522</v>
      </c>
      <c r="I48" s="12">
        <f>янв.24!E43</f>
        <v>174</v>
      </c>
      <c r="J48" s="12">
        <f>фев.24!E43</f>
        <v>174</v>
      </c>
      <c r="K48" s="12">
        <f>мар.24!E43</f>
        <v>174</v>
      </c>
      <c r="L48" s="82">
        <f t="shared" si="4"/>
        <v>522</v>
      </c>
      <c r="M48" s="12">
        <f>апр.24!E43</f>
        <v>174</v>
      </c>
      <c r="N48" s="12">
        <f>май.24!E43</f>
        <v>174</v>
      </c>
      <c r="O48" s="12">
        <f>июн.24!E43</f>
        <v>174</v>
      </c>
      <c r="P48" s="82">
        <f t="shared" si="0"/>
        <v>522</v>
      </c>
      <c r="Q48" s="12">
        <f>июл.24!E43</f>
        <v>174</v>
      </c>
      <c r="R48" s="12">
        <f>авг.24!E43</f>
        <v>174</v>
      </c>
      <c r="S48" s="12">
        <f>сен.24!E43</f>
        <v>174</v>
      </c>
      <c r="T48" s="82">
        <f t="shared" si="1"/>
        <v>522</v>
      </c>
      <c r="U48" s="12">
        <f>окт.24!E43</f>
        <v>174</v>
      </c>
      <c r="V48" s="12">
        <f>ноя.24!E43</f>
        <v>174</v>
      </c>
      <c r="W48" s="12">
        <f>дек.24!E43</f>
        <v>174</v>
      </c>
    </row>
    <row r="49" spans="1:23" x14ac:dyDescent="0.25">
      <c r="A49" s="3">
        <v>40</v>
      </c>
      <c r="B49" s="119" t="s">
        <v>1063</v>
      </c>
      <c r="C49" s="131">
        <v>63</v>
      </c>
      <c r="D49" s="131"/>
      <c r="E49" s="112">
        <f>СВОД_2023!F47</f>
        <v>-1216</v>
      </c>
      <c r="F49" s="113">
        <f t="shared" si="2"/>
        <v>-304</v>
      </c>
      <c r="G49" s="114">
        <f>янв.24!F44+фев.24!F44+мар.24!F44+апр.24!F44+май.24!F44+июн.24!F44+июл.24!F44+авг.24!F44+сен.24!F44+окт.24!F44+ноя.24!F44+дек.24!F44</f>
        <v>3000</v>
      </c>
      <c r="H49" s="83">
        <f t="shared" si="3"/>
        <v>522</v>
      </c>
      <c r="I49" s="12">
        <f>янв.24!E44</f>
        <v>174</v>
      </c>
      <c r="J49" s="12">
        <f>фев.24!E44</f>
        <v>174</v>
      </c>
      <c r="K49" s="12">
        <f>мар.24!E44</f>
        <v>174</v>
      </c>
      <c r="L49" s="82">
        <f t="shared" si="4"/>
        <v>522</v>
      </c>
      <c r="M49" s="12">
        <f>апр.24!E44</f>
        <v>174</v>
      </c>
      <c r="N49" s="12">
        <f>май.24!E44</f>
        <v>174</v>
      </c>
      <c r="O49" s="12">
        <f>июн.24!E44</f>
        <v>174</v>
      </c>
      <c r="P49" s="82">
        <f t="shared" si="0"/>
        <v>522</v>
      </c>
      <c r="Q49" s="12">
        <f>июл.24!E44</f>
        <v>174</v>
      </c>
      <c r="R49" s="12">
        <f>авг.24!E44</f>
        <v>174</v>
      </c>
      <c r="S49" s="12">
        <f>сен.24!E44</f>
        <v>174</v>
      </c>
      <c r="T49" s="82">
        <f t="shared" si="1"/>
        <v>522</v>
      </c>
      <c r="U49" s="12">
        <f>окт.24!E44</f>
        <v>174</v>
      </c>
      <c r="V49" s="12">
        <f>ноя.24!E44</f>
        <v>174</v>
      </c>
      <c r="W49" s="12">
        <f>дек.24!E44</f>
        <v>174</v>
      </c>
    </row>
    <row r="50" spans="1:23" x14ac:dyDescent="0.25">
      <c r="A50" s="3">
        <v>41</v>
      </c>
      <c r="B50" s="117" t="s">
        <v>764</v>
      </c>
      <c r="C50" s="131">
        <v>65</v>
      </c>
      <c r="D50" s="131"/>
      <c r="E50" s="112">
        <f>СВОД_2023!F48</f>
        <v>0</v>
      </c>
      <c r="F50" s="113">
        <f t="shared" si="2"/>
        <v>-1044</v>
      </c>
      <c r="G50" s="114">
        <f>янв.24!F45+фев.24!F45+мар.24!F45+апр.24!F45+май.24!F45+июн.24!F45+июл.24!F45+авг.24!F45+сен.24!F45+окт.24!F45+ноя.24!F45+дек.24!F45</f>
        <v>1044</v>
      </c>
      <c r="H50" s="83">
        <f t="shared" si="3"/>
        <v>522</v>
      </c>
      <c r="I50" s="12">
        <f>янв.24!E45</f>
        <v>174</v>
      </c>
      <c r="J50" s="12">
        <f>фев.24!E45</f>
        <v>174</v>
      </c>
      <c r="K50" s="12">
        <f>мар.24!E45</f>
        <v>174</v>
      </c>
      <c r="L50" s="82">
        <f t="shared" si="4"/>
        <v>522</v>
      </c>
      <c r="M50" s="12">
        <f>апр.24!E45</f>
        <v>174</v>
      </c>
      <c r="N50" s="12">
        <f>май.24!E45</f>
        <v>174</v>
      </c>
      <c r="O50" s="12">
        <f>июн.24!E45</f>
        <v>174</v>
      </c>
      <c r="P50" s="82">
        <f t="shared" si="0"/>
        <v>522</v>
      </c>
      <c r="Q50" s="12">
        <f>июл.24!E45</f>
        <v>174</v>
      </c>
      <c r="R50" s="12">
        <f>авг.24!E45</f>
        <v>174</v>
      </c>
      <c r="S50" s="12">
        <f>сен.24!E45</f>
        <v>174</v>
      </c>
      <c r="T50" s="82">
        <f t="shared" si="1"/>
        <v>522</v>
      </c>
      <c r="U50" s="12">
        <f>окт.24!E45</f>
        <v>174</v>
      </c>
      <c r="V50" s="12">
        <f>ноя.24!E45</f>
        <v>174</v>
      </c>
      <c r="W50" s="12">
        <f>дек.24!E45</f>
        <v>174</v>
      </c>
    </row>
    <row r="51" spans="1:23" x14ac:dyDescent="0.25">
      <c r="A51" s="3">
        <v>42</v>
      </c>
      <c r="B51" s="117" t="s">
        <v>59</v>
      </c>
      <c r="C51" s="131">
        <v>66</v>
      </c>
      <c r="D51" s="131"/>
      <c r="E51" s="112">
        <f>СВОД_2023!F49</f>
        <v>-6282</v>
      </c>
      <c r="F51" s="113">
        <f t="shared" si="2"/>
        <v>-8370</v>
      </c>
      <c r="G51" s="114">
        <f>янв.24!F46+фев.24!F46+мар.24!F46+апр.24!F46+май.24!F46+июн.24!F46+июл.24!F46+авг.24!F46+сен.24!F46+окт.24!F46+ноя.24!F46+дек.24!F46</f>
        <v>0</v>
      </c>
      <c r="H51" s="83">
        <f t="shared" si="3"/>
        <v>522</v>
      </c>
      <c r="I51" s="12">
        <f>янв.24!E46</f>
        <v>174</v>
      </c>
      <c r="J51" s="12">
        <f>фев.24!E46</f>
        <v>174</v>
      </c>
      <c r="K51" s="12">
        <f>мар.24!E46</f>
        <v>174</v>
      </c>
      <c r="L51" s="82">
        <f t="shared" si="4"/>
        <v>522</v>
      </c>
      <c r="M51" s="12">
        <f>апр.24!E46</f>
        <v>174</v>
      </c>
      <c r="N51" s="12">
        <f>май.24!E46</f>
        <v>174</v>
      </c>
      <c r="O51" s="12">
        <f>июн.24!E46</f>
        <v>174</v>
      </c>
      <c r="P51" s="82">
        <f t="shared" si="0"/>
        <v>522</v>
      </c>
      <c r="Q51" s="12">
        <f>июл.24!E46</f>
        <v>174</v>
      </c>
      <c r="R51" s="12">
        <f>авг.24!E46</f>
        <v>174</v>
      </c>
      <c r="S51" s="12">
        <f>сен.24!E46</f>
        <v>174</v>
      </c>
      <c r="T51" s="82">
        <f t="shared" si="1"/>
        <v>522</v>
      </c>
      <c r="U51" s="12">
        <f>окт.24!E46</f>
        <v>174</v>
      </c>
      <c r="V51" s="12">
        <f>ноя.24!E46</f>
        <v>174</v>
      </c>
      <c r="W51" s="12">
        <f>дек.24!E46</f>
        <v>174</v>
      </c>
    </row>
    <row r="52" spans="1:23" x14ac:dyDescent="0.25">
      <c r="A52" s="3">
        <v>43</v>
      </c>
      <c r="B52" s="117" t="s">
        <v>1702</v>
      </c>
      <c r="C52" s="131">
        <v>67</v>
      </c>
      <c r="D52" s="131"/>
      <c r="E52" s="112">
        <f>СВОД_2023!F50</f>
        <v>-696</v>
      </c>
      <c r="F52" s="113">
        <f t="shared" si="2"/>
        <v>-2784</v>
      </c>
      <c r="G52" s="114">
        <f>янв.24!F47+фев.24!F47+мар.24!F47+апр.24!F47+май.24!F47+июн.24!F47+июл.24!F47+авг.24!F47+сен.24!F47+окт.24!F47+ноя.24!F47+дек.24!F47</f>
        <v>0</v>
      </c>
      <c r="H52" s="83">
        <f t="shared" si="3"/>
        <v>522</v>
      </c>
      <c r="I52" s="12">
        <f>янв.24!E47</f>
        <v>174</v>
      </c>
      <c r="J52" s="12">
        <f>фев.24!E47</f>
        <v>174</v>
      </c>
      <c r="K52" s="12">
        <f>мар.24!E47</f>
        <v>174</v>
      </c>
      <c r="L52" s="82">
        <f t="shared" si="4"/>
        <v>522</v>
      </c>
      <c r="M52" s="12">
        <f>апр.24!E47</f>
        <v>174</v>
      </c>
      <c r="N52" s="12">
        <f>май.24!E47</f>
        <v>174</v>
      </c>
      <c r="O52" s="12">
        <f>июн.24!E47</f>
        <v>174</v>
      </c>
      <c r="P52" s="82">
        <f t="shared" si="0"/>
        <v>522</v>
      </c>
      <c r="Q52" s="12">
        <f>июл.24!E47</f>
        <v>174</v>
      </c>
      <c r="R52" s="12">
        <f>авг.24!E47</f>
        <v>174</v>
      </c>
      <c r="S52" s="12">
        <f>сен.24!E47</f>
        <v>174</v>
      </c>
      <c r="T52" s="82">
        <f t="shared" si="1"/>
        <v>522</v>
      </c>
      <c r="U52" s="12">
        <f>окт.24!E47</f>
        <v>174</v>
      </c>
      <c r="V52" s="12">
        <f>ноя.24!E47</f>
        <v>174</v>
      </c>
      <c r="W52" s="12">
        <f>дек.24!E47</f>
        <v>174</v>
      </c>
    </row>
    <row r="53" spans="1:23" x14ac:dyDescent="0.25">
      <c r="A53" s="3">
        <v>44</v>
      </c>
      <c r="B53" s="107" t="s">
        <v>765</v>
      </c>
      <c r="C53" s="131">
        <v>70</v>
      </c>
      <c r="D53" s="131"/>
      <c r="E53" s="112">
        <f>СВОД_2023!F51</f>
        <v>-174</v>
      </c>
      <c r="F53" s="113">
        <f t="shared" si="2"/>
        <v>522</v>
      </c>
      <c r="G53" s="114">
        <f>янв.24!F48+фев.24!F48+мар.24!F48+апр.24!F48+май.24!F48+июн.24!F48+июл.24!F48+авг.24!F48+сен.24!F48+окт.24!F48+ноя.24!F48+дек.24!F48</f>
        <v>2784</v>
      </c>
      <c r="H53" s="83">
        <f t="shared" si="3"/>
        <v>522</v>
      </c>
      <c r="I53" s="12">
        <f>янв.24!E48</f>
        <v>174</v>
      </c>
      <c r="J53" s="12">
        <f>фев.24!E48</f>
        <v>174</v>
      </c>
      <c r="K53" s="12">
        <f>мар.24!E48</f>
        <v>174</v>
      </c>
      <c r="L53" s="82">
        <f t="shared" si="4"/>
        <v>522</v>
      </c>
      <c r="M53" s="12">
        <f>апр.24!E48</f>
        <v>174</v>
      </c>
      <c r="N53" s="12">
        <f>май.24!E48</f>
        <v>174</v>
      </c>
      <c r="O53" s="12">
        <f>июн.24!E48</f>
        <v>174</v>
      </c>
      <c r="P53" s="82">
        <f t="shared" si="0"/>
        <v>522</v>
      </c>
      <c r="Q53" s="12">
        <f>июл.24!E48</f>
        <v>174</v>
      </c>
      <c r="R53" s="12">
        <f>авг.24!E48</f>
        <v>174</v>
      </c>
      <c r="S53" s="12">
        <f>сен.24!E48</f>
        <v>174</v>
      </c>
      <c r="T53" s="82">
        <f t="shared" si="1"/>
        <v>522</v>
      </c>
      <c r="U53" s="12">
        <f>окт.24!E48</f>
        <v>174</v>
      </c>
      <c r="V53" s="12">
        <f>ноя.24!E48</f>
        <v>174</v>
      </c>
      <c r="W53" s="12">
        <f>дек.24!E48</f>
        <v>174</v>
      </c>
    </row>
    <row r="54" spans="1:23" x14ac:dyDescent="0.25">
      <c r="A54" s="3">
        <v>45</v>
      </c>
      <c r="B54" s="107" t="s">
        <v>62</v>
      </c>
      <c r="C54" s="131">
        <v>71</v>
      </c>
      <c r="D54" s="131"/>
      <c r="E54" s="112">
        <f>СВОД_2023!F52</f>
        <v>-6878</v>
      </c>
      <c r="F54" s="113">
        <f t="shared" si="2"/>
        <v>-8966</v>
      </c>
      <c r="G54" s="114">
        <f>янв.24!F49+фев.24!F49+мар.24!F49+апр.24!F49+май.24!F49+июн.24!F49+июл.24!F49+авг.24!F49+сен.24!F49+окт.24!F49+ноя.24!F49+дек.24!F49</f>
        <v>0</v>
      </c>
      <c r="H54" s="83">
        <f t="shared" si="3"/>
        <v>522</v>
      </c>
      <c r="I54" s="12">
        <f>янв.24!E49</f>
        <v>174</v>
      </c>
      <c r="J54" s="12">
        <f>фев.24!E49</f>
        <v>174</v>
      </c>
      <c r="K54" s="12">
        <f>мар.24!E49</f>
        <v>174</v>
      </c>
      <c r="L54" s="82">
        <f t="shared" si="4"/>
        <v>522</v>
      </c>
      <c r="M54" s="12">
        <f>апр.24!E49</f>
        <v>174</v>
      </c>
      <c r="N54" s="12">
        <f>май.24!E49</f>
        <v>174</v>
      </c>
      <c r="O54" s="12">
        <f>июн.24!E49</f>
        <v>174</v>
      </c>
      <c r="P54" s="82">
        <f t="shared" si="0"/>
        <v>522</v>
      </c>
      <c r="Q54" s="12">
        <f>июл.24!E49</f>
        <v>174</v>
      </c>
      <c r="R54" s="12">
        <f>авг.24!E49</f>
        <v>174</v>
      </c>
      <c r="S54" s="12">
        <f>сен.24!E49</f>
        <v>174</v>
      </c>
      <c r="T54" s="82">
        <f t="shared" si="1"/>
        <v>522</v>
      </c>
      <c r="U54" s="12">
        <f>окт.24!E49</f>
        <v>174</v>
      </c>
      <c r="V54" s="12">
        <f>ноя.24!E49</f>
        <v>174</v>
      </c>
      <c r="W54" s="12">
        <f>дек.24!E49</f>
        <v>174</v>
      </c>
    </row>
    <row r="55" spans="1:23" x14ac:dyDescent="0.25">
      <c r="A55" s="3">
        <v>46</v>
      </c>
      <c r="B55" s="107" t="s">
        <v>63</v>
      </c>
      <c r="C55" s="131">
        <v>72</v>
      </c>
      <c r="D55" s="131"/>
      <c r="E55" s="112">
        <f>СВОД_2023!F53</f>
        <v>-6090</v>
      </c>
      <c r="F55" s="113">
        <f t="shared" si="2"/>
        <v>-8178</v>
      </c>
      <c r="G55" s="114">
        <f>янв.24!F50+фев.24!F50+мар.24!F50+апр.24!F50+май.24!F50+июн.24!F50+июл.24!F50+авг.24!F50+сен.24!F50+окт.24!F50+ноя.24!F50+дек.24!F50</f>
        <v>0</v>
      </c>
      <c r="H55" s="83">
        <f t="shared" si="3"/>
        <v>522</v>
      </c>
      <c r="I55" s="12">
        <f>янв.24!E50</f>
        <v>174</v>
      </c>
      <c r="J55" s="12">
        <f>фев.24!E50</f>
        <v>174</v>
      </c>
      <c r="K55" s="12">
        <f>мар.24!E50</f>
        <v>174</v>
      </c>
      <c r="L55" s="82">
        <f t="shared" si="4"/>
        <v>522</v>
      </c>
      <c r="M55" s="12">
        <f>апр.24!E50</f>
        <v>174</v>
      </c>
      <c r="N55" s="12">
        <f>май.24!E50</f>
        <v>174</v>
      </c>
      <c r="O55" s="12">
        <f>июн.24!E50</f>
        <v>174</v>
      </c>
      <c r="P55" s="82">
        <f t="shared" si="0"/>
        <v>522</v>
      </c>
      <c r="Q55" s="12">
        <f>июл.24!E50</f>
        <v>174</v>
      </c>
      <c r="R55" s="12">
        <f>авг.24!E50</f>
        <v>174</v>
      </c>
      <c r="S55" s="12">
        <f>сен.24!E50</f>
        <v>174</v>
      </c>
      <c r="T55" s="82">
        <f t="shared" si="1"/>
        <v>522</v>
      </c>
      <c r="U55" s="12">
        <f>окт.24!E50</f>
        <v>174</v>
      </c>
      <c r="V55" s="12">
        <f>ноя.24!E50</f>
        <v>174</v>
      </c>
      <c r="W55" s="12">
        <f>дек.24!E50</f>
        <v>174</v>
      </c>
    </row>
    <row r="56" spans="1:23" x14ac:dyDescent="0.25">
      <c r="A56" s="3">
        <v>47</v>
      </c>
      <c r="B56" s="107" t="s">
        <v>64</v>
      </c>
      <c r="C56" s="131">
        <v>74</v>
      </c>
      <c r="D56" s="131"/>
      <c r="E56" s="112">
        <f>СВОД_2023!F54</f>
        <v>34</v>
      </c>
      <c r="F56" s="113">
        <f t="shared" si="2"/>
        <v>34</v>
      </c>
      <c r="G56" s="114">
        <f>янв.24!F51+фев.24!F51+мар.24!F51+апр.24!F51+май.24!F51+июн.24!F51+июл.24!F51+авг.24!F51+сен.24!F51+окт.24!F51+ноя.24!F51+дек.24!F51</f>
        <v>2088</v>
      </c>
      <c r="H56" s="83">
        <f t="shared" si="3"/>
        <v>522</v>
      </c>
      <c r="I56" s="12">
        <f>янв.24!E51</f>
        <v>174</v>
      </c>
      <c r="J56" s="12">
        <f>фев.24!E51</f>
        <v>174</v>
      </c>
      <c r="K56" s="12">
        <f>мар.24!E51</f>
        <v>174</v>
      </c>
      <c r="L56" s="82">
        <f t="shared" si="4"/>
        <v>522</v>
      </c>
      <c r="M56" s="12">
        <f>апр.24!E51</f>
        <v>174</v>
      </c>
      <c r="N56" s="12">
        <f>май.24!E51</f>
        <v>174</v>
      </c>
      <c r="O56" s="12">
        <f>июн.24!E51</f>
        <v>174</v>
      </c>
      <c r="P56" s="82">
        <f t="shared" si="0"/>
        <v>522</v>
      </c>
      <c r="Q56" s="12">
        <f>июл.24!E51</f>
        <v>174</v>
      </c>
      <c r="R56" s="12">
        <f>авг.24!E51</f>
        <v>174</v>
      </c>
      <c r="S56" s="12">
        <f>сен.24!E51</f>
        <v>174</v>
      </c>
      <c r="T56" s="82">
        <f t="shared" si="1"/>
        <v>522</v>
      </c>
      <c r="U56" s="12">
        <f>окт.24!E51</f>
        <v>174</v>
      </c>
      <c r="V56" s="12">
        <f>ноя.24!E51</f>
        <v>174</v>
      </c>
      <c r="W56" s="12">
        <f>дек.24!E51</f>
        <v>174</v>
      </c>
    </row>
    <row r="57" spans="1:23" x14ac:dyDescent="0.25">
      <c r="A57" s="3">
        <v>48</v>
      </c>
      <c r="B57" s="107" t="s">
        <v>65</v>
      </c>
      <c r="C57" s="131">
        <v>76</v>
      </c>
      <c r="D57" s="131" t="s">
        <v>19</v>
      </c>
      <c r="E57" s="112">
        <f>СВОД_2023!F55</f>
        <v>-2088</v>
      </c>
      <c r="F57" s="113">
        <f t="shared" si="2"/>
        <v>-1176</v>
      </c>
      <c r="G57" s="114">
        <f>янв.24!F52+фев.24!F52+мар.24!F52+апр.24!F52+май.24!F52+июн.24!F52+июл.24!F52+авг.24!F52+сен.24!F52+окт.24!F52+ноя.24!F52+дек.24!F52</f>
        <v>3000</v>
      </c>
      <c r="H57" s="83">
        <f t="shared" si="3"/>
        <v>522</v>
      </c>
      <c r="I57" s="12">
        <f>янв.24!E52</f>
        <v>174</v>
      </c>
      <c r="J57" s="12">
        <f>фев.24!E52</f>
        <v>174</v>
      </c>
      <c r="K57" s="12">
        <f>мар.24!E52</f>
        <v>174</v>
      </c>
      <c r="L57" s="82">
        <f t="shared" si="4"/>
        <v>522</v>
      </c>
      <c r="M57" s="12">
        <f>апр.24!E52</f>
        <v>174</v>
      </c>
      <c r="N57" s="12">
        <f>май.24!E52</f>
        <v>174</v>
      </c>
      <c r="O57" s="12">
        <f>июн.24!E52</f>
        <v>174</v>
      </c>
      <c r="P57" s="82">
        <f t="shared" si="0"/>
        <v>522</v>
      </c>
      <c r="Q57" s="12">
        <f>июл.24!E52</f>
        <v>174</v>
      </c>
      <c r="R57" s="12">
        <f>авг.24!E52</f>
        <v>174</v>
      </c>
      <c r="S57" s="12">
        <f>сен.24!E52</f>
        <v>174</v>
      </c>
      <c r="T57" s="82">
        <f t="shared" si="1"/>
        <v>522</v>
      </c>
      <c r="U57" s="12">
        <f>окт.24!E52</f>
        <v>174</v>
      </c>
      <c r="V57" s="12">
        <f>ноя.24!E52</f>
        <v>174</v>
      </c>
      <c r="W57" s="12">
        <f>дек.24!E52</f>
        <v>174</v>
      </c>
    </row>
    <row r="58" spans="1:23" x14ac:dyDescent="0.25">
      <c r="A58" s="3">
        <v>49</v>
      </c>
      <c r="B58" s="107" t="s">
        <v>766</v>
      </c>
      <c r="C58" s="131">
        <v>77</v>
      </c>
      <c r="D58" s="131"/>
      <c r="E58" s="112">
        <f>СВОД_2023!F56</f>
        <v>66</v>
      </c>
      <c r="F58" s="113">
        <f t="shared" si="2"/>
        <v>-522</v>
      </c>
      <c r="G58" s="114">
        <f>янв.24!F53+фев.24!F53+мар.24!F53+апр.24!F53+май.24!F53+июн.24!F53+июл.24!F53+авг.24!F53+сен.24!F53+окт.24!F53+ноя.24!F53+дек.24!F53</f>
        <v>1500</v>
      </c>
      <c r="H58" s="83">
        <f t="shared" si="3"/>
        <v>522</v>
      </c>
      <c r="I58" s="12">
        <f>янв.24!E53</f>
        <v>174</v>
      </c>
      <c r="J58" s="12">
        <f>фев.24!E53</f>
        <v>174</v>
      </c>
      <c r="K58" s="12">
        <f>мар.24!E53</f>
        <v>174</v>
      </c>
      <c r="L58" s="82">
        <f t="shared" si="4"/>
        <v>522</v>
      </c>
      <c r="M58" s="12">
        <f>апр.24!E53</f>
        <v>174</v>
      </c>
      <c r="N58" s="12">
        <f>май.24!E53</f>
        <v>174</v>
      </c>
      <c r="O58" s="12">
        <f>июн.24!E53</f>
        <v>174</v>
      </c>
      <c r="P58" s="82">
        <f t="shared" si="0"/>
        <v>522</v>
      </c>
      <c r="Q58" s="12">
        <f>июл.24!E53</f>
        <v>174</v>
      </c>
      <c r="R58" s="12">
        <f>авг.24!E53</f>
        <v>174</v>
      </c>
      <c r="S58" s="12">
        <f>сен.24!E53</f>
        <v>174</v>
      </c>
      <c r="T58" s="82">
        <f t="shared" si="1"/>
        <v>522</v>
      </c>
      <c r="U58" s="12">
        <f>окт.24!E53</f>
        <v>174</v>
      </c>
      <c r="V58" s="12">
        <f>ноя.24!E53</f>
        <v>174</v>
      </c>
      <c r="W58" s="12">
        <f>дек.24!E53</f>
        <v>174</v>
      </c>
    </row>
    <row r="59" spans="1:23" x14ac:dyDescent="0.25">
      <c r="A59" s="3">
        <v>50</v>
      </c>
      <c r="B59" s="107" t="s">
        <v>1064</v>
      </c>
      <c r="C59" s="131">
        <v>78</v>
      </c>
      <c r="D59" s="131"/>
      <c r="E59" s="112">
        <f>СВОД_2023!F57</f>
        <v>-344</v>
      </c>
      <c r="F59" s="113">
        <f t="shared" si="2"/>
        <v>-518</v>
      </c>
      <c r="G59" s="114">
        <f>янв.24!F54+фев.24!F54+мар.24!F54+апр.24!F54+май.24!F54+июн.24!F54+июл.24!F54+авг.24!F54+сен.24!F54+окт.24!F54+ноя.24!F54+дек.24!F54</f>
        <v>1914</v>
      </c>
      <c r="H59" s="83">
        <f t="shared" si="3"/>
        <v>522</v>
      </c>
      <c r="I59" s="12">
        <f>янв.24!E54</f>
        <v>174</v>
      </c>
      <c r="J59" s="12">
        <f>фев.24!E54</f>
        <v>174</v>
      </c>
      <c r="K59" s="12">
        <f>мар.24!E54</f>
        <v>174</v>
      </c>
      <c r="L59" s="82">
        <f t="shared" si="4"/>
        <v>522</v>
      </c>
      <c r="M59" s="12">
        <f>апр.24!E54</f>
        <v>174</v>
      </c>
      <c r="N59" s="12">
        <f>май.24!E54</f>
        <v>174</v>
      </c>
      <c r="O59" s="12">
        <f>июн.24!E54</f>
        <v>174</v>
      </c>
      <c r="P59" s="82">
        <f t="shared" si="0"/>
        <v>522</v>
      </c>
      <c r="Q59" s="12">
        <f>июл.24!E54</f>
        <v>174</v>
      </c>
      <c r="R59" s="12">
        <f>авг.24!E54</f>
        <v>174</v>
      </c>
      <c r="S59" s="12">
        <f>сен.24!E54</f>
        <v>174</v>
      </c>
      <c r="T59" s="82">
        <f t="shared" si="1"/>
        <v>522</v>
      </c>
      <c r="U59" s="12">
        <f>окт.24!E54</f>
        <v>174</v>
      </c>
      <c r="V59" s="12">
        <f>ноя.24!E54</f>
        <v>174</v>
      </c>
      <c r="W59" s="12">
        <f>дек.24!E54</f>
        <v>174</v>
      </c>
    </row>
    <row r="60" spans="1:23" x14ac:dyDescent="0.25">
      <c r="A60" s="3">
        <v>51</v>
      </c>
      <c r="B60" s="107" t="s">
        <v>68</v>
      </c>
      <c r="C60" s="131">
        <v>78</v>
      </c>
      <c r="D60" s="131" t="s">
        <v>19</v>
      </c>
      <c r="E60" s="112">
        <f>СВОД_2023!F58</f>
        <v>-15</v>
      </c>
      <c r="F60" s="113">
        <f t="shared" si="2"/>
        <v>397</v>
      </c>
      <c r="G60" s="114">
        <f>янв.24!F55+фев.24!F55+мар.24!F55+апр.24!F55+май.24!F55+июн.24!F55+июл.24!F55+авг.24!F55+сен.24!F55+окт.24!F55+ноя.24!F55+дек.24!F55</f>
        <v>2500</v>
      </c>
      <c r="H60" s="83">
        <f t="shared" si="3"/>
        <v>522</v>
      </c>
      <c r="I60" s="12">
        <f>янв.24!E55</f>
        <v>174</v>
      </c>
      <c r="J60" s="12">
        <f>фев.24!E55</f>
        <v>174</v>
      </c>
      <c r="K60" s="12">
        <f>мар.24!E55</f>
        <v>174</v>
      </c>
      <c r="L60" s="82">
        <f t="shared" si="4"/>
        <v>522</v>
      </c>
      <c r="M60" s="12">
        <f>апр.24!E55</f>
        <v>174</v>
      </c>
      <c r="N60" s="12">
        <f>май.24!E55</f>
        <v>174</v>
      </c>
      <c r="O60" s="12">
        <f>июн.24!E55</f>
        <v>174</v>
      </c>
      <c r="P60" s="82">
        <f t="shared" si="0"/>
        <v>522</v>
      </c>
      <c r="Q60" s="12">
        <f>июл.24!E55</f>
        <v>174</v>
      </c>
      <c r="R60" s="12">
        <f>авг.24!E55</f>
        <v>174</v>
      </c>
      <c r="S60" s="12">
        <f>сен.24!E55</f>
        <v>174</v>
      </c>
      <c r="T60" s="82">
        <f t="shared" si="1"/>
        <v>522</v>
      </c>
      <c r="U60" s="12">
        <f>окт.24!E55</f>
        <v>174</v>
      </c>
      <c r="V60" s="12">
        <f>ноя.24!E55</f>
        <v>174</v>
      </c>
      <c r="W60" s="12">
        <f>дек.24!E55</f>
        <v>174</v>
      </c>
    </row>
    <row r="61" spans="1:23" x14ac:dyDescent="0.25">
      <c r="A61" s="3">
        <v>52</v>
      </c>
      <c r="B61" s="107" t="s">
        <v>69</v>
      </c>
      <c r="C61" s="131">
        <v>79</v>
      </c>
      <c r="D61" s="131"/>
      <c r="E61" s="112">
        <f>СВОД_2023!F59</f>
        <v>-1836</v>
      </c>
      <c r="F61" s="113">
        <f t="shared" si="2"/>
        <v>-1884</v>
      </c>
      <c r="G61" s="114">
        <f>янв.24!F56+фев.24!F56+мар.24!F56+апр.24!F56+май.24!F56+июн.24!F56+июл.24!F56+авг.24!F56+сен.24!F56+окт.24!F56+ноя.24!F56+дек.24!F56</f>
        <v>2040</v>
      </c>
      <c r="H61" s="83">
        <f t="shared" si="3"/>
        <v>522</v>
      </c>
      <c r="I61" s="12">
        <f>янв.24!E56</f>
        <v>174</v>
      </c>
      <c r="J61" s="12">
        <f>фев.24!E56</f>
        <v>174</v>
      </c>
      <c r="K61" s="12">
        <f>мар.24!E56</f>
        <v>174</v>
      </c>
      <c r="L61" s="82">
        <f t="shared" si="4"/>
        <v>522</v>
      </c>
      <c r="M61" s="12">
        <f>апр.24!E56</f>
        <v>174</v>
      </c>
      <c r="N61" s="12">
        <f>май.24!E56</f>
        <v>174</v>
      </c>
      <c r="O61" s="12">
        <f>июн.24!E56</f>
        <v>174</v>
      </c>
      <c r="P61" s="82">
        <f t="shared" si="0"/>
        <v>522</v>
      </c>
      <c r="Q61" s="12">
        <f>июл.24!E56</f>
        <v>174</v>
      </c>
      <c r="R61" s="12">
        <f>авг.24!E56</f>
        <v>174</v>
      </c>
      <c r="S61" s="12">
        <f>сен.24!E56</f>
        <v>174</v>
      </c>
      <c r="T61" s="82">
        <f t="shared" si="1"/>
        <v>522</v>
      </c>
      <c r="U61" s="12">
        <f>окт.24!E56</f>
        <v>174</v>
      </c>
      <c r="V61" s="12">
        <f>ноя.24!E56</f>
        <v>174</v>
      </c>
      <c r="W61" s="12">
        <f>дек.24!E56</f>
        <v>174</v>
      </c>
    </row>
    <row r="62" spans="1:23" x14ac:dyDescent="0.25">
      <c r="A62" s="3">
        <v>53</v>
      </c>
      <c r="B62" s="107" t="s">
        <v>70</v>
      </c>
      <c r="C62" s="131">
        <v>80</v>
      </c>
      <c r="D62" s="131"/>
      <c r="E62" s="112">
        <f>СВОД_2023!F60</f>
        <v>-14878</v>
      </c>
      <c r="F62" s="113">
        <f t="shared" si="2"/>
        <v>-16966</v>
      </c>
      <c r="G62" s="114">
        <f>янв.24!F57+фев.24!F57+мар.24!F57+апр.24!F57+май.24!F57+июн.24!F57+июл.24!F57+авг.24!F57+сен.24!F57+окт.24!F57+ноя.24!F57+дек.24!F57</f>
        <v>0</v>
      </c>
      <c r="H62" s="83">
        <f t="shared" si="3"/>
        <v>522</v>
      </c>
      <c r="I62" s="12">
        <f>янв.24!E57</f>
        <v>174</v>
      </c>
      <c r="J62" s="12">
        <f>фев.24!E57</f>
        <v>174</v>
      </c>
      <c r="K62" s="12">
        <f>мар.24!E57</f>
        <v>174</v>
      </c>
      <c r="L62" s="82">
        <f t="shared" si="4"/>
        <v>522</v>
      </c>
      <c r="M62" s="12">
        <f>апр.24!E57</f>
        <v>174</v>
      </c>
      <c r="N62" s="12">
        <f>май.24!E57</f>
        <v>174</v>
      </c>
      <c r="O62" s="12">
        <f>июн.24!E57</f>
        <v>174</v>
      </c>
      <c r="P62" s="82">
        <f t="shared" si="0"/>
        <v>522</v>
      </c>
      <c r="Q62" s="12">
        <f>июл.24!E57</f>
        <v>174</v>
      </c>
      <c r="R62" s="12">
        <f>авг.24!E57</f>
        <v>174</v>
      </c>
      <c r="S62" s="12">
        <f>сен.24!E57</f>
        <v>174</v>
      </c>
      <c r="T62" s="82">
        <f t="shared" si="1"/>
        <v>522</v>
      </c>
      <c r="U62" s="12">
        <f>окт.24!E57</f>
        <v>174</v>
      </c>
      <c r="V62" s="12">
        <f>ноя.24!E57</f>
        <v>174</v>
      </c>
      <c r="W62" s="12">
        <f>дек.24!E57</f>
        <v>174</v>
      </c>
    </row>
    <row r="63" spans="1:23" x14ac:dyDescent="0.25">
      <c r="A63" s="3">
        <v>54</v>
      </c>
      <c r="B63" s="107" t="s">
        <v>71</v>
      </c>
      <c r="C63" s="131">
        <v>82</v>
      </c>
      <c r="D63" s="131"/>
      <c r="E63" s="112">
        <f>СВОД_2023!F61</f>
        <v>-2088</v>
      </c>
      <c r="F63" s="113">
        <f t="shared" si="2"/>
        <v>-4176</v>
      </c>
      <c r="G63" s="114">
        <f>янв.24!F58+фев.24!F58+мар.24!F58+апр.24!F58+май.24!F58+июн.24!F58+июл.24!F58+авг.24!F58+сен.24!F58+окт.24!F58+ноя.24!F58+дек.24!F58</f>
        <v>0</v>
      </c>
      <c r="H63" s="83">
        <f t="shared" si="3"/>
        <v>522</v>
      </c>
      <c r="I63" s="12">
        <f>янв.24!E58</f>
        <v>174</v>
      </c>
      <c r="J63" s="12">
        <f>фев.24!E58</f>
        <v>174</v>
      </c>
      <c r="K63" s="12">
        <f>мар.24!E58</f>
        <v>174</v>
      </c>
      <c r="L63" s="82">
        <f t="shared" si="4"/>
        <v>522</v>
      </c>
      <c r="M63" s="12">
        <f>апр.24!E58</f>
        <v>174</v>
      </c>
      <c r="N63" s="12">
        <f>май.24!E58</f>
        <v>174</v>
      </c>
      <c r="O63" s="12">
        <f>июн.24!E58</f>
        <v>174</v>
      </c>
      <c r="P63" s="82">
        <f t="shared" si="0"/>
        <v>522</v>
      </c>
      <c r="Q63" s="12">
        <f>июл.24!E58</f>
        <v>174</v>
      </c>
      <c r="R63" s="12">
        <f>авг.24!E58</f>
        <v>174</v>
      </c>
      <c r="S63" s="12">
        <f>сен.24!E58</f>
        <v>174</v>
      </c>
      <c r="T63" s="82">
        <f t="shared" si="1"/>
        <v>522</v>
      </c>
      <c r="U63" s="12">
        <f>окт.24!E58</f>
        <v>174</v>
      </c>
      <c r="V63" s="12">
        <f>ноя.24!E58</f>
        <v>174</v>
      </c>
      <c r="W63" s="12">
        <f>дек.24!E58</f>
        <v>174</v>
      </c>
    </row>
    <row r="64" spans="1:23" x14ac:dyDescent="0.25">
      <c r="A64" s="3">
        <v>55</v>
      </c>
      <c r="B64" s="107" t="s">
        <v>1390</v>
      </c>
      <c r="C64" s="131">
        <v>83</v>
      </c>
      <c r="D64" s="131"/>
      <c r="E64" s="112">
        <f>СВОД_2023!F62</f>
        <v>-14598</v>
      </c>
      <c r="F64" s="113">
        <f t="shared" si="2"/>
        <v>-16686</v>
      </c>
      <c r="G64" s="114">
        <f>янв.24!F59+фев.24!F59+мар.24!F59+апр.24!F59+май.24!F59+июн.24!F59+июл.24!F59+авг.24!F59+сен.24!F59+окт.24!F59+ноя.24!F59+дек.24!F59</f>
        <v>0</v>
      </c>
      <c r="H64" s="83">
        <f t="shared" si="3"/>
        <v>522</v>
      </c>
      <c r="I64" s="12">
        <f>янв.24!E59</f>
        <v>174</v>
      </c>
      <c r="J64" s="12">
        <f>фев.24!E59</f>
        <v>174</v>
      </c>
      <c r="K64" s="12">
        <f>мар.24!E59</f>
        <v>174</v>
      </c>
      <c r="L64" s="82">
        <f t="shared" si="4"/>
        <v>522</v>
      </c>
      <c r="M64" s="12">
        <f>апр.24!E59</f>
        <v>174</v>
      </c>
      <c r="N64" s="12">
        <f>май.24!E59</f>
        <v>174</v>
      </c>
      <c r="O64" s="12">
        <f>июн.24!E59</f>
        <v>174</v>
      </c>
      <c r="P64" s="82">
        <f t="shared" si="0"/>
        <v>522</v>
      </c>
      <c r="Q64" s="12">
        <f>июл.24!E59</f>
        <v>174</v>
      </c>
      <c r="R64" s="12">
        <f>авг.24!E59</f>
        <v>174</v>
      </c>
      <c r="S64" s="12">
        <f>сен.24!E59</f>
        <v>174</v>
      </c>
      <c r="T64" s="82">
        <f t="shared" si="1"/>
        <v>522</v>
      </c>
      <c r="U64" s="12">
        <f>окт.24!E59</f>
        <v>174</v>
      </c>
      <c r="V64" s="12">
        <f>ноя.24!E59</f>
        <v>174</v>
      </c>
      <c r="W64" s="12">
        <f>дек.24!E59</f>
        <v>174</v>
      </c>
    </row>
    <row r="65" spans="1:23" x14ac:dyDescent="0.25">
      <c r="A65" s="3">
        <v>56</v>
      </c>
      <c r="B65" s="107" t="s">
        <v>73</v>
      </c>
      <c r="C65" s="131">
        <v>83</v>
      </c>
      <c r="D65" s="131" t="s">
        <v>19</v>
      </c>
      <c r="E65" s="112">
        <f>СВОД_2023!F63</f>
        <v>-2610</v>
      </c>
      <c r="F65" s="113">
        <f t="shared" si="2"/>
        <v>4090</v>
      </c>
      <c r="G65" s="114">
        <f>янв.24!F60+фев.24!F60+мар.24!F60+апр.24!F60+май.24!F60+июн.24!F60+июл.24!F60+авг.24!F60+сен.24!F60+окт.24!F60+ноя.24!F60+дек.24!F60</f>
        <v>8788</v>
      </c>
      <c r="H65" s="83">
        <f t="shared" si="3"/>
        <v>522</v>
      </c>
      <c r="I65" s="12">
        <f>янв.24!E60</f>
        <v>174</v>
      </c>
      <c r="J65" s="12">
        <f>фев.24!E60</f>
        <v>174</v>
      </c>
      <c r="K65" s="12">
        <f>мар.24!E60</f>
        <v>174</v>
      </c>
      <c r="L65" s="82">
        <f t="shared" si="4"/>
        <v>522</v>
      </c>
      <c r="M65" s="12">
        <f>апр.24!E60</f>
        <v>174</v>
      </c>
      <c r="N65" s="12">
        <f>май.24!E60</f>
        <v>174</v>
      </c>
      <c r="O65" s="12">
        <f>июн.24!E60</f>
        <v>174</v>
      </c>
      <c r="P65" s="82">
        <f t="shared" si="0"/>
        <v>522</v>
      </c>
      <c r="Q65" s="12">
        <f>июл.24!E60</f>
        <v>174</v>
      </c>
      <c r="R65" s="12">
        <f>авг.24!E60</f>
        <v>174</v>
      </c>
      <c r="S65" s="12">
        <f>сен.24!E60</f>
        <v>174</v>
      </c>
      <c r="T65" s="82">
        <f t="shared" si="1"/>
        <v>522</v>
      </c>
      <c r="U65" s="12">
        <f>окт.24!E60</f>
        <v>174</v>
      </c>
      <c r="V65" s="12">
        <f>ноя.24!E60</f>
        <v>174</v>
      </c>
      <c r="W65" s="12">
        <f>дек.24!E60</f>
        <v>174</v>
      </c>
    </row>
    <row r="66" spans="1:23" x14ac:dyDescent="0.25">
      <c r="A66" s="3">
        <v>57</v>
      </c>
      <c r="B66" s="107" t="s">
        <v>1703</v>
      </c>
      <c r="C66" s="131">
        <v>84</v>
      </c>
      <c r="D66" s="131"/>
      <c r="E66" s="112">
        <f>СВОД_2023!F64</f>
        <v>-1218</v>
      </c>
      <c r="F66" s="113">
        <f t="shared" si="2"/>
        <v>-3306</v>
      </c>
      <c r="G66" s="114">
        <f>янв.24!F61+фев.24!F61+мар.24!F61+апр.24!F61+май.24!F61+июн.24!F61+июл.24!F61+авг.24!F61+сен.24!F61+окт.24!F61+ноя.24!F61+дек.24!F61</f>
        <v>0</v>
      </c>
      <c r="H66" s="83">
        <f t="shared" si="3"/>
        <v>522</v>
      </c>
      <c r="I66" s="12">
        <f>янв.24!E61</f>
        <v>174</v>
      </c>
      <c r="J66" s="12">
        <f>фев.24!E61</f>
        <v>174</v>
      </c>
      <c r="K66" s="12">
        <f>мар.24!E61</f>
        <v>174</v>
      </c>
      <c r="L66" s="82">
        <f t="shared" si="4"/>
        <v>522</v>
      </c>
      <c r="M66" s="12">
        <f>апр.24!E61</f>
        <v>174</v>
      </c>
      <c r="N66" s="12">
        <f>май.24!E61</f>
        <v>174</v>
      </c>
      <c r="O66" s="12">
        <f>июн.24!E61</f>
        <v>174</v>
      </c>
      <c r="P66" s="82">
        <f t="shared" si="0"/>
        <v>522</v>
      </c>
      <c r="Q66" s="12">
        <f>июл.24!E61</f>
        <v>174</v>
      </c>
      <c r="R66" s="12">
        <f>авг.24!E61</f>
        <v>174</v>
      </c>
      <c r="S66" s="12">
        <f>сен.24!E61</f>
        <v>174</v>
      </c>
      <c r="T66" s="82">
        <f t="shared" si="1"/>
        <v>522</v>
      </c>
      <c r="U66" s="12">
        <f>окт.24!E61</f>
        <v>174</v>
      </c>
      <c r="V66" s="12">
        <f>ноя.24!E61</f>
        <v>174</v>
      </c>
      <c r="W66" s="12">
        <f>дек.24!E61</f>
        <v>174</v>
      </c>
    </row>
    <row r="67" spans="1:23" x14ac:dyDescent="0.25">
      <c r="A67" s="3">
        <v>58</v>
      </c>
      <c r="B67" s="107" t="s">
        <v>75</v>
      </c>
      <c r="C67" s="131">
        <v>87</v>
      </c>
      <c r="D67" s="131"/>
      <c r="E67" s="112">
        <f>СВОД_2023!F65</f>
        <v>-5878</v>
      </c>
      <c r="F67" s="113">
        <f t="shared" si="2"/>
        <v>-7966</v>
      </c>
      <c r="G67" s="114">
        <f>янв.24!F62+фев.24!F62+мар.24!F62+апр.24!F62+май.24!F62+июн.24!F62+июл.24!F62+авг.24!F62+сен.24!F62+окт.24!F62+ноя.24!F62+дек.24!F62</f>
        <v>0</v>
      </c>
      <c r="H67" s="83">
        <f t="shared" si="3"/>
        <v>522</v>
      </c>
      <c r="I67" s="12">
        <f>янв.24!E62</f>
        <v>174</v>
      </c>
      <c r="J67" s="12">
        <f>фев.24!E62</f>
        <v>174</v>
      </c>
      <c r="K67" s="12">
        <f>мар.24!E62</f>
        <v>174</v>
      </c>
      <c r="L67" s="82">
        <f t="shared" si="4"/>
        <v>522</v>
      </c>
      <c r="M67" s="12">
        <f>апр.24!E62</f>
        <v>174</v>
      </c>
      <c r="N67" s="12">
        <f>май.24!E62</f>
        <v>174</v>
      </c>
      <c r="O67" s="12">
        <f>июн.24!E62</f>
        <v>174</v>
      </c>
      <c r="P67" s="82">
        <f t="shared" si="0"/>
        <v>522</v>
      </c>
      <c r="Q67" s="12">
        <f>июл.24!E62</f>
        <v>174</v>
      </c>
      <c r="R67" s="12">
        <f>авг.24!E62</f>
        <v>174</v>
      </c>
      <c r="S67" s="12">
        <f>сен.24!E62</f>
        <v>174</v>
      </c>
      <c r="T67" s="82">
        <f t="shared" si="1"/>
        <v>522</v>
      </c>
      <c r="U67" s="12">
        <f>окт.24!E62</f>
        <v>174</v>
      </c>
      <c r="V67" s="12">
        <f>ноя.24!E62</f>
        <v>174</v>
      </c>
      <c r="W67" s="12">
        <f>дек.24!E62</f>
        <v>174</v>
      </c>
    </row>
    <row r="68" spans="1:23" x14ac:dyDescent="0.25">
      <c r="A68" s="3">
        <v>59</v>
      </c>
      <c r="B68" s="107" t="s">
        <v>76</v>
      </c>
      <c r="C68" s="131">
        <v>90</v>
      </c>
      <c r="D68" s="131"/>
      <c r="E68" s="112">
        <f>СВОД_2023!F66</f>
        <v>-5742</v>
      </c>
      <c r="F68" s="113">
        <f t="shared" si="2"/>
        <v>-1740</v>
      </c>
      <c r="G68" s="114">
        <f>янв.24!F63+фев.24!F63+мар.24!F63+апр.24!F63+май.24!F63+июн.24!F63+июл.24!F63+авг.24!F63+сен.24!F63+окт.24!F63+ноя.24!F63+дек.24!F63</f>
        <v>6090</v>
      </c>
      <c r="H68" s="83">
        <f t="shared" si="3"/>
        <v>522</v>
      </c>
      <c r="I68" s="12">
        <f>янв.24!E63</f>
        <v>174</v>
      </c>
      <c r="J68" s="12">
        <f>фев.24!E63</f>
        <v>174</v>
      </c>
      <c r="K68" s="12">
        <f>мар.24!E63</f>
        <v>174</v>
      </c>
      <c r="L68" s="82">
        <f t="shared" si="4"/>
        <v>522</v>
      </c>
      <c r="M68" s="12">
        <f>апр.24!E63</f>
        <v>174</v>
      </c>
      <c r="N68" s="12">
        <f>май.24!E63</f>
        <v>174</v>
      </c>
      <c r="O68" s="12">
        <f>июн.24!E63</f>
        <v>174</v>
      </c>
      <c r="P68" s="82">
        <f t="shared" si="0"/>
        <v>522</v>
      </c>
      <c r="Q68" s="12">
        <f>июл.24!E63</f>
        <v>174</v>
      </c>
      <c r="R68" s="12">
        <f>авг.24!E63</f>
        <v>174</v>
      </c>
      <c r="S68" s="12">
        <f>сен.24!E63</f>
        <v>174</v>
      </c>
      <c r="T68" s="82">
        <f t="shared" si="1"/>
        <v>522</v>
      </c>
      <c r="U68" s="12">
        <f>окт.24!E63</f>
        <v>174</v>
      </c>
      <c r="V68" s="12">
        <f>ноя.24!E63</f>
        <v>174</v>
      </c>
      <c r="W68" s="12">
        <f>дек.24!E63</f>
        <v>174</v>
      </c>
    </row>
    <row r="69" spans="1:23" x14ac:dyDescent="0.25">
      <c r="A69" s="3">
        <v>60</v>
      </c>
      <c r="B69" s="107" t="s">
        <v>77</v>
      </c>
      <c r="C69" s="131">
        <v>91</v>
      </c>
      <c r="D69" s="131"/>
      <c r="E69" s="112">
        <f>СВОД_2023!F67</f>
        <v>-140</v>
      </c>
      <c r="F69" s="113">
        <f t="shared" si="2"/>
        <v>-140</v>
      </c>
      <c r="G69" s="114">
        <f>янв.24!F64+фев.24!F64+мар.24!F64+апр.24!F64+май.24!F64+июн.24!F64+июл.24!F64+авг.24!F64+сен.24!F64+окт.24!F64+ноя.24!F64+дек.24!F64</f>
        <v>2088</v>
      </c>
      <c r="H69" s="83">
        <f t="shared" si="3"/>
        <v>522</v>
      </c>
      <c r="I69" s="12">
        <f>янв.24!E64</f>
        <v>174</v>
      </c>
      <c r="J69" s="12">
        <f>фев.24!E64</f>
        <v>174</v>
      </c>
      <c r="K69" s="12">
        <f>мар.24!E64</f>
        <v>174</v>
      </c>
      <c r="L69" s="82">
        <f t="shared" si="4"/>
        <v>522</v>
      </c>
      <c r="M69" s="12">
        <f>апр.24!E64</f>
        <v>174</v>
      </c>
      <c r="N69" s="12">
        <f>май.24!E64</f>
        <v>174</v>
      </c>
      <c r="O69" s="12">
        <f>июн.24!E64</f>
        <v>174</v>
      </c>
      <c r="P69" s="82">
        <f t="shared" si="0"/>
        <v>522</v>
      </c>
      <c r="Q69" s="12">
        <f>июл.24!E64</f>
        <v>174</v>
      </c>
      <c r="R69" s="12">
        <f>авг.24!E64</f>
        <v>174</v>
      </c>
      <c r="S69" s="12">
        <f>сен.24!E64</f>
        <v>174</v>
      </c>
      <c r="T69" s="82">
        <f t="shared" si="1"/>
        <v>522</v>
      </c>
      <c r="U69" s="12">
        <f>окт.24!E64</f>
        <v>174</v>
      </c>
      <c r="V69" s="12">
        <f>ноя.24!E64</f>
        <v>174</v>
      </c>
      <c r="W69" s="12">
        <f>дек.24!E64</f>
        <v>174</v>
      </c>
    </row>
    <row r="70" spans="1:23" x14ac:dyDescent="0.25">
      <c r="A70" s="3">
        <v>61</v>
      </c>
      <c r="B70" s="107" t="s">
        <v>78</v>
      </c>
      <c r="C70" s="131">
        <v>92</v>
      </c>
      <c r="D70" s="131"/>
      <c r="E70" s="112">
        <f>СВОД_2023!F68</f>
        <v>0</v>
      </c>
      <c r="F70" s="113">
        <f t="shared" si="2"/>
        <v>0</v>
      </c>
      <c r="G70" s="114">
        <f>янв.24!F65+фев.24!F65+мар.24!F65+апр.24!F65+май.24!F65+июн.24!F65+июл.24!F65+авг.24!F65+сен.24!F65+окт.24!F65+ноя.24!F65+дек.24!F65</f>
        <v>2088</v>
      </c>
      <c r="H70" s="83">
        <f t="shared" si="3"/>
        <v>522</v>
      </c>
      <c r="I70" s="12">
        <f>янв.24!E65</f>
        <v>174</v>
      </c>
      <c r="J70" s="12">
        <f>фев.24!E65</f>
        <v>174</v>
      </c>
      <c r="K70" s="12">
        <f>мар.24!E65</f>
        <v>174</v>
      </c>
      <c r="L70" s="82">
        <f t="shared" si="4"/>
        <v>522</v>
      </c>
      <c r="M70" s="12">
        <f>апр.24!E65</f>
        <v>174</v>
      </c>
      <c r="N70" s="12">
        <f>май.24!E65</f>
        <v>174</v>
      </c>
      <c r="O70" s="12">
        <f>июн.24!E65</f>
        <v>174</v>
      </c>
      <c r="P70" s="82">
        <f t="shared" si="0"/>
        <v>522</v>
      </c>
      <c r="Q70" s="12">
        <f>июл.24!E65</f>
        <v>174</v>
      </c>
      <c r="R70" s="12">
        <f>авг.24!E65</f>
        <v>174</v>
      </c>
      <c r="S70" s="12">
        <f>сен.24!E65</f>
        <v>174</v>
      </c>
      <c r="T70" s="82">
        <f t="shared" si="1"/>
        <v>522</v>
      </c>
      <c r="U70" s="12">
        <f>окт.24!E65</f>
        <v>174</v>
      </c>
      <c r="V70" s="12">
        <f>ноя.24!E65</f>
        <v>174</v>
      </c>
      <c r="W70" s="12">
        <f>дек.24!E65</f>
        <v>174</v>
      </c>
    </row>
    <row r="71" spans="1:23" x14ac:dyDescent="0.25">
      <c r="A71" s="3">
        <v>62</v>
      </c>
      <c r="B71" s="107" t="s">
        <v>79</v>
      </c>
      <c r="C71" s="131">
        <v>93</v>
      </c>
      <c r="D71" s="131"/>
      <c r="E71" s="112">
        <f>СВОД_2023!F69</f>
        <v>174</v>
      </c>
      <c r="F71" s="113">
        <f t="shared" si="2"/>
        <v>348</v>
      </c>
      <c r="G71" s="114">
        <f>янв.24!F66+фев.24!F66+мар.24!F66+апр.24!F66+май.24!F66+июн.24!F66+июл.24!F66+авг.24!F66+сен.24!F66+окт.24!F66+ноя.24!F66+дек.24!F66</f>
        <v>2262</v>
      </c>
      <c r="H71" s="83">
        <f t="shared" si="3"/>
        <v>522</v>
      </c>
      <c r="I71" s="12">
        <f>янв.24!E66</f>
        <v>174</v>
      </c>
      <c r="J71" s="12">
        <f>фев.24!E66</f>
        <v>174</v>
      </c>
      <c r="K71" s="12">
        <f>мар.24!E66</f>
        <v>174</v>
      </c>
      <c r="L71" s="82">
        <f t="shared" si="4"/>
        <v>522</v>
      </c>
      <c r="M71" s="12">
        <f>апр.24!E66</f>
        <v>174</v>
      </c>
      <c r="N71" s="12">
        <f>май.24!E66</f>
        <v>174</v>
      </c>
      <c r="O71" s="12">
        <f>июн.24!E66</f>
        <v>174</v>
      </c>
      <c r="P71" s="82">
        <f t="shared" si="0"/>
        <v>522</v>
      </c>
      <c r="Q71" s="12">
        <f>июл.24!E66</f>
        <v>174</v>
      </c>
      <c r="R71" s="12">
        <f>авг.24!E66</f>
        <v>174</v>
      </c>
      <c r="S71" s="12">
        <f>сен.24!E66</f>
        <v>174</v>
      </c>
      <c r="T71" s="82">
        <f t="shared" si="1"/>
        <v>522</v>
      </c>
      <c r="U71" s="12">
        <f>окт.24!E66</f>
        <v>174</v>
      </c>
      <c r="V71" s="12">
        <f>ноя.24!E66</f>
        <v>174</v>
      </c>
      <c r="W71" s="12">
        <f>дек.24!E66</f>
        <v>174</v>
      </c>
    </row>
    <row r="72" spans="1:23" x14ac:dyDescent="0.25">
      <c r="A72" s="3">
        <v>63</v>
      </c>
      <c r="B72" s="107" t="s">
        <v>1391</v>
      </c>
      <c r="C72" s="131">
        <v>95</v>
      </c>
      <c r="D72" s="131" t="s">
        <v>19</v>
      </c>
      <c r="E72" s="112">
        <f>СВОД_2023!F70</f>
        <v>-6264</v>
      </c>
      <c r="F72" s="113">
        <f t="shared" si="2"/>
        <v>-8352</v>
      </c>
      <c r="G72" s="114">
        <f>янв.24!F67+фев.24!F67+мар.24!F67+апр.24!F67+май.24!F67+июн.24!F67+июл.24!F67+авг.24!F67+сен.24!F67+окт.24!F67+ноя.24!F67+дек.24!F67</f>
        <v>0</v>
      </c>
      <c r="H72" s="83">
        <f t="shared" si="3"/>
        <v>522</v>
      </c>
      <c r="I72" s="12">
        <f>янв.24!E67</f>
        <v>174</v>
      </c>
      <c r="J72" s="12">
        <f>фев.24!E67</f>
        <v>174</v>
      </c>
      <c r="K72" s="12">
        <f>мар.24!E67</f>
        <v>174</v>
      </c>
      <c r="L72" s="82">
        <f t="shared" si="4"/>
        <v>522</v>
      </c>
      <c r="M72" s="12">
        <f>апр.24!E67</f>
        <v>174</v>
      </c>
      <c r="N72" s="12">
        <f>май.24!E67</f>
        <v>174</v>
      </c>
      <c r="O72" s="12">
        <f>июн.24!E67</f>
        <v>174</v>
      </c>
      <c r="P72" s="82">
        <f t="shared" si="0"/>
        <v>522</v>
      </c>
      <c r="Q72" s="12">
        <f>июл.24!E67</f>
        <v>174</v>
      </c>
      <c r="R72" s="12">
        <f>авг.24!E67</f>
        <v>174</v>
      </c>
      <c r="S72" s="12">
        <f>сен.24!E67</f>
        <v>174</v>
      </c>
      <c r="T72" s="82">
        <f t="shared" si="1"/>
        <v>522</v>
      </c>
      <c r="U72" s="12">
        <f>окт.24!E67</f>
        <v>174</v>
      </c>
      <c r="V72" s="12">
        <f>ноя.24!E67</f>
        <v>174</v>
      </c>
      <c r="W72" s="12">
        <f>дек.24!E67</f>
        <v>174</v>
      </c>
    </row>
    <row r="73" spans="1:23" x14ac:dyDescent="0.25">
      <c r="A73" s="3">
        <v>64</v>
      </c>
      <c r="B73" s="107" t="s">
        <v>771</v>
      </c>
      <c r="C73" s="131">
        <v>95</v>
      </c>
      <c r="D73" s="131"/>
      <c r="E73" s="112">
        <f>СВОД_2023!F71</f>
        <v>50</v>
      </c>
      <c r="F73" s="113">
        <f t="shared" si="2"/>
        <v>-2038</v>
      </c>
      <c r="G73" s="114">
        <f>янв.24!F68+фев.24!F68+мар.24!F68+апр.24!F68+май.24!F68+июн.24!F68+июл.24!F68+авг.24!F68+сен.24!F68+окт.24!F68+ноя.24!F68+дек.24!F68</f>
        <v>0</v>
      </c>
      <c r="H73" s="83">
        <f>I73+J73+K73</f>
        <v>522</v>
      </c>
      <c r="I73" s="12">
        <f>янв.24!E68</f>
        <v>174</v>
      </c>
      <c r="J73" s="12">
        <f>фев.24!E68</f>
        <v>174</v>
      </c>
      <c r="K73" s="12">
        <f>мар.24!E68</f>
        <v>174</v>
      </c>
      <c r="L73" s="82">
        <f>M73+N73+O73</f>
        <v>522</v>
      </c>
      <c r="M73" s="12">
        <f>апр.24!E68</f>
        <v>174</v>
      </c>
      <c r="N73" s="12">
        <f>май.24!E68</f>
        <v>174</v>
      </c>
      <c r="O73" s="12">
        <f>июн.24!E68</f>
        <v>174</v>
      </c>
      <c r="P73" s="82">
        <f>Q73+R73+S73</f>
        <v>522</v>
      </c>
      <c r="Q73" s="12">
        <f>июл.24!E68</f>
        <v>174</v>
      </c>
      <c r="R73" s="12">
        <f>авг.24!E68</f>
        <v>174</v>
      </c>
      <c r="S73" s="12">
        <f>сен.24!E68</f>
        <v>174</v>
      </c>
      <c r="T73" s="82">
        <f>U73+V73+W73</f>
        <v>522</v>
      </c>
      <c r="U73" s="12">
        <f>окт.24!E68</f>
        <v>174</v>
      </c>
      <c r="V73" s="12">
        <f>ноя.24!E68</f>
        <v>174</v>
      </c>
      <c r="W73" s="12">
        <f>дек.24!E68</f>
        <v>174</v>
      </c>
    </row>
    <row r="74" spans="1:23" x14ac:dyDescent="0.25">
      <c r="A74" s="3">
        <v>65</v>
      </c>
      <c r="B74" s="107" t="s">
        <v>1065</v>
      </c>
      <c r="C74" s="131">
        <v>96</v>
      </c>
      <c r="D74" s="131"/>
      <c r="E74" s="112">
        <f>СВОД_2023!F72</f>
        <v>-2976</v>
      </c>
      <c r="F74" s="113">
        <f t="shared" si="2"/>
        <v>-5064</v>
      </c>
      <c r="G74" s="114">
        <f>янв.24!F69+фев.24!F69+мар.24!F69+апр.24!F69+май.24!F69+июн.24!F69+июл.24!F69+авг.24!F69+сен.24!F69+окт.24!F69+ноя.24!F69+дек.24!F69</f>
        <v>0</v>
      </c>
      <c r="H74" s="83">
        <f t="shared" si="3"/>
        <v>522</v>
      </c>
      <c r="I74" s="12">
        <f>янв.24!E69</f>
        <v>174</v>
      </c>
      <c r="J74" s="12">
        <f>фев.24!E69</f>
        <v>174</v>
      </c>
      <c r="K74" s="12">
        <f>мар.24!E69</f>
        <v>174</v>
      </c>
      <c r="L74" s="82">
        <f t="shared" si="4"/>
        <v>522</v>
      </c>
      <c r="M74" s="12">
        <f>апр.24!E69</f>
        <v>174</v>
      </c>
      <c r="N74" s="12">
        <f>май.24!E69</f>
        <v>174</v>
      </c>
      <c r="O74" s="12">
        <f>июн.24!E69</f>
        <v>174</v>
      </c>
      <c r="P74" s="82">
        <f t="shared" si="0"/>
        <v>522</v>
      </c>
      <c r="Q74" s="12">
        <f>июл.24!E69</f>
        <v>174</v>
      </c>
      <c r="R74" s="12">
        <f>авг.24!E69</f>
        <v>174</v>
      </c>
      <c r="S74" s="12">
        <f>сен.24!E69</f>
        <v>174</v>
      </c>
      <c r="T74" s="82">
        <f t="shared" si="1"/>
        <v>522</v>
      </c>
      <c r="U74" s="12">
        <f>окт.24!E69</f>
        <v>174</v>
      </c>
      <c r="V74" s="12">
        <f>ноя.24!E69</f>
        <v>174</v>
      </c>
      <c r="W74" s="12">
        <f>дек.24!E69</f>
        <v>174</v>
      </c>
    </row>
    <row r="75" spans="1:23" x14ac:dyDescent="0.25">
      <c r="A75" s="3">
        <v>66</v>
      </c>
      <c r="B75" s="107" t="s">
        <v>768</v>
      </c>
      <c r="C75" s="131">
        <v>98</v>
      </c>
      <c r="D75" s="131"/>
      <c r="E75" s="112">
        <f>СВОД_2023!F73</f>
        <v>-3742</v>
      </c>
      <c r="F75" s="113">
        <f t="shared" si="2"/>
        <v>-3742</v>
      </c>
      <c r="G75" s="114">
        <f>янв.24!F70+фев.24!F70+мар.24!F70+апр.24!F70+май.24!F70+июн.24!F70+июл.24!F70+авг.24!F70+сен.24!F70+окт.24!F70+ноя.24!F70+дек.24!F70</f>
        <v>2088</v>
      </c>
      <c r="H75" s="83">
        <f t="shared" si="3"/>
        <v>522</v>
      </c>
      <c r="I75" s="12">
        <f>янв.24!E70</f>
        <v>174</v>
      </c>
      <c r="J75" s="12">
        <f>фев.24!E70</f>
        <v>174</v>
      </c>
      <c r="K75" s="12">
        <f>мар.24!E70</f>
        <v>174</v>
      </c>
      <c r="L75" s="82">
        <f t="shared" si="4"/>
        <v>522</v>
      </c>
      <c r="M75" s="12">
        <f>апр.24!E70</f>
        <v>174</v>
      </c>
      <c r="N75" s="12">
        <f>май.24!E70</f>
        <v>174</v>
      </c>
      <c r="O75" s="12">
        <f>июн.24!E70</f>
        <v>174</v>
      </c>
      <c r="P75" s="82">
        <f t="shared" ref="P75:P134" si="5">Q75+R75+S75</f>
        <v>522</v>
      </c>
      <c r="Q75" s="12">
        <f>июл.24!E70</f>
        <v>174</v>
      </c>
      <c r="R75" s="12">
        <f>авг.24!E70</f>
        <v>174</v>
      </c>
      <c r="S75" s="12">
        <f>сен.24!E70</f>
        <v>174</v>
      </c>
      <c r="T75" s="82">
        <f t="shared" ref="T75:T134" si="6">U75+V75+W75</f>
        <v>522</v>
      </c>
      <c r="U75" s="12">
        <f>окт.24!E70</f>
        <v>174</v>
      </c>
      <c r="V75" s="12">
        <f>ноя.24!E70</f>
        <v>174</v>
      </c>
      <c r="W75" s="12">
        <f>дек.24!E70</f>
        <v>174</v>
      </c>
    </row>
    <row r="76" spans="1:23" x14ac:dyDescent="0.25">
      <c r="A76" s="3">
        <v>67</v>
      </c>
      <c r="B76" s="107" t="s">
        <v>83</v>
      </c>
      <c r="C76" s="131">
        <v>98</v>
      </c>
      <c r="D76" s="131" t="s">
        <v>19</v>
      </c>
      <c r="E76" s="112">
        <f>СВОД_2023!F74</f>
        <v>0</v>
      </c>
      <c r="F76" s="113">
        <f t="shared" ref="F76:F134" si="7">G76+E76-H76-L76-P76-T76</f>
        <v>174</v>
      </c>
      <c r="G76" s="114">
        <f>янв.24!F71+фев.24!F71+мар.24!F71+апр.24!F71+май.24!F71+июн.24!F71+июл.24!F71+авг.24!F71+сен.24!F71+окт.24!F71+ноя.24!F71+дек.24!F71</f>
        <v>2262</v>
      </c>
      <c r="H76" s="83">
        <f t="shared" ref="H76:H134" si="8">I76+J76+K76</f>
        <v>522</v>
      </c>
      <c r="I76" s="12">
        <f>янв.24!E71</f>
        <v>174</v>
      </c>
      <c r="J76" s="12">
        <f>фев.24!E71</f>
        <v>174</v>
      </c>
      <c r="K76" s="12">
        <f>мар.24!E71</f>
        <v>174</v>
      </c>
      <c r="L76" s="82">
        <f t="shared" ref="L76:L134" si="9">M76+N76+O76</f>
        <v>522</v>
      </c>
      <c r="M76" s="12">
        <f>апр.24!E71</f>
        <v>174</v>
      </c>
      <c r="N76" s="12">
        <f>май.24!E71</f>
        <v>174</v>
      </c>
      <c r="O76" s="12">
        <f>июн.24!E71</f>
        <v>174</v>
      </c>
      <c r="P76" s="82">
        <f t="shared" si="5"/>
        <v>522</v>
      </c>
      <c r="Q76" s="12">
        <f>июл.24!E71</f>
        <v>174</v>
      </c>
      <c r="R76" s="12">
        <f>авг.24!E71</f>
        <v>174</v>
      </c>
      <c r="S76" s="12">
        <f>сен.24!E71</f>
        <v>174</v>
      </c>
      <c r="T76" s="82">
        <f t="shared" si="6"/>
        <v>522</v>
      </c>
      <c r="U76" s="12">
        <f>окт.24!E71</f>
        <v>174</v>
      </c>
      <c r="V76" s="12">
        <f>ноя.24!E71</f>
        <v>174</v>
      </c>
      <c r="W76" s="12">
        <f>дек.24!E71</f>
        <v>174</v>
      </c>
    </row>
    <row r="77" spans="1:23" x14ac:dyDescent="0.25">
      <c r="A77" s="3">
        <v>68</v>
      </c>
      <c r="B77" s="107" t="s">
        <v>84</v>
      </c>
      <c r="C77" s="131">
        <v>99</v>
      </c>
      <c r="D77" s="131"/>
      <c r="E77" s="112">
        <f>СВОД_2023!F75</f>
        <v>-14878</v>
      </c>
      <c r="F77" s="113">
        <f t="shared" si="7"/>
        <v>-16966</v>
      </c>
      <c r="G77" s="114">
        <f>янв.24!F72+фев.24!F72+мар.24!F72+апр.24!F72+май.24!F72+июн.24!F72+июл.24!F72+авг.24!F72+сен.24!F72+окт.24!F72+ноя.24!F72+дек.24!F72</f>
        <v>0</v>
      </c>
      <c r="H77" s="83">
        <f t="shared" si="8"/>
        <v>522</v>
      </c>
      <c r="I77" s="12">
        <f>янв.24!E72</f>
        <v>174</v>
      </c>
      <c r="J77" s="12">
        <f>фев.24!E72</f>
        <v>174</v>
      </c>
      <c r="K77" s="12">
        <f>мар.24!E72</f>
        <v>174</v>
      </c>
      <c r="L77" s="82">
        <f t="shared" si="9"/>
        <v>522</v>
      </c>
      <c r="M77" s="12">
        <f>апр.24!E72</f>
        <v>174</v>
      </c>
      <c r="N77" s="12">
        <f>май.24!E72</f>
        <v>174</v>
      </c>
      <c r="O77" s="12">
        <f>июн.24!E72</f>
        <v>174</v>
      </c>
      <c r="P77" s="82">
        <f t="shared" si="5"/>
        <v>522</v>
      </c>
      <c r="Q77" s="12">
        <f>июл.24!E72</f>
        <v>174</v>
      </c>
      <c r="R77" s="12">
        <f>авг.24!E72</f>
        <v>174</v>
      </c>
      <c r="S77" s="12">
        <f>сен.24!E72</f>
        <v>174</v>
      </c>
      <c r="T77" s="82">
        <f t="shared" si="6"/>
        <v>522</v>
      </c>
      <c r="U77" s="12">
        <f>окт.24!E72</f>
        <v>174</v>
      </c>
      <c r="V77" s="12">
        <f>ноя.24!E72</f>
        <v>174</v>
      </c>
      <c r="W77" s="12">
        <f>дек.24!E72</f>
        <v>174</v>
      </c>
    </row>
    <row r="78" spans="1:23" x14ac:dyDescent="0.25">
      <c r="A78" s="3">
        <v>69</v>
      </c>
      <c r="B78" s="107" t="s">
        <v>1066</v>
      </c>
      <c r="C78" s="131">
        <v>100</v>
      </c>
      <c r="D78" s="131"/>
      <c r="E78" s="112">
        <f>СВОД_2023!F76</f>
        <v>0</v>
      </c>
      <c r="F78" s="113">
        <f t="shared" si="7"/>
        <v>0</v>
      </c>
      <c r="G78" s="114">
        <f>янв.24!F73+фев.24!F73+мар.24!F73+апр.24!F73+май.24!F73+июн.24!F73+июл.24!F73+авг.24!F73+сен.24!F73+окт.24!F73+ноя.24!F73+дек.24!F73</f>
        <v>2088</v>
      </c>
      <c r="H78" s="83">
        <f t="shared" si="8"/>
        <v>522</v>
      </c>
      <c r="I78" s="12">
        <f>янв.24!E73</f>
        <v>174</v>
      </c>
      <c r="J78" s="12">
        <f>фев.24!E73</f>
        <v>174</v>
      </c>
      <c r="K78" s="12">
        <f>мар.24!E73</f>
        <v>174</v>
      </c>
      <c r="L78" s="82">
        <f t="shared" si="9"/>
        <v>522</v>
      </c>
      <c r="M78" s="12">
        <f>апр.24!E73</f>
        <v>174</v>
      </c>
      <c r="N78" s="12">
        <f>май.24!E73</f>
        <v>174</v>
      </c>
      <c r="O78" s="12">
        <f>июн.24!E73</f>
        <v>174</v>
      </c>
      <c r="P78" s="82">
        <f t="shared" si="5"/>
        <v>522</v>
      </c>
      <c r="Q78" s="12">
        <f>июл.24!E73</f>
        <v>174</v>
      </c>
      <c r="R78" s="12">
        <f>авг.24!E73</f>
        <v>174</v>
      </c>
      <c r="S78" s="12">
        <f>сен.24!E73</f>
        <v>174</v>
      </c>
      <c r="T78" s="82">
        <f t="shared" si="6"/>
        <v>522</v>
      </c>
      <c r="U78" s="12">
        <f>окт.24!E73</f>
        <v>174</v>
      </c>
      <c r="V78" s="12">
        <f>ноя.24!E73</f>
        <v>174</v>
      </c>
      <c r="W78" s="12">
        <f>дек.24!E73</f>
        <v>174</v>
      </c>
    </row>
    <row r="79" spans="1:23" x14ac:dyDescent="0.25">
      <c r="A79" s="3">
        <v>70</v>
      </c>
      <c r="B79" s="107" t="s">
        <v>769</v>
      </c>
      <c r="C79" s="131">
        <v>101</v>
      </c>
      <c r="D79" s="131"/>
      <c r="E79" s="112">
        <f>СВОД_2023!F77</f>
        <v>-25556</v>
      </c>
      <c r="F79" s="113">
        <f t="shared" si="7"/>
        <v>-29732</v>
      </c>
      <c r="G79" s="114">
        <f>янв.24!F74+фев.24!F74+мар.24!F74+апр.24!F74+май.24!F74+июн.24!F74+июл.24!F74+авг.24!F74+сен.24!F74+окт.24!F74+ноя.24!F74+дек.24!F74</f>
        <v>0</v>
      </c>
      <c r="H79" s="83">
        <f t="shared" si="8"/>
        <v>1044</v>
      </c>
      <c r="I79" s="12">
        <f>янв.24!E74</f>
        <v>348</v>
      </c>
      <c r="J79" s="12">
        <f>фев.24!E74</f>
        <v>348</v>
      </c>
      <c r="K79" s="12">
        <f>мар.24!E74</f>
        <v>348</v>
      </c>
      <c r="L79" s="82">
        <f t="shared" si="9"/>
        <v>1044</v>
      </c>
      <c r="M79" s="12">
        <f>апр.24!E74</f>
        <v>348</v>
      </c>
      <c r="N79" s="12">
        <f>май.24!E74</f>
        <v>348</v>
      </c>
      <c r="O79" s="12">
        <f>июн.24!E74</f>
        <v>348</v>
      </c>
      <c r="P79" s="82">
        <f t="shared" si="5"/>
        <v>1044</v>
      </c>
      <c r="Q79" s="12">
        <f>июл.24!E74</f>
        <v>348</v>
      </c>
      <c r="R79" s="12">
        <f>авг.24!E74</f>
        <v>348</v>
      </c>
      <c r="S79" s="12">
        <f>сен.24!E74</f>
        <v>348</v>
      </c>
      <c r="T79" s="82">
        <f t="shared" si="6"/>
        <v>1044</v>
      </c>
      <c r="U79" s="12">
        <f>окт.24!E74</f>
        <v>348</v>
      </c>
      <c r="V79" s="12">
        <f>ноя.24!E74</f>
        <v>348</v>
      </c>
      <c r="W79" s="12">
        <f>дек.24!E74</f>
        <v>348</v>
      </c>
    </row>
    <row r="80" spans="1:23" x14ac:dyDescent="0.25">
      <c r="A80" s="3">
        <v>71</v>
      </c>
      <c r="B80" s="107" t="s">
        <v>769</v>
      </c>
      <c r="C80" s="131">
        <v>101</v>
      </c>
      <c r="D80" s="131" t="s">
        <v>19</v>
      </c>
      <c r="E80" s="112">
        <f>СВОД_2023!F78</f>
        <v>0</v>
      </c>
      <c r="F80" s="113">
        <f t="shared" si="7"/>
        <v>0</v>
      </c>
      <c r="G80" s="114">
        <f>янв.24!F75+фев.24!F75+мар.24!F75+апр.24!F75+май.24!F75+июн.24!F75+июл.24!F75+авг.24!F75+сен.24!F75+окт.24!F75+ноя.24!F75+дек.24!F75</f>
        <v>0</v>
      </c>
      <c r="H80" s="83">
        <f>I80+J80+K80</f>
        <v>0</v>
      </c>
      <c r="I80" s="12">
        <f>янв.24!E75</f>
        <v>0</v>
      </c>
      <c r="J80" s="12">
        <f>фев.24!E75</f>
        <v>0</v>
      </c>
      <c r="K80" s="12">
        <f>мар.24!E75</f>
        <v>0</v>
      </c>
      <c r="L80" s="82">
        <f t="shared" si="9"/>
        <v>0</v>
      </c>
      <c r="M80" s="12">
        <f>апр.24!E75</f>
        <v>0</v>
      </c>
      <c r="N80" s="12">
        <f>май.24!E75</f>
        <v>0</v>
      </c>
      <c r="O80" s="12">
        <f>июн.24!E75</f>
        <v>0</v>
      </c>
      <c r="P80" s="82">
        <f>Q80+R80+S80</f>
        <v>0</v>
      </c>
      <c r="Q80" s="12">
        <f>июл.24!E75</f>
        <v>0</v>
      </c>
      <c r="R80" s="12">
        <f>авг.24!E75</f>
        <v>0</v>
      </c>
      <c r="S80" s="12">
        <f>сен.24!E75</f>
        <v>0</v>
      </c>
      <c r="T80" s="82">
        <f>U80+V80+W80</f>
        <v>0</v>
      </c>
      <c r="U80" s="12">
        <f>окт.24!E75</f>
        <v>0</v>
      </c>
      <c r="V80" s="12">
        <f>ноя.24!E75</f>
        <v>0</v>
      </c>
      <c r="W80" s="12">
        <f>дек.24!E75</f>
        <v>0</v>
      </c>
    </row>
    <row r="81" spans="1:23" x14ac:dyDescent="0.25">
      <c r="A81" s="3">
        <v>72</v>
      </c>
      <c r="B81" s="107" t="s">
        <v>87</v>
      </c>
      <c r="C81" s="131">
        <v>102</v>
      </c>
      <c r="D81" s="131"/>
      <c r="E81" s="112">
        <f>СВОД_2023!F79</f>
        <v>-88</v>
      </c>
      <c r="F81" s="113">
        <f t="shared" si="7"/>
        <v>-2176</v>
      </c>
      <c r="G81" s="114">
        <f>янв.24!F76+фев.24!F76+мар.24!F76+апр.24!F76+май.24!F76+июн.24!F76+июл.24!F76+авг.24!F76+сен.24!F76+окт.24!F76+ноя.24!F76+дек.24!F76</f>
        <v>0</v>
      </c>
      <c r="H81" s="83">
        <f t="shared" si="8"/>
        <v>522</v>
      </c>
      <c r="I81" s="12">
        <f>янв.24!E76</f>
        <v>174</v>
      </c>
      <c r="J81" s="12">
        <f>фев.24!E76</f>
        <v>174</v>
      </c>
      <c r="K81" s="12">
        <f>мар.24!E76</f>
        <v>174</v>
      </c>
      <c r="L81" s="82">
        <f t="shared" si="9"/>
        <v>522</v>
      </c>
      <c r="M81" s="12">
        <f>апр.24!E76</f>
        <v>174</v>
      </c>
      <c r="N81" s="12">
        <f>май.24!E76</f>
        <v>174</v>
      </c>
      <c r="O81" s="12">
        <f>июн.24!E76</f>
        <v>174</v>
      </c>
      <c r="P81" s="82">
        <f t="shared" si="5"/>
        <v>522</v>
      </c>
      <c r="Q81" s="12">
        <f>июл.24!E76</f>
        <v>174</v>
      </c>
      <c r="R81" s="12">
        <f>авг.24!E76</f>
        <v>174</v>
      </c>
      <c r="S81" s="12">
        <f>сен.24!E76</f>
        <v>174</v>
      </c>
      <c r="T81" s="82">
        <f t="shared" si="6"/>
        <v>522</v>
      </c>
      <c r="U81" s="12">
        <f>окт.24!E76</f>
        <v>174</v>
      </c>
      <c r="V81" s="12">
        <f>ноя.24!E76</f>
        <v>174</v>
      </c>
      <c r="W81" s="12">
        <f>дек.24!E76</f>
        <v>174</v>
      </c>
    </row>
    <row r="82" spans="1:23" x14ac:dyDescent="0.25">
      <c r="A82" s="3">
        <v>73</v>
      </c>
      <c r="B82" s="107" t="s">
        <v>88</v>
      </c>
      <c r="C82" s="131">
        <v>103</v>
      </c>
      <c r="D82" s="131"/>
      <c r="E82" s="112">
        <f>СВОД_2023!F80</f>
        <v>1230</v>
      </c>
      <c r="F82" s="113">
        <f t="shared" si="7"/>
        <v>1056</v>
      </c>
      <c r="G82" s="114">
        <f>янв.24!F77+фев.24!F77+мар.24!F77+апр.24!F77+май.24!F77+июн.24!F77+июл.24!F77+авг.24!F77+сен.24!F77+окт.24!F77+ноя.24!F77+дек.24!F77</f>
        <v>1914</v>
      </c>
      <c r="H82" s="83">
        <f t="shared" si="8"/>
        <v>522</v>
      </c>
      <c r="I82" s="12">
        <f>янв.24!E77</f>
        <v>174</v>
      </c>
      <c r="J82" s="12">
        <f>фев.24!E77</f>
        <v>174</v>
      </c>
      <c r="K82" s="12">
        <f>мар.24!E77</f>
        <v>174</v>
      </c>
      <c r="L82" s="82">
        <f t="shared" si="9"/>
        <v>522</v>
      </c>
      <c r="M82" s="12">
        <f>апр.24!E77</f>
        <v>174</v>
      </c>
      <c r="N82" s="12">
        <f>май.24!E77</f>
        <v>174</v>
      </c>
      <c r="O82" s="12">
        <f>июн.24!E77</f>
        <v>174</v>
      </c>
      <c r="P82" s="82">
        <f t="shared" si="5"/>
        <v>522</v>
      </c>
      <c r="Q82" s="12">
        <f>июл.24!E77</f>
        <v>174</v>
      </c>
      <c r="R82" s="12">
        <f>авг.24!E77</f>
        <v>174</v>
      </c>
      <c r="S82" s="12">
        <f>сен.24!E77</f>
        <v>174</v>
      </c>
      <c r="T82" s="82">
        <f t="shared" si="6"/>
        <v>522</v>
      </c>
      <c r="U82" s="12">
        <f>окт.24!E77</f>
        <v>174</v>
      </c>
      <c r="V82" s="12">
        <f>ноя.24!E77</f>
        <v>174</v>
      </c>
      <c r="W82" s="12">
        <f>дек.24!E77</f>
        <v>174</v>
      </c>
    </row>
    <row r="83" spans="1:23" x14ac:dyDescent="0.25">
      <c r="A83" s="3">
        <v>74</v>
      </c>
      <c r="B83" s="107" t="s">
        <v>89</v>
      </c>
      <c r="C83" s="131">
        <v>104</v>
      </c>
      <c r="D83" s="131"/>
      <c r="E83" s="112">
        <f>СВОД_2023!F81</f>
        <v>-171</v>
      </c>
      <c r="F83" s="113">
        <f t="shared" si="7"/>
        <v>0</v>
      </c>
      <c r="G83" s="114">
        <f>янв.24!F78+фев.24!F78+мар.24!F78+апр.24!F78+май.24!F78+июн.24!F78+июл.24!F78+авг.24!F78+сен.24!F78+окт.24!F78+ноя.24!F78+дек.24!F78</f>
        <v>2259</v>
      </c>
      <c r="H83" s="83">
        <f t="shared" si="8"/>
        <v>522</v>
      </c>
      <c r="I83" s="12">
        <f>янв.24!E78</f>
        <v>174</v>
      </c>
      <c r="J83" s="12">
        <f>фев.24!E78</f>
        <v>174</v>
      </c>
      <c r="K83" s="12">
        <f>мар.24!E78</f>
        <v>174</v>
      </c>
      <c r="L83" s="82">
        <f t="shared" si="9"/>
        <v>522</v>
      </c>
      <c r="M83" s="12">
        <f>апр.24!E78</f>
        <v>174</v>
      </c>
      <c r="N83" s="12">
        <f>май.24!E78</f>
        <v>174</v>
      </c>
      <c r="O83" s="12">
        <f>июн.24!E78</f>
        <v>174</v>
      </c>
      <c r="P83" s="82">
        <f t="shared" si="5"/>
        <v>522</v>
      </c>
      <c r="Q83" s="12">
        <f>июл.24!E78</f>
        <v>174</v>
      </c>
      <c r="R83" s="12">
        <f>авг.24!E78</f>
        <v>174</v>
      </c>
      <c r="S83" s="12">
        <f>сен.24!E78</f>
        <v>174</v>
      </c>
      <c r="T83" s="82">
        <f t="shared" si="6"/>
        <v>522</v>
      </c>
      <c r="U83" s="12">
        <f>окт.24!E78</f>
        <v>174</v>
      </c>
      <c r="V83" s="12">
        <f>ноя.24!E78</f>
        <v>174</v>
      </c>
      <c r="W83" s="12">
        <f>дек.24!E78</f>
        <v>174</v>
      </c>
    </row>
    <row r="84" spans="1:23" x14ac:dyDescent="0.25">
      <c r="A84" s="3">
        <v>75</v>
      </c>
      <c r="B84" s="107" t="s">
        <v>770</v>
      </c>
      <c r="C84" s="131">
        <v>108</v>
      </c>
      <c r="D84" s="131"/>
      <c r="E84" s="112">
        <f>СВОД_2023!F82</f>
        <v>-2754</v>
      </c>
      <c r="F84" s="113">
        <f t="shared" si="7"/>
        <v>-3742</v>
      </c>
      <c r="G84" s="114">
        <f>янв.24!F79+фев.24!F79+мар.24!F79+апр.24!F79+май.24!F79+июн.24!F79+июл.24!F79+авг.24!F79+сен.24!F79+окт.24!F79+ноя.24!F79+дек.24!F79</f>
        <v>1100</v>
      </c>
      <c r="H84" s="83">
        <f t="shared" si="8"/>
        <v>522</v>
      </c>
      <c r="I84" s="12">
        <f>янв.24!E79</f>
        <v>174</v>
      </c>
      <c r="J84" s="12">
        <f>фев.24!E79</f>
        <v>174</v>
      </c>
      <c r="K84" s="12">
        <f>мар.24!E79</f>
        <v>174</v>
      </c>
      <c r="L84" s="82">
        <f t="shared" si="9"/>
        <v>522</v>
      </c>
      <c r="M84" s="12">
        <f>апр.24!E79</f>
        <v>174</v>
      </c>
      <c r="N84" s="12">
        <f>май.24!E79</f>
        <v>174</v>
      </c>
      <c r="O84" s="12">
        <f>июн.24!E79</f>
        <v>174</v>
      </c>
      <c r="P84" s="82">
        <f t="shared" si="5"/>
        <v>522</v>
      </c>
      <c r="Q84" s="12">
        <f>июл.24!E79</f>
        <v>174</v>
      </c>
      <c r="R84" s="12">
        <f>авг.24!E79</f>
        <v>174</v>
      </c>
      <c r="S84" s="12">
        <f>сен.24!E79</f>
        <v>174</v>
      </c>
      <c r="T84" s="82">
        <f t="shared" si="6"/>
        <v>522</v>
      </c>
      <c r="U84" s="12">
        <f>окт.24!E79</f>
        <v>174</v>
      </c>
      <c r="V84" s="12">
        <f>ноя.24!E79</f>
        <v>174</v>
      </c>
      <c r="W84" s="12">
        <f>дек.24!E79</f>
        <v>174</v>
      </c>
    </row>
    <row r="85" spans="1:23" x14ac:dyDescent="0.25">
      <c r="A85" s="3">
        <v>76</v>
      </c>
      <c r="B85" s="107" t="s">
        <v>91</v>
      </c>
      <c r="C85" s="131">
        <v>109</v>
      </c>
      <c r="D85" s="131"/>
      <c r="E85" s="112">
        <f>СВОД_2023!F83</f>
        <v>-348</v>
      </c>
      <c r="F85" s="113">
        <f t="shared" si="7"/>
        <v>-870</v>
      </c>
      <c r="G85" s="114">
        <f>янв.24!F80+фев.24!F80+мар.24!F80+апр.24!F80+май.24!F80+июн.24!F80+июл.24!F80+авг.24!F80+сен.24!F80+окт.24!F80+ноя.24!F80+дек.24!F80</f>
        <v>1566</v>
      </c>
      <c r="H85" s="83">
        <f t="shared" si="8"/>
        <v>522</v>
      </c>
      <c r="I85" s="12">
        <f>янв.24!E80</f>
        <v>174</v>
      </c>
      <c r="J85" s="12">
        <f>фев.24!E80</f>
        <v>174</v>
      </c>
      <c r="K85" s="12">
        <f>мар.24!E80</f>
        <v>174</v>
      </c>
      <c r="L85" s="82">
        <f t="shared" si="9"/>
        <v>522</v>
      </c>
      <c r="M85" s="12">
        <f>апр.24!E80</f>
        <v>174</v>
      </c>
      <c r="N85" s="12">
        <f>май.24!E80</f>
        <v>174</v>
      </c>
      <c r="O85" s="12">
        <f>июн.24!E80</f>
        <v>174</v>
      </c>
      <c r="P85" s="82">
        <f t="shared" si="5"/>
        <v>522</v>
      </c>
      <c r="Q85" s="12">
        <f>июл.24!E80</f>
        <v>174</v>
      </c>
      <c r="R85" s="12">
        <f>авг.24!E80</f>
        <v>174</v>
      </c>
      <c r="S85" s="12">
        <f>сен.24!E80</f>
        <v>174</v>
      </c>
      <c r="T85" s="82">
        <f t="shared" si="6"/>
        <v>522</v>
      </c>
      <c r="U85" s="12">
        <f>окт.24!E80</f>
        <v>174</v>
      </c>
      <c r="V85" s="12">
        <f>ноя.24!E80</f>
        <v>174</v>
      </c>
      <c r="W85" s="12">
        <f>дек.24!E80</f>
        <v>174</v>
      </c>
    </row>
    <row r="86" spans="1:23" x14ac:dyDescent="0.25">
      <c r="A86" s="3">
        <v>77</v>
      </c>
      <c r="B86" s="107" t="s">
        <v>92</v>
      </c>
      <c r="C86" s="131">
        <v>109</v>
      </c>
      <c r="D86" s="131" t="s">
        <v>19</v>
      </c>
      <c r="E86" s="112">
        <f>СВОД_2023!F84</f>
        <v>-638</v>
      </c>
      <c r="F86" s="113">
        <f t="shared" si="7"/>
        <v>-726</v>
      </c>
      <c r="G86" s="114">
        <f>янв.24!F81+фев.24!F81+мар.24!F81+апр.24!F81+май.24!F81+июн.24!F81+июл.24!F81+авг.24!F81+сен.24!F81+окт.24!F81+ноя.24!F81+дек.24!F81</f>
        <v>2000</v>
      </c>
      <c r="H86" s="83">
        <f t="shared" si="8"/>
        <v>522</v>
      </c>
      <c r="I86" s="12">
        <f>янв.24!E81</f>
        <v>174</v>
      </c>
      <c r="J86" s="12">
        <f>фев.24!E81</f>
        <v>174</v>
      </c>
      <c r="K86" s="12">
        <f>мар.24!E81</f>
        <v>174</v>
      </c>
      <c r="L86" s="82">
        <f t="shared" si="9"/>
        <v>522</v>
      </c>
      <c r="M86" s="12">
        <f>апр.24!E81</f>
        <v>174</v>
      </c>
      <c r="N86" s="12">
        <f>май.24!E81</f>
        <v>174</v>
      </c>
      <c r="O86" s="12">
        <f>июн.24!E81</f>
        <v>174</v>
      </c>
      <c r="P86" s="82">
        <f t="shared" si="5"/>
        <v>522</v>
      </c>
      <c r="Q86" s="12">
        <f>июл.24!E81</f>
        <v>174</v>
      </c>
      <c r="R86" s="12">
        <f>авг.24!E81</f>
        <v>174</v>
      </c>
      <c r="S86" s="12">
        <f>сен.24!E81</f>
        <v>174</v>
      </c>
      <c r="T86" s="82">
        <f t="shared" si="6"/>
        <v>522</v>
      </c>
      <c r="U86" s="12">
        <f>окт.24!E81</f>
        <v>174</v>
      </c>
      <c r="V86" s="12">
        <f>ноя.24!E81</f>
        <v>174</v>
      </c>
      <c r="W86" s="12">
        <f>дек.24!E81</f>
        <v>174</v>
      </c>
    </row>
    <row r="87" spans="1:23" x14ac:dyDescent="0.25">
      <c r="A87" s="3">
        <v>78</v>
      </c>
      <c r="B87" s="107" t="s">
        <v>93</v>
      </c>
      <c r="C87" s="131">
        <v>110</v>
      </c>
      <c r="D87" s="131"/>
      <c r="E87" s="112">
        <f>СВОД_2023!F85</f>
        <v>-4176</v>
      </c>
      <c r="F87" s="113">
        <f t="shared" si="7"/>
        <v>-6264</v>
      </c>
      <c r="G87" s="114">
        <f>янв.24!F82+фев.24!F82+мар.24!F82+апр.24!F82+май.24!F82+июн.24!F82+июл.24!F82+авг.24!F82+сен.24!F82+окт.24!F82+ноя.24!F82+дек.24!F82</f>
        <v>0</v>
      </c>
      <c r="H87" s="83">
        <f t="shared" si="8"/>
        <v>522</v>
      </c>
      <c r="I87" s="12">
        <f>янв.24!E82</f>
        <v>174</v>
      </c>
      <c r="J87" s="12">
        <f>фев.24!E82</f>
        <v>174</v>
      </c>
      <c r="K87" s="12">
        <f>мар.24!E82</f>
        <v>174</v>
      </c>
      <c r="L87" s="82">
        <f t="shared" si="9"/>
        <v>522</v>
      </c>
      <c r="M87" s="12">
        <f>апр.24!E82</f>
        <v>174</v>
      </c>
      <c r="N87" s="12">
        <f>май.24!E82</f>
        <v>174</v>
      </c>
      <c r="O87" s="12">
        <f>июн.24!E82</f>
        <v>174</v>
      </c>
      <c r="P87" s="82">
        <f t="shared" si="5"/>
        <v>522</v>
      </c>
      <c r="Q87" s="12">
        <f>июл.24!E82</f>
        <v>174</v>
      </c>
      <c r="R87" s="12">
        <f>авг.24!E82</f>
        <v>174</v>
      </c>
      <c r="S87" s="12">
        <f>сен.24!E82</f>
        <v>174</v>
      </c>
      <c r="T87" s="82">
        <f t="shared" si="6"/>
        <v>522</v>
      </c>
      <c r="U87" s="12">
        <f>окт.24!E82</f>
        <v>174</v>
      </c>
      <c r="V87" s="12">
        <f>ноя.24!E82</f>
        <v>174</v>
      </c>
      <c r="W87" s="12">
        <f>дек.24!E82</f>
        <v>174</v>
      </c>
    </row>
    <row r="88" spans="1:23" x14ac:dyDescent="0.25">
      <c r="A88" s="3">
        <v>79</v>
      </c>
      <c r="B88" s="107" t="s">
        <v>94</v>
      </c>
      <c r="C88" s="131">
        <v>111</v>
      </c>
      <c r="D88" s="131"/>
      <c r="E88" s="112">
        <f>СВОД_2023!F86</f>
        <v>5826</v>
      </c>
      <c r="F88" s="113">
        <f t="shared" si="7"/>
        <v>9216</v>
      </c>
      <c r="G88" s="114">
        <f>янв.24!F83+фев.24!F83+мар.24!F83+апр.24!F83+май.24!F83+июн.24!F83+июл.24!F83+авг.24!F83+сен.24!F83+окт.24!F83+ноя.24!F83+дек.24!F83</f>
        <v>5478</v>
      </c>
      <c r="H88" s="83">
        <f t="shared" si="8"/>
        <v>522</v>
      </c>
      <c r="I88" s="12">
        <f>янв.24!E83</f>
        <v>174</v>
      </c>
      <c r="J88" s="12">
        <f>фев.24!E83</f>
        <v>174</v>
      </c>
      <c r="K88" s="12">
        <f>мар.24!E83</f>
        <v>174</v>
      </c>
      <c r="L88" s="82">
        <f t="shared" si="9"/>
        <v>522</v>
      </c>
      <c r="M88" s="12">
        <f>апр.24!E83</f>
        <v>174</v>
      </c>
      <c r="N88" s="12">
        <f>май.24!E83</f>
        <v>174</v>
      </c>
      <c r="O88" s="12">
        <f>июн.24!E83</f>
        <v>174</v>
      </c>
      <c r="P88" s="82">
        <f t="shared" si="5"/>
        <v>522</v>
      </c>
      <c r="Q88" s="12">
        <f>июл.24!E83</f>
        <v>174</v>
      </c>
      <c r="R88" s="12">
        <f>авг.24!E83</f>
        <v>174</v>
      </c>
      <c r="S88" s="12">
        <f>сен.24!E83</f>
        <v>174</v>
      </c>
      <c r="T88" s="82">
        <f t="shared" si="6"/>
        <v>522</v>
      </c>
      <c r="U88" s="12">
        <f>окт.24!E83</f>
        <v>174</v>
      </c>
      <c r="V88" s="12">
        <f>ноя.24!E83</f>
        <v>174</v>
      </c>
      <c r="W88" s="12">
        <f>дек.24!E83</f>
        <v>174</v>
      </c>
    </row>
    <row r="89" spans="1:23" x14ac:dyDescent="0.25">
      <c r="A89" s="3">
        <v>80</v>
      </c>
      <c r="B89" s="107" t="s">
        <v>95</v>
      </c>
      <c r="C89" s="131">
        <v>112</v>
      </c>
      <c r="D89" s="131"/>
      <c r="E89" s="112">
        <f>СВОД_2023!F87</f>
        <v>-2610</v>
      </c>
      <c r="F89" s="113">
        <f t="shared" si="7"/>
        <v>-2610</v>
      </c>
      <c r="G89" s="114">
        <f>янв.24!F84+фев.24!F84+мар.24!F84+апр.24!F84+май.24!F84+июн.24!F84+июл.24!F84+авг.24!F84+сен.24!F84+окт.24!F84+ноя.24!F84+дек.24!F84</f>
        <v>2088</v>
      </c>
      <c r="H89" s="83">
        <f t="shared" si="8"/>
        <v>522</v>
      </c>
      <c r="I89" s="12">
        <f>янв.24!E84</f>
        <v>174</v>
      </c>
      <c r="J89" s="12">
        <f>фев.24!E84</f>
        <v>174</v>
      </c>
      <c r="K89" s="12">
        <f>мар.24!E84</f>
        <v>174</v>
      </c>
      <c r="L89" s="82">
        <f t="shared" si="9"/>
        <v>522</v>
      </c>
      <c r="M89" s="12">
        <f>апр.24!E84</f>
        <v>174</v>
      </c>
      <c r="N89" s="12">
        <f>май.24!E84</f>
        <v>174</v>
      </c>
      <c r="O89" s="12">
        <f>июн.24!E84</f>
        <v>174</v>
      </c>
      <c r="P89" s="82">
        <f t="shared" si="5"/>
        <v>522</v>
      </c>
      <c r="Q89" s="12">
        <f>июл.24!E84</f>
        <v>174</v>
      </c>
      <c r="R89" s="12">
        <f>авг.24!E84</f>
        <v>174</v>
      </c>
      <c r="S89" s="12">
        <f>сен.24!E84</f>
        <v>174</v>
      </c>
      <c r="T89" s="82">
        <f t="shared" si="6"/>
        <v>522</v>
      </c>
      <c r="U89" s="12">
        <f>окт.24!E84</f>
        <v>174</v>
      </c>
      <c r="V89" s="12">
        <f>ноя.24!E84</f>
        <v>174</v>
      </c>
      <c r="W89" s="12">
        <f>дек.24!E84</f>
        <v>174</v>
      </c>
    </row>
    <row r="90" spans="1:23" x14ac:dyDescent="0.25">
      <c r="A90" s="3">
        <v>81</v>
      </c>
      <c r="B90" s="107" t="s">
        <v>96</v>
      </c>
      <c r="C90" s="131">
        <v>113</v>
      </c>
      <c r="D90" s="131"/>
      <c r="E90" s="112">
        <f>СВОД_2023!F88</f>
        <v>-13198</v>
      </c>
      <c r="F90" s="113">
        <f t="shared" si="7"/>
        <v>-15286</v>
      </c>
      <c r="G90" s="114">
        <f>янв.24!F85+фев.24!F85+мар.24!F85+апр.24!F85+май.24!F85+июн.24!F85+июл.24!F85+авг.24!F85+сен.24!F85+окт.24!F85+ноя.24!F85+дек.24!F85</f>
        <v>0</v>
      </c>
      <c r="H90" s="83">
        <f t="shared" si="8"/>
        <v>522</v>
      </c>
      <c r="I90" s="12">
        <f>янв.24!E85</f>
        <v>174</v>
      </c>
      <c r="J90" s="12">
        <f>фев.24!E85</f>
        <v>174</v>
      </c>
      <c r="K90" s="12">
        <f>мар.24!E85</f>
        <v>174</v>
      </c>
      <c r="L90" s="82">
        <f t="shared" si="9"/>
        <v>522</v>
      </c>
      <c r="M90" s="12">
        <f>апр.24!E85</f>
        <v>174</v>
      </c>
      <c r="N90" s="12">
        <f>май.24!E85</f>
        <v>174</v>
      </c>
      <c r="O90" s="12">
        <f>июн.24!E85</f>
        <v>174</v>
      </c>
      <c r="P90" s="82">
        <f t="shared" si="5"/>
        <v>522</v>
      </c>
      <c r="Q90" s="12">
        <f>июл.24!E85</f>
        <v>174</v>
      </c>
      <c r="R90" s="12">
        <f>авг.24!E85</f>
        <v>174</v>
      </c>
      <c r="S90" s="12">
        <f>сен.24!E85</f>
        <v>174</v>
      </c>
      <c r="T90" s="82">
        <f t="shared" si="6"/>
        <v>522</v>
      </c>
      <c r="U90" s="12">
        <f>окт.24!E85</f>
        <v>174</v>
      </c>
      <c r="V90" s="12">
        <f>ноя.24!E85</f>
        <v>174</v>
      </c>
      <c r="W90" s="12">
        <f>дек.24!E85</f>
        <v>174</v>
      </c>
    </row>
    <row r="91" spans="1:23" x14ac:dyDescent="0.25">
      <c r="A91" s="3">
        <v>82</v>
      </c>
      <c r="B91" s="107" t="s">
        <v>97</v>
      </c>
      <c r="C91" s="131">
        <v>114</v>
      </c>
      <c r="D91" s="131"/>
      <c r="E91" s="112">
        <f>СВОД_2023!F89</f>
        <v>-14878</v>
      </c>
      <c r="F91" s="113">
        <f t="shared" si="7"/>
        <v>-16966</v>
      </c>
      <c r="G91" s="114">
        <f>янв.24!F86+фев.24!F86+мар.24!F86+апр.24!F86+май.24!F86+июн.24!F86+июл.24!F86+авг.24!F86+сен.24!F86+окт.24!F86+ноя.24!F86+дек.24!F86</f>
        <v>0</v>
      </c>
      <c r="H91" s="83">
        <f t="shared" si="8"/>
        <v>522</v>
      </c>
      <c r="I91" s="12">
        <f>янв.24!E86</f>
        <v>174</v>
      </c>
      <c r="J91" s="12">
        <f>фев.24!E86</f>
        <v>174</v>
      </c>
      <c r="K91" s="12">
        <f>мар.24!E86</f>
        <v>174</v>
      </c>
      <c r="L91" s="82">
        <f t="shared" si="9"/>
        <v>522</v>
      </c>
      <c r="M91" s="12">
        <f>апр.24!E86</f>
        <v>174</v>
      </c>
      <c r="N91" s="12">
        <f>май.24!E86</f>
        <v>174</v>
      </c>
      <c r="O91" s="12">
        <f>июн.24!E86</f>
        <v>174</v>
      </c>
      <c r="P91" s="82">
        <f t="shared" si="5"/>
        <v>522</v>
      </c>
      <c r="Q91" s="12">
        <f>июл.24!E86</f>
        <v>174</v>
      </c>
      <c r="R91" s="12">
        <f>авг.24!E86</f>
        <v>174</v>
      </c>
      <c r="S91" s="12">
        <f>сен.24!E86</f>
        <v>174</v>
      </c>
      <c r="T91" s="82">
        <f t="shared" si="6"/>
        <v>522</v>
      </c>
      <c r="U91" s="12">
        <f>окт.24!E86</f>
        <v>174</v>
      </c>
      <c r="V91" s="12">
        <f>ноя.24!E86</f>
        <v>174</v>
      </c>
      <c r="W91" s="12">
        <f>дек.24!E86</f>
        <v>174</v>
      </c>
    </row>
    <row r="92" spans="1:23" x14ac:dyDescent="0.25">
      <c r="A92" s="3">
        <v>83</v>
      </c>
      <c r="B92" s="107" t="s">
        <v>98</v>
      </c>
      <c r="C92" s="131">
        <v>115</v>
      </c>
      <c r="D92" s="131"/>
      <c r="E92" s="112">
        <f>СВОД_2023!F90</f>
        <v>-14878</v>
      </c>
      <c r="F92" s="113">
        <f t="shared" si="7"/>
        <v>-16966</v>
      </c>
      <c r="G92" s="114">
        <f>янв.24!F87+фев.24!F87+мар.24!F87+апр.24!F87+май.24!F87+июн.24!F87+июл.24!F87+авг.24!F87+сен.24!F87+окт.24!F87+ноя.24!F87+дек.24!F87</f>
        <v>0</v>
      </c>
      <c r="H92" s="83">
        <f t="shared" si="8"/>
        <v>522</v>
      </c>
      <c r="I92" s="12">
        <f>янв.24!E87</f>
        <v>174</v>
      </c>
      <c r="J92" s="12">
        <f>фев.24!E87</f>
        <v>174</v>
      </c>
      <c r="K92" s="12">
        <f>мар.24!E87</f>
        <v>174</v>
      </c>
      <c r="L92" s="82">
        <f t="shared" si="9"/>
        <v>522</v>
      </c>
      <c r="M92" s="12">
        <f>апр.24!E87</f>
        <v>174</v>
      </c>
      <c r="N92" s="12">
        <f>май.24!E87</f>
        <v>174</v>
      </c>
      <c r="O92" s="12">
        <f>июн.24!E87</f>
        <v>174</v>
      </c>
      <c r="P92" s="82">
        <f t="shared" si="5"/>
        <v>522</v>
      </c>
      <c r="Q92" s="12">
        <f>июл.24!E87</f>
        <v>174</v>
      </c>
      <c r="R92" s="12">
        <f>авг.24!E87</f>
        <v>174</v>
      </c>
      <c r="S92" s="12">
        <f>сен.24!E87</f>
        <v>174</v>
      </c>
      <c r="T92" s="82">
        <f t="shared" si="6"/>
        <v>522</v>
      </c>
      <c r="U92" s="12">
        <f>окт.24!E87</f>
        <v>174</v>
      </c>
      <c r="V92" s="12">
        <f>ноя.24!E87</f>
        <v>174</v>
      </c>
      <c r="W92" s="12">
        <f>дек.24!E87</f>
        <v>174</v>
      </c>
    </row>
    <row r="93" spans="1:23" x14ac:dyDescent="0.25">
      <c r="A93" s="3">
        <v>84</v>
      </c>
      <c r="B93" s="107" t="s">
        <v>99</v>
      </c>
      <c r="C93" s="131">
        <v>116</v>
      </c>
      <c r="D93" s="131"/>
      <c r="E93" s="112">
        <f>СВОД_2023!F91</f>
        <v>-14878</v>
      </c>
      <c r="F93" s="113">
        <f t="shared" si="7"/>
        <v>-16966</v>
      </c>
      <c r="G93" s="114">
        <f>янв.24!F88+фев.24!F88+мар.24!F88+апр.24!F88+май.24!F88+июн.24!F88+июл.24!F88+авг.24!F88+сен.24!F88+окт.24!F88+ноя.24!F88+дек.24!F88</f>
        <v>0</v>
      </c>
      <c r="H93" s="83">
        <f t="shared" si="8"/>
        <v>522</v>
      </c>
      <c r="I93" s="12">
        <f>янв.24!E88</f>
        <v>174</v>
      </c>
      <c r="J93" s="12">
        <f>фев.24!E88</f>
        <v>174</v>
      </c>
      <c r="K93" s="12">
        <f>мар.24!E88</f>
        <v>174</v>
      </c>
      <c r="L93" s="82">
        <f t="shared" si="9"/>
        <v>522</v>
      </c>
      <c r="M93" s="12">
        <f>апр.24!E88</f>
        <v>174</v>
      </c>
      <c r="N93" s="12">
        <f>май.24!E88</f>
        <v>174</v>
      </c>
      <c r="O93" s="12">
        <f>июн.24!E88</f>
        <v>174</v>
      </c>
      <c r="P93" s="82">
        <f t="shared" si="5"/>
        <v>522</v>
      </c>
      <c r="Q93" s="12">
        <f>июл.24!E88</f>
        <v>174</v>
      </c>
      <c r="R93" s="12">
        <f>авг.24!E88</f>
        <v>174</v>
      </c>
      <c r="S93" s="12">
        <f>сен.24!E88</f>
        <v>174</v>
      </c>
      <c r="T93" s="82">
        <f t="shared" si="6"/>
        <v>522</v>
      </c>
      <c r="U93" s="12">
        <f>окт.24!E88</f>
        <v>174</v>
      </c>
      <c r="V93" s="12">
        <f>ноя.24!E88</f>
        <v>174</v>
      </c>
      <c r="W93" s="12">
        <f>дек.24!E88</f>
        <v>174</v>
      </c>
    </row>
    <row r="94" spans="1:23" x14ac:dyDescent="0.25">
      <c r="A94" s="3">
        <v>85</v>
      </c>
      <c r="B94" s="107" t="s">
        <v>100</v>
      </c>
      <c r="C94" s="131">
        <v>118</v>
      </c>
      <c r="D94" s="131"/>
      <c r="E94" s="112">
        <f>СВОД_2023!F92</f>
        <v>2088</v>
      </c>
      <c r="F94" s="113">
        <f t="shared" si="7"/>
        <v>2088</v>
      </c>
      <c r="G94" s="114">
        <f>янв.24!F89+фев.24!F89+мар.24!F89+апр.24!F89+май.24!F89+июн.24!F89+июл.24!F89+авг.24!F89+сен.24!F89+окт.24!F89+ноя.24!F89+дек.24!F89</f>
        <v>2088</v>
      </c>
      <c r="H94" s="83">
        <f t="shared" si="8"/>
        <v>522</v>
      </c>
      <c r="I94" s="12">
        <f>янв.24!E89</f>
        <v>174</v>
      </c>
      <c r="J94" s="12">
        <f>фев.24!E89</f>
        <v>174</v>
      </c>
      <c r="K94" s="12">
        <f>мар.24!E89</f>
        <v>174</v>
      </c>
      <c r="L94" s="82">
        <f t="shared" si="9"/>
        <v>522</v>
      </c>
      <c r="M94" s="12">
        <f>апр.24!E89</f>
        <v>174</v>
      </c>
      <c r="N94" s="12">
        <f>май.24!E89</f>
        <v>174</v>
      </c>
      <c r="O94" s="12">
        <f>июн.24!E89</f>
        <v>174</v>
      </c>
      <c r="P94" s="82">
        <f t="shared" si="5"/>
        <v>522</v>
      </c>
      <c r="Q94" s="12">
        <f>июл.24!E89</f>
        <v>174</v>
      </c>
      <c r="R94" s="12">
        <f>авг.24!E89</f>
        <v>174</v>
      </c>
      <c r="S94" s="12">
        <f>сен.24!E89</f>
        <v>174</v>
      </c>
      <c r="T94" s="82">
        <f t="shared" si="6"/>
        <v>522</v>
      </c>
      <c r="U94" s="12">
        <f>окт.24!E89</f>
        <v>174</v>
      </c>
      <c r="V94" s="12">
        <f>ноя.24!E89</f>
        <v>174</v>
      </c>
      <c r="W94" s="12">
        <f>дек.24!E89</f>
        <v>174</v>
      </c>
    </row>
    <row r="95" spans="1:23" x14ac:dyDescent="0.25">
      <c r="A95" s="3">
        <v>86</v>
      </c>
      <c r="B95" s="107" t="s">
        <v>101</v>
      </c>
      <c r="C95" s="131">
        <v>119</v>
      </c>
      <c r="D95" s="131" t="s">
        <v>19</v>
      </c>
      <c r="E95" s="112">
        <f>СВОД_2023!F93</f>
        <v>-12078</v>
      </c>
      <c r="F95" s="113">
        <f t="shared" si="7"/>
        <v>-14166</v>
      </c>
      <c r="G95" s="114">
        <f>янв.24!F90+фев.24!F90+мар.24!F90+апр.24!F90+май.24!F90+июн.24!F90+июл.24!F90+авг.24!F90+сен.24!F90+окт.24!F90+ноя.24!F90+дек.24!F90</f>
        <v>0</v>
      </c>
      <c r="H95" s="83">
        <f t="shared" si="8"/>
        <v>522</v>
      </c>
      <c r="I95" s="12">
        <f>янв.24!E90</f>
        <v>174</v>
      </c>
      <c r="J95" s="12">
        <f>фев.24!E90</f>
        <v>174</v>
      </c>
      <c r="K95" s="12">
        <f>мар.24!E90</f>
        <v>174</v>
      </c>
      <c r="L95" s="82">
        <f t="shared" si="9"/>
        <v>522</v>
      </c>
      <c r="M95" s="12">
        <f>апр.24!E90</f>
        <v>174</v>
      </c>
      <c r="N95" s="12">
        <f>май.24!E90</f>
        <v>174</v>
      </c>
      <c r="O95" s="12">
        <f>июн.24!E90</f>
        <v>174</v>
      </c>
      <c r="P95" s="82">
        <f t="shared" si="5"/>
        <v>522</v>
      </c>
      <c r="Q95" s="12">
        <f>июл.24!E90</f>
        <v>174</v>
      </c>
      <c r="R95" s="12">
        <f>авг.24!E90</f>
        <v>174</v>
      </c>
      <c r="S95" s="12">
        <f>сен.24!E90</f>
        <v>174</v>
      </c>
      <c r="T95" s="82">
        <f t="shared" si="6"/>
        <v>522</v>
      </c>
      <c r="U95" s="12">
        <f>окт.24!E90</f>
        <v>174</v>
      </c>
      <c r="V95" s="12">
        <f>ноя.24!E90</f>
        <v>174</v>
      </c>
      <c r="W95" s="12">
        <f>дек.24!E90</f>
        <v>174</v>
      </c>
    </row>
    <row r="96" spans="1:23" x14ac:dyDescent="0.25">
      <c r="A96" s="3">
        <v>87</v>
      </c>
      <c r="B96" s="107" t="s">
        <v>102</v>
      </c>
      <c r="C96" s="131">
        <v>120</v>
      </c>
      <c r="D96" s="131"/>
      <c r="E96" s="112">
        <f>СВОД_2023!F94</f>
        <v>-174</v>
      </c>
      <c r="F96" s="113">
        <f t="shared" si="7"/>
        <v>-174</v>
      </c>
      <c r="G96" s="114">
        <f>янв.24!F91+фев.24!F91+мар.24!F91+апр.24!F91+май.24!F91+июн.24!F91+июл.24!F91+авг.24!F91+сен.24!F91+окт.24!F91+ноя.24!F91+дек.24!F91</f>
        <v>2088</v>
      </c>
      <c r="H96" s="83">
        <f t="shared" si="8"/>
        <v>522</v>
      </c>
      <c r="I96" s="12">
        <f>янв.24!E91</f>
        <v>174</v>
      </c>
      <c r="J96" s="12">
        <f>фев.24!E91</f>
        <v>174</v>
      </c>
      <c r="K96" s="12">
        <f>мар.24!E91</f>
        <v>174</v>
      </c>
      <c r="L96" s="82">
        <f t="shared" si="9"/>
        <v>522</v>
      </c>
      <c r="M96" s="12">
        <f>апр.24!E91</f>
        <v>174</v>
      </c>
      <c r="N96" s="12">
        <f>май.24!E91</f>
        <v>174</v>
      </c>
      <c r="O96" s="12">
        <f>июн.24!E91</f>
        <v>174</v>
      </c>
      <c r="P96" s="82">
        <f t="shared" si="5"/>
        <v>522</v>
      </c>
      <c r="Q96" s="12">
        <f>июл.24!E91</f>
        <v>174</v>
      </c>
      <c r="R96" s="12">
        <f>авг.24!E91</f>
        <v>174</v>
      </c>
      <c r="S96" s="12">
        <f>сен.24!E91</f>
        <v>174</v>
      </c>
      <c r="T96" s="82">
        <f t="shared" si="6"/>
        <v>522</v>
      </c>
      <c r="U96" s="12">
        <f>окт.24!E91</f>
        <v>174</v>
      </c>
      <c r="V96" s="12">
        <f>ноя.24!E91</f>
        <v>174</v>
      </c>
      <c r="W96" s="12">
        <f>дек.24!E91</f>
        <v>174</v>
      </c>
    </row>
    <row r="97" spans="1:23" x14ac:dyDescent="0.25">
      <c r="A97" s="3">
        <v>88</v>
      </c>
      <c r="B97" s="107" t="s">
        <v>103</v>
      </c>
      <c r="C97" s="131">
        <v>122</v>
      </c>
      <c r="D97" s="131"/>
      <c r="E97" s="112">
        <f>СВОД_2023!F95</f>
        <v>0</v>
      </c>
      <c r="F97" s="113">
        <f t="shared" si="7"/>
        <v>-2088</v>
      </c>
      <c r="G97" s="114">
        <f>янв.24!F92+фев.24!F92+мар.24!F92+апр.24!F92+май.24!F92+июн.24!F92+июл.24!F92+авг.24!F92+сен.24!F92+окт.24!F92+ноя.24!F92+дек.24!F92</f>
        <v>0</v>
      </c>
      <c r="H97" s="83">
        <f t="shared" si="8"/>
        <v>522</v>
      </c>
      <c r="I97" s="12">
        <f>янв.24!E92</f>
        <v>174</v>
      </c>
      <c r="J97" s="12">
        <f>фев.24!E92</f>
        <v>174</v>
      </c>
      <c r="K97" s="12">
        <f>мар.24!E92</f>
        <v>174</v>
      </c>
      <c r="L97" s="82">
        <f t="shared" si="9"/>
        <v>522</v>
      </c>
      <c r="M97" s="12">
        <f>апр.24!E92</f>
        <v>174</v>
      </c>
      <c r="N97" s="12">
        <f>май.24!E92</f>
        <v>174</v>
      </c>
      <c r="O97" s="12">
        <f>июн.24!E92</f>
        <v>174</v>
      </c>
      <c r="P97" s="82">
        <f t="shared" si="5"/>
        <v>522</v>
      </c>
      <c r="Q97" s="12">
        <f>июл.24!E92</f>
        <v>174</v>
      </c>
      <c r="R97" s="12">
        <f>авг.24!E92</f>
        <v>174</v>
      </c>
      <c r="S97" s="12">
        <f>сен.24!E92</f>
        <v>174</v>
      </c>
      <c r="T97" s="82">
        <f t="shared" si="6"/>
        <v>522</v>
      </c>
      <c r="U97" s="12">
        <f>окт.24!E92</f>
        <v>174</v>
      </c>
      <c r="V97" s="12">
        <f>ноя.24!E92</f>
        <v>174</v>
      </c>
      <c r="W97" s="12">
        <f>дек.24!E92</f>
        <v>174</v>
      </c>
    </row>
    <row r="98" spans="1:23" x14ac:dyDescent="0.25">
      <c r="A98" s="3">
        <v>89</v>
      </c>
      <c r="B98" s="107" t="s">
        <v>104</v>
      </c>
      <c r="C98" s="131">
        <v>123</v>
      </c>
      <c r="D98" s="131"/>
      <c r="E98" s="112">
        <f>СВОД_2023!F96</f>
        <v>-4178</v>
      </c>
      <c r="F98" s="113">
        <f t="shared" si="7"/>
        <v>-6266</v>
      </c>
      <c r="G98" s="114">
        <f>янв.24!F93+фев.24!F93+мар.24!F93+апр.24!F93+май.24!F93+июн.24!F93+июл.24!F93+авг.24!F93+сен.24!F93+окт.24!F93+ноя.24!F93+дек.24!F93</f>
        <v>0</v>
      </c>
      <c r="H98" s="83">
        <f t="shared" si="8"/>
        <v>522</v>
      </c>
      <c r="I98" s="12">
        <f>янв.24!E93</f>
        <v>174</v>
      </c>
      <c r="J98" s="12">
        <f>фев.24!E93</f>
        <v>174</v>
      </c>
      <c r="K98" s="12">
        <f>мар.24!E93</f>
        <v>174</v>
      </c>
      <c r="L98" s="82">
        <f t="shared" si="9"/>
        <v>522</v>
      </c>
      <c r="M98" s="12">
        <f>апр.24!E93</f>
        <v>174</v>
      </c>
      <c r="N98" s="12">
        <f>май.24!E93</f>
        <v>174</v>
      </c>
      <c r="O98" s="12">
        <f>июн.24!E93</f>
        <v>174</v>
      </c>
      <c r="P98" s="82">
        <f t="shared" si="5"/>
        <v>522</v>
      </c>
      <c r="Q98" s="12">
        <f>июл.24!E93</f>
        <v>174</v>
      </c>
      <c r="R98" s="12">
        <f>авг.24!E93</f>
        <v>174</v>
      </c>
      <c r="S98" s="12">
        <f>сен.24!E93</f>
        <v>174</v>
      </c>
      <c r="T98" s="82">
        <f t="shared" si="6"/>
        <v>522</v>
      </c>
      <c r="U98" s="12">
        <f>окт.24!E93</f>
        <v>174</v>
      </c>
      <c r="V98" s="12">
        <f>ноя.24!E93</f>
        <v>174</v>
      </c>
      <c r="W98" s="12">
        <f>дек.24!E93</f>
        <v>174</v>
      </c>
    </row>
    <row r="99" spans="1:23" x14ac:dyDescent="0.25">
      <c r="A99" s="3">
        <v>90</v>
      </c>
      <c r="B99" s="107" t="s">
        <v>105</v>
      </c>
      <c r="C99" s="131">
        <v>124</v>
      </c>
      <c r="D99" s="131"/>
      <c r="E99" s="112">
        <f>СВОД_2023!F97</f>
        <v>-9048</v>
      </c>
      <c r="F99" s="113">
        <f t="shared" si="7"/>
        <v>-11136</v>
      </c>
      <c r="G99" s="114">
        <f>янв.24!F94+фев.24!F94+мар.24!F94+апр.24!F94+май.24!F94+июн.24!F94+июл.24!F94+авг.24!F94+сен.24!F94+окт.24!F94+ноя.24!F94+дек.24!F94</f>
        <v>0</v>
      </c>
      <c r="H99" s="83">
        <f t="shared" si="8"/>
        <v>522</v>
      </c>
      <c r="I99" s="12">
        <f>янв.24!E94</f>
        <v>174</v>
      </c>
      <c r="J99" s="12">
        <f>фев.24!E94</f>
        <v>174</v>
      </c>
      <c r="K99" s="12">
        <f>мар.24!E94</f>
        <v>174</v>
      </c>
      <c r="L99" s="82">
        <f t="shared" si="9"/>
        <v>522</v>
      </c>
      <c r="M99" s="12">
        <f>апр.24!E94</f>
        <v>174</v>
      </c>
      <c r="N99" s="12">
        <f>май.24!E94</f>
        <v>174</v>
      </c>
      <c r="O99" s="12">
        <f>июн.24!E94</f>
        <v>174</v>
      </c>
      <c r="P99" s="82">
        <f t="shared" si="5"/>
        <v>522</v>
      </c>
      <c r="Q99" s="12">
        <f>июл.24!E94</f>
        <v>174</v>
      </c>
      <c r="R99" s="12">
        <f>авг.24!E94</f>
        <v>174</v>
      </c>
      <c r="S99" s="12">
        <f>сен.24!E94</f>
        <v>174</v>
      </c>
      <c r="T99" s="82">
        <f t="shared" si="6"/>
        <v>522</v>
      </c>
      <c r="U99" s="12">
        <f>окт.24!E94</f>
        <v>174</v>
      </c>
      <c r="V99" s="12">
        <f>ноя.24!E94</f>
        <v>174</v>
      </c>
      <c r="W99" s="12">
        <f>дек.24!E94</f>
        <v>174</v>
      </c>
    </row>
    <row r="100" spans="1:23" x14ac:dyDescent="0.25">
      <c r="A100" s="3">
        <v>91</v>
      </c>
      <c r="B100" s="107" t="s">
        <v>106</v>
      </c>
      <c r="C100" s="131">
        <v>125</v>
      </c>
      <c r="D100" s="131"/>
      <c r="E100" s="112">
        <f>СВОД_2023!F98</f>
        <v>-360</v>
      </c>
      <c r="F100" s="113">
        <f t="shared" si="7"/>
        <v>-2448</v>
      </c>
      <c r="G100" s="114">
        <f>янв.24!F95+фев.24!F95+мар.24!F95+апр.24!F95+май.24!F95+июн.24!F95+июл.24!F95+авг.24!F95+сен.24!F95+окт.24!F95+ноя.24!F95+дек.24!F95</f>
        <v>0</v>
      </c>
      <c r="H100" s="83">
        <f t="shared" si="8"/>
        <v>522</v>
      </c>
      <c r="I100" s="12">
        <f>янв.24!E95</f>
        <v>174</v>
      </c>
      <c r="J100" s="12">
        <f>фев.24!E95</f>
        <v>174</v>
      </c>
      <c r="K100" s="12">
        <f>мар.24!E95</f>
        <v>174</v>
      </c>
      <c r="L100" s="82">
        <f t="shared" si="9"/>
        <v>522</v>
      </c>
      <c r="M100" s="12">
        <f>апр.24!E95</f>
        <v>174</v>
      </c>
      <c r="N100" s="12">
        <f>май.24!E95</f>
        <v>174</v>
      </c>
      <c r="O100" s="12">
        <f>июн.24!E95</f>
        <v>174</v>
      </c>
      <c r="P100" s="82">
        <f t="shared" si="5"/>
        <v>522</v>
      </c>
      <c r="Q100" s="12">
        <f>июл.24!E95</f>
        <v>174</v>
      </c>
      <c r="R100" s="12">
        <f>авг.24!E95</f>
        <v>174</v>
      </c>
      <c r="S100" s="12">
        <f>сен.24!E95</f>
        <v>174</v>
      </c>
      <c r="T100" s="82">
        <f t="shared" si="6"/>
        <v>522</v>
      </c>
      <c r="U100" s="12">
        <f>окт.24!E95</f>
        <v>174</v>
      </c>
      <c r="V100" s="12">
        <f>ноя.24!E95</f>
        <v>174</v>
      </c>
      <c r="W100" s="12">
        <f>дек.24!E95</f>
        <v>174</v>
      </c>
    </row>
    <row r="101" spans="1:23" x14ac:dyDescent="0.25">
      <c r="A101" s="3">
        <v>92</v>
      </c>
      <c r="B101" s="107" t="s">
        <v>107</v>
      </c>
      <c r="C101" s="131">
        <v>126</v>
      </c>
      <c r="D101" s="131"/>
      <c r="E101" s="112">
        <f>СВОД_2023!F99</f>
        <v>-2608</v>
      </c>
      <c r="F101" s="113">
        <f t="shared" si="7"/>
        <v>-4696</v>
      </c>
      <c r="G101" s="114">
        <f>янв.24!F96+фев.24!F96+мар.24!F96+апр.24!F96+май.24!F96+июн.24!F96+июл.24!F96+авг.24!F96+сен.24!F96+окт.24!F96+ноя.24!F96+дек.24!F96</f>
        <v>0</v>
      </c>
      <c r="H101" s="83">
        <f t="shared" si="8"/>
        <v>522</v>
      </c>
      <c r="I101" s="12">
        <f>янв.24!E96</f>
        <v>174</v>
      </c>
      <c r="J101" s="12">
        <f>фев.24!E96</f>
        <v>174</v>
      </c>
      <c r="K101" s="12">
        <f>мар.24!E96</f>
        <v>174</v>
      </c>
      <c r="L101" s="82">
        <f t="shared" si="9"/>
        <v>522</v>
      </c>
      <c r="M101" s="12">
        <f>апр.24!E96</f>
        <v>174</v>
      </c>
      <c r="N101" s="12">
        <f>май.24!E96</f>
        <v>174</v>
      </c>
      <c r="O101" s="12">
        <f>июн.24!E96</f>
        <v>174</v>
      </c>
      <c r="P101" s="82">
        <f t="shared" si="5"/>
        <v>522</v>
      </c>
      <c r="Q101" s="12">
        <f>июл.24!E96</f>
        <v>174</v>
      </c>
      <c r="R101" s="12">
        <f>авг.24!E96</f>
        <v>174</v>
      </c>
      <c r="S101" s="12">
        <f>сен.24!E96</f>
        <v>174</v>
      </c>
      <c r="T101" s="82">
        <f t="shared" si="6"/>
        <v>522</v>
      </c>
      <c r="U101" s="12">
        <f>окт.24!E96</f>
        <v>174</v>
      </c>
      <c r="V101" s="12">
        <f>ноя.24!E96</f>
        <v>174</v>
      </c>
      <c r="W101" s="12">
        <f>дек.24!E96</f>
        <v>174</v>
      </c>
    </row>
    <row r="102" spans="1:23" x14ac:dyDescent="0.25">
      <c r="A102" s="3">
        <v>93</v>
      </c>
      <c r="B102" s="107" t="s">
        <v>339</v>
      </c>
      <c r="C102" s="131">
        <v>127</v>
      </c>
      <c r="D102" s="131"/>
      <c r="E102" s="112">
        <f>СВОД_2023!F100</f>
        <v>-8840</v>
      </c>
      <c r="F102" s="113">
        <f t="shared" si="7"/>
        <v>-10928</v>
      </c>
      <c r="G102" s="114">
        <f>янв.24!F97+фев.24!F97+мар.24!F97+апр.24!F97+май.24!F97+июн.24!F97+июл.24!F97+авг.24!F97+сен.24!F97+окт.24!F97+ноя.24!F97+дек.24!F97</f>
        <v>0</v>
      </c>
      <c r="H102" s="83">
        <f t="shared" si="8"/>
        <v>522</v>
      </c>
      <c r="I102" s="12">
        <f>янв.24!E97</f>
        <v>174</v>
      </c>
      <c r="J102" s="12">
        <f>фев.24!E97</f>
        <v>174</v>
      </c>
      <c r="K102" s="12">
        <f>мар.24!E97</f>
        <v>174</v>
      </c>
      <c r="L102" s="82">
        <f t="shared" si="9"/>
        <v>522</v>
      </c>
      <c r="M102" s="12">
        <f>апр.24!E97</f>
        <v>174</v>
      </c>
      <c r="N102" s="12">
        <f>май.24!E97</f>
        <v>174</v>
      </c>
      <c r="O102" s="12">
        <f>июн.24!E97</f>
        <v>174</v>
      </c>
      <c r="P102" s="82">
        <f t="shared" si="5"/>
        <v>522</v>
      </c>
      <c r="Q102" s="12">
        <f>июл.24!E97</f>
        <v>174</v>
      </c>
      <c r="R102" s="12">
        <f>авг.24!E97</f>
        <v>174</v>
      </c>
      <c r="S102" s="12">
        <f>сен.24!E97</f>
        <v>174</v>
      </c>
      <c r="T102" s="82">
        <f t="shared" si="6"/>
        <v>522</v>
      </c>
      <c r="U102" s="12">
        <f>окт.24!E97</f>
        <v>174</v>
      </c>
      <c r="V102" s="12">
        <f>ноя.24!E97</f>
        <v>174</v>
      </c>
      <c r="W102" s="12">
        <f>дек.24!E97</f>
        <v>174</v>
      </c>
    </row>
    <row r="103" spans="1:23" x14ac:dyDescent="0.25">
      <c r="A103" s="3">
        <v>94</v>
      </c>
      <c r="B103" s="107" t="s">
        <v>109</v>
      </c>
      <c r="C103" s="131">
        <v>132</v>
      </c>
      <c r="D103" s="131"/>
      <c r="E103" s="112">
        <f>СВОД_2023!F101</f>
        <v>-5394</v>
      </c>
      <c r="F103" s="113">
        <f t="shared" si="7"/>
        <v>-1044</v>
      </c>
      <c r="G103" s="114">
        <f>янв.24!F98+фев.24!F98+мар.24!F98+апр.24!F98+май.24!F98+июн.24!F98+июл.24!F98+авг.24!F98+сен.24!F98+окт.24!F98+ноя.24!F98+дек.24!F98</f>
        <v>6438</v>
      </c>
      <c r="H103" s="83">
        <f t="shared" si="8"/>
        <v>522</v>
      </c>
      <c r="I103" s="12">
        <f>янв.24!E98</f>
        <v>174</v>
      </c>
      <c r="J103" s="12">
        <f>фев.24!E98</f>
        <v>174</v>
      </c>
      <c r="K103" s="12">
        <f>мар.24!E98</f>
        <v>174</v>
      </c>
      <c r="L103" s="82">
        <f t="shared" si="9"/>
        <v>522</v>
      </c>
      <c r="M103" s="12">
        <f>апр.24!E98</f>
        <v>174</v>
      </c>
      <c r="N103" s="12">
        <f>май.24!E98</f>
        <v>174</v>
      </c>
      <c r="O103" s="12">
        <f>июн.24!E98</f>
        <v>174</v>
      </c>
      <c r="P103" s="82">
        <f t="shared" si="5"/>
        <v>522</v>
      </c>
      <c r="Q103" s="12">
        <f>июл.24!E98</f>
        <v>174</v>
      </c>
      <c r="R103" s="12">
        <f>авг.24!E98</f>
        <v>174</v>
      </c>
      <c r="S103" s="12">
        <f>сен.24!E98</f>
        <v>174</v>
      </c>
      <c r="T103" s="82">
        <f t="shared" si="6"/>
        <v>522</v>
      </c>
      <c r="U103" s="12">
        <f>окт.24!E98</f>
        <v>174</v>
      </c>
      <c r="V103" s="12">
        <f>ноя.24!E98</f>
        <v>174</v>
      </c>
      <c r="W103" s="12">
        <f>дек.24!E98</f>
        <v>174</v>
      </c>
    </row>
    <row r="104" spans="1:23" x14ac:dyDescent="0.25">
      <c r="A104" s="3">
        <v>95</v>
      </c>
      <c r="B104" s="107" t="s">
        <v>110</v>
      </c>
      <c r="C104" s="131">
        <v>133</v>
      </c>
      <c r="D104" s="131"/>
      <c r="E104" s="112">
        <f>СВОД_2023!F102</f>
        <v>0</v>
      </c>
      <c r="F104" s="113">
        <f t="shared" si="7"/>
        <v>4400</v>
      </c>
      <c r="G104" s="114">
        <f>янв.24!F99+фев.24!F99+мар.24!F99+апр.24!F99+май.24!F99+июн.24!F99+июл.24!F99+авг.24!F99+сен.24!F99+окт.24!F99+ноя.24!F99+дек.24!F99</f>
        <v>6488</v>
      </c>
      <c r="H104" s="83">
        <f t="shared" si="8"/>
        <v>522</v>
      </c>
      <c r="I104" s="12">
        <f>янв.24!E99</f>
        <v>174</v>
      </c>
      <c r="J104" s="12">
        <f>фев.24!E99</f>
        <v>174</v>
      </c>
      <c r="K104" s="12">
        <f>мар.24!E99</f>
        <v>174</v>
      </c>
      <c r="L104" s="82">
        <f t="shared" si="9"/>
        <v>522</v>
      </c>
      <c r="M104" s="12">
        <f>апр.24!E99</f>
        <v>174</v>
      </c>
      <c r="N104" s="12">
        <f>май.24!E99</f>
        <v>174</v>
      </c>
      <c r="O104" s="12">
        <f>июн.24!E99</f>
        <v>174</v>
      </c>
      <c r="P104" s="82">
        <f t="shared" si="5"/>
        <v>522</v>
      </c>
      <c r="Q104" s="12">
        <f>июл.24!E99</f>
        <v>174</v>
      </c>
      <c r="R104" s="12">
        <f>авг.24!E99</f>
        <v>174</v>
      </c>
      <c r="S104" s="12">
        <f>сен.24!E99</f>
        <v>174</v>
      </c>
      <c r="T104" s="82">
        <f t="shared" si="6"/>
        <v>522</v>
      </c>
      <c r="U104" s="12">
        <f>окт.24!E99</f>
        <v>174</v>
      </c>
      <c r="V104" s="12">
        <f>ноя.24!E99</f>
        <v>174</v>
      </c>
      <c r="W104" s="12">
        <f>дек.24!E99</f>
        <v>174</v>
      </c>
    </row>
    <row r="105" spans="1:23" x14ac:dyDescent="0.25">
      <c r="A105" s="3">
        <v>96</v>
      </c>
      <c r="B105" s="107" t="s">
        <v>111</v>
      </c>
      <c r="C105" s="131">
        <v>134</v>
      </c>
      <c r="D105" s="131"/>
      <c r="E105" s="112">
        <f>СВОД_2023!F103</f>
        <v>-2088</v>
      </c>
      <c r="F105" s="113">
        <f t="shared" si="7"/>
        <v>-976</v>
      </c>
      <c r="G105" s="114">
        <f>янв.24!F100+фев.24!F100+мар.24!F100+апр.24!F100+май.24!F100+июн.24!F100+июл.24!F100+авг.24!F100+сен.24!F100+окт.24!F100+ноя.24!F100+дек.24!F100</f>
        <v>3200</v>
      </c>
      <c r="H105" s="83">
        <f t="shared" si="8"/>
        <v>522</v>
      </c>
      <c r="I105" s="12">
        <f>янв.24!E100</f>
        <v>174</v>
      </c>
      <c r="J105" s="12">
        <f>фев.24!E100</f>
        <v>174</v>
      </c>
      <c r="K105" s="12">
        <f>мар.24!E100</f>
        <v>174</v>
      </c>
      <c r="L105" s="82">
        <f t="shared" si="9"/>
        <v>522</v>
      </c>
      <c r="M105" s="12">
        <f>апр.24!E100</f>
        <v>174</v>
      </c>
      <c r="N105" s="12">
        <f>май.24!E100</f>
        <v>174</v>
      </c>
      <c r="O105" s="12">
        <f>июн.24!E100</f>
        <v>174</v>
      </c>
      <c r="P105" s="82">
        <f t="shared" si="5"/>
        <v>522</v>
      </c>
      <c r="Q105" s="12">
        <f>июл.24!E100</f>
        <v>174</v>
      </c>
      <c r="R105" s="12">
        <f>авг.24!E100</f>
        <v>174</v>
      </c>
      <c r="S105" s="12">
        <f>сен.24!E100</f>
        <v>174</v>
      </c>
      <c r="T105" s="82">
        <f t="shared" si="6"/>
        <v>522</v>
      </c>
      <c r="U105" s="12">
        <f>окт.24!E100</f>
        <v>174</v>
      </c>
      <c r="V105" s="12">
        <f>ноя.24!E100</f>
        <v>174</v>
      </c>
      <c r="W105" s="12">
        <f>дек.24!E100</f>
        <v>174</v>
      </c>
    </row>
    <row r="106" spans="1:23" x14ac:dyDescent="0.25">
      <c r="A106" s="3">
        <v>97</v>
      </c>
      <c r="B106" s="107" t="s">
        <v>112</v>
      </c>
      <c r="C106" s="131">
        <v>135</v>
      </c>
      <c r="D106" s="131"/>
      <c r="E106" s="112">
        <f>СВОД_2023!F104</f>
        <v>-1566</v>
      </c>
      <c r="F106" s="113">
        <f t="shared" si="7"/>
        <v>-870</v>
      </c>
      <c r="G106" s="114">
        <f>янв.24!F101+фев.24!F101+мар.24!F101+апр.24!F101+май.24!F101+июн.24!F101+июл.24!F101+авг.24!F101+сен.24!F101+окт.24!F101+ноя.24!F101+дек.24!F101</f>
        <v>2784</v>
      </c>
      <c r="H106" s="83">
        <f t="shared" si="8"/>
        <v>522</v>
      </c>
      <c r="I106" s="12">
        <f>янв.24!E101</f>
        <v>174</v>
      </c>
      <c r="J106" s="12">
        <f>фев.24!E101</f>
        <v>174</v>
      </c>
      <c r="K106" s="12">
        <f>мар.24!E101</f>
        <v>174</v>
      </c>
      <c r="L106" s="82">
        <f t="shared" si="9"/>
        <v>522</v>
      </c>
      <c r="M106" s="12">
        <f>апр.24!E101</f>
        <v>174</v>
      </c>
      <c r="N106" s="12">
        <f>май.24!E101</f>
        <v>174</v>
      </c>
      <c r="O106" s="12">
        <f>июн.24!E101</f>
        <v>174</v>
      </c>
      <c r="P106" s="82">
        <f t="shared" si="5"/>
        <v>522</v>
      </c>
      <c r="Q106" s="12">
        <f>июл.24!E101</f>
        <v>174</v>
      </c>
      <c r="R106" s="12">
        <f>авг.24!E101</f>
        <v>174</v>
      </c>
      <c r="S106" s="12">
        <f>сен.24!E101</f>
        <v>174</v>
      </c>
      <c r="T106" s="82">
        <f t="shared" si="6"/>
        <v>522</v>
      </c>
      <c r="U106" s="12">
        <f>окт.24!E101</f>
        <v>174</v>
      </c>
      <c r="V106" s="12">
        <f>ноя.24!E101</f>
        <v>174</v>
      </c>
      <c r="W106" s="12">
        <f>дек.24!E101</f>
        <v>174</v>
      </c>
    </row>
    <row r="107" spans="1:23" x14ac:dyDescent="0.25">
      <c r="A107" s="3">
        <v>98</v>
      </c>
      <c r="B107" s="107" t="s">
        <v>113</v>
      </c>
      <c r="C107" s="131">
        <v>137</v>
      </c>
      <c r="D107" s="131"/>
      <c r="E107" s="112">
        <f>СВОД_2023!F105</f>
        <v>174</v>
      </c>
      <c r="F107" s="113">
        <f t="shared" si="7"/>
        <v>-1914</v>
      </c>
      <c r="G107" s="114">
        <f>янв.24!F102+фев.24!F102+мар.24!F102+апр.24!F102+май.24!F102+июн.24!F102+июл.24!F102+авг.24!F102+сен.24!F102+окт.24!F102+ноя.24!F102+дек.24!F102</f>
        <v>0</v>
      </c>
      <c r="H107" s="83">
        <f t="shared" si="8"/>
        <v>522</v>
      </c>
      <c r="I107" s="12">
        <f>янв.24!E102</f>
        <v>174</v>
      </c>
      <c r="J107" s="12">
        <f>фев.24!E102</f>
        <v>174</v>
      </c>
      <c r="K107" s="12">
        <f>мар.24!E102</f>
        <v>174</v>
      </c>
      <c r="L107" s="82">
        <f t="shared" si="9"/>
        <v>522</v>
      </c>
      <c r="M107" s="12">
        <f>апр.24!E102</f>
        <v>174</v>
      </c>
      <c r="N107" s="12">
        <f>май.24!E102</f>
        <v>174</v>
      </c>
      <c r="O107" s="12">
        <f>июн.24!E102</f>
        <v>174</v>
      </c>
      <c r="P107" s="82">
        <f t="shared" si="5"/>
        <v>522</v>
      </c>
      <c r="Q107" s="12">
        <f>июл.24!E102</f>
        <v>174</v>
      </c>
      <c r="R107" s="12">
        <f>авг.24!E102</f>
        <v>174</v>
      </c>
      <c r="S107" s="12">
        <f>сен.24!E102</f>
        <v>174</v>
      </c>
      <c r="T107" s="82">
        <f t="shared" si="6"/>
        <v>522</v>
      </c>
      <c r="U107" s="12">
        <f>окт.24!E102</f>
        <v>174</v>
      </c>
      <c r="V107" s="12">
        <f>ноя.24!E102</f>
        <v>174</v>
      </c>
      <c r="W107" s="12">
        <f>дек.24!E102</f>
        <v>174</v>
      </c>
    </row>
    <row r="108" spans="1:23" x14ac:dyDescent="0.25">
      <c r="A108" s="3">
        <v>99</v>
      </c>
      <c r="B108" s="107" t="s">
        <v>114</v>
      </c>
      <c r="C108" s="131">
        <v>139</v>
      </c>
      <c r="D108" s="131"/>
      <c r="E108" s="112">
        <f>СВОД_2023!F106</f>
        <v>174</v>
      </c>
      <c r="F108" s="113">
        <f t="shared" si="7"/>
        <v>174</v>
      </c>
      <c r="G108" s="114">
        <f>янв.24!F103+фев.24!F103+мар.24!F103+апр.24!F103+май.24!F103+июн.24!F103+июл.24!F103+авг.24!F103+сен.24!F103+окт.24!F103+ноя.24!F103+дек.24!F103</f>
        <v>2088</v>
      </c>
      <c r="H108" s="83">
        <f t="shared" si="8"/>
        <v>522</v>
      </c>
      <c r="I108" s="12">
        <f>янв.24!E103</f>
        <v>174</v>
      </c>
      <c r="J108" s="12">
        <f>фев.24!E103</f>
        <v>174</v>
      </c>
      <c r="K108" s="12">
        <f>мар.24!E103</f>
        <v>174</v>
      </c>
      <c r="L108" s="82">
        <f t="shared" si="9"/>
        <v>522</v>
      </c>
      <c r="M108" s="12">
        <f>апр.24!E103</f>
        <v>174</v>
      </c>
      <c r="N108" s="12">
        <f>май.24!E103</f>
        <v>174</v>
      </c>
      <c r="O108" s="12">
        <f>июн.24!E103</f>
        <v>174</v>
      </c>
      <c r="P108" s="82">
        <f t="shared" si="5"/>
        <v>522</v>
      </c>
      <c r="Q108" s="12">
        <f>июл.24!E103</f>
        <v>174</v>
      </c>
      <c r="R108" s="12">
        <f>авг.24!E103</f>
        <v>174</v>
      </c>
      <c r="S108" s="12">
        <f>сен.24!E103</f>
        <v>174</v>
      </c>
      <c r="T108" s="82">
        <f t="shared" si="6"/>
        <v>522</v>
      </c>
      <c r="U108" s="12">
        <f>окт.24!E103</f>
        <v>174</v>
      </c>
      <c r="V108" s="12">
        <f>ноя.24!E103</f>
        <v>174</v>
      </c>
      <c r="W108" s="12">
        <f>дек.24!E103</f>
        <v>174</v>
      </c>
    </row>
    <row r="109" spans="1:23" x14ac:dyDescent="0.25">
      <c r="A109" s="3">
        <v>100</v>
      </c>
      <c r="B109" s="107" t="s">
        <v>115</v>
      </c>
      <c r="C109" s="131">
        <v>140</v>
      </c>
      <c r="D109" s="131"/>
      <c r="E109" s="112">
        <f>СВОД_2023!F107</f>
        <v>0</v>
      </c>
      <c r="F109" s="113">
        <f t="shared" si="7"/>
        <v>0</v>
      </c>
      <c r="G109" s="114">
        <f>янв.24!F104+фев.24!F104+мар.24!F104+апр.24!F104+май.24!F104+июн.24!F104+июл.24!F104+авг.24!F104+сен.24!F104+окт.24!F104+ноя.24!F104+дек.24!F104</f>
        <v>2088</v>
      </c>
      <c r="H109" s="83">
        <f t="shared" si="8"/>
        <v>522</v>
      </c>
      <c r="I109" s="12">
        <f>янв.24!E104</f>
        <v>174</v>
      </c>
      <c r="J109" s="12">
        <f>фев.24!E104</f>
        <v>174</v>
      </c>
      <c r="K109" s="12">
        <f>мар.24!E104</f>
        <v>174</v>
      </c>
      <c r="L109" s="82">
        <f t="shared" si="9"/>
        <v>522</v>
      </c>
      <c r="M109" s="12">
        <f>апр.24!E104</f>
        <v>174</v>
      </c>
      <c r="N109" s="12">
        <f>май.24!E104</f>
        <v>174</v>
      </c>
      <c r="O109" s="12">
        <f>июн.24!E104</f>
        <v>174</v>
      </c>
      <c r="P109" s="82">
        <f t="shared" si="5"/>
        <v>522</v>
      </c>
      <c r="Q109" s="12">
        <f>июл.24!E104</f>
        <v>174</v>
      </c>
      <c r="R109" s="12">
        <f>авг.24!E104</f>
        <v>174</v>
      </c>
      <c r="S109" s="12">
        <f>сен.24!E104</f>
        <v>174</v>
      </c>
      <c r="T109" s="82">
        <f t="shared" si="6"/>
        <v>522</v>
      </c>
      <c r="U109" s="12">
        <f>окт.24!E104</f>
        <v>174</v>
      </c>
      <c r="V109" s="12">
        <f>ноя.24!E104</f>
        <v>174</v>
      </c>
      <c r="W109" s="12">
        <f>дек.24!E104</f>
        <v>174</v>
      </c>
    </row>
    <row r="110" spans="1:23" x14ac:dyDescent="0.25">
      <c r="A110" s="3">
        <v>101</v>
      </c>
      <c r="B110" s="107" t="s">
        <v>116</v>
      </c>
      <c r="C110" s="131">
        <v>140</v>
      </c>
      <c r="D110" s="131" t="s">
        <v>19</v>
      </c>
      <c r="E110" s="112">
        <f>СВОД_2023!F108</f>
        <v>-4396</v>
      </c>
      <c r="F110" s="113">
        <f t="shared" si="7"/>
        <v>-1484</v>
      </c>
      <c r="G110" s="114">
        <f>янв.24!F105+фев.24!F105+мар.24!F105+апр.24!F105+май.24!F105+июн.24!F105+июл.24!F105+авг.24!F105+сен.24!F105+окт.24!F105+ноя.24!F105+дек.24!F105</f>
        <v>5000</v>
      </c>
      <c r="H110" s="83">
        <f t="shared" si="8"/>
        <v>522</v>
      </c>
      <c r="I110" s="12">
        <f>янв.24!E105</f>
        <v>174</v>
      </c>
      <c r="J110" s="12">
        <f>фев.24!E105</f>
        <v>174</v>
      </c>
      <c r="K110" s="12">
        <f>мар.24!E105</f>
        <v>174</v>
      </c>
      <c r="L110" s="82">
        <f t="shared" si="9"/>
        <v>522</v>
      </c>
      <c r="M110" s="12">
        <f>апр.24!E105</f>
        <v>174</v>
      </c>
      <c r="N110" s="12">
        <f>май.24!E105</f>
        <v>174</v>
      </c>
      <c r="O110" s="12">
        <f>июн.24!E105</f>
        <v>174</v>
      </c>
      <c r="P110" s="82">
        <f t="shared" si="5"/>
        <v>522</v>
      </c>
      <c r="Q110" s="12">
        <f>июл.24!E105</f>
        <v>174</v>
      </c>
      <c r="R110" s="12">
        <f>авг.24!E105</f>
        <v>174</v>
      </c>
      <c r="S110" s="12">
        <f>сен.24!E105</f>
        <v>174</v>
      </c>
      <c r="T110" s="82">
        <f t="shared" si="6"/>
        <v>522</v>
      </c>
      <c r="U110" s="12">
        <f>окт.24!E105</f>
        <v>174</v>
      </c>
      <c r="V110" s="12">
        <f>ноя.24!E105</f>
        <v>174</v>
      </c>
      <c r="W110" s="12">
        <f>дек.24!E105</f>
        <v>174</v>
      </c>
    </row>
    <row r="111" spans="1:23" x14ac:dyDescent="0.25">
      <c r="A111" s="3">
        <v>102</v>
      </c>
      <c r="B111" s="107" t="s">
        <v>117</v>
      </c>
      <c r="C111" s="131">
        <v>143</v>
      </c>
      <c r="D111" s="131"/>
      <c r="E111" s="112">
        <f>СВОД_2023!F109</f>
        <v>-2178</v>
      </c>
      <c r="F111" s="113">
        <f t="shared" si="7"/>
        <v>-4116</v>
      </c>
      <c r="G111" s="114">
        <f>янв.24!F106+фев.24!F106+мар.24!F106+апр.24!F106+май.24!F106+июн.24!F106+июл.24!F106+авг.24!F106+сен.24!F106+окт.24!F106+ноя.24!F106+дек.24!F106</f>
        <v>150</v>
      </c>
      <c r="H111" s="83">
        <f t="shared" si="8"/>
        <v>522</v>
      </c>
      <c r="I111" s="12">
        <f>янв.24!E106</f>
        <v>174</v>
      </c>
      <c r="J111" s="12">
        <f>фев.24!E106</f>
        <v>174</v>
      </c>
      <c r="K111" s="12">
        <f>мар.24!E106</f>
        <v>174</v>
      </c>
      <c r="L111" s="82">
        <f t="shared" si="9"/>
        <v>522</v>
      </c>
      <c r="M111" s="12">
        <f>апр.24!E106</f>
        <v>174</v>
      </c>
      <c r="N111" s="12">
        <f>май.24!E106</f>
        <v>174</v>
      </c>
      <c r="O111" s="12">
        <f>июн.24!E106</f>
        <v>174</v>
      </c>
      <c r="P111" s="82">
        <f t="shared" si="5"/>
        <v>522</v>
      </c>
      <c r="Q111" s="12">
        <f>июл.24!E106</f>
        <v>174</v>
      </c>
      <c r="R111" s="12">
        <f>авг.24!E106</f>
        <v>174</v>
      </c>
      <c r="S111" s="12">
        <f>сен.24!E106</f>
        <v>174</v>
      </c>
      <c r="T111" s="82">
        <f t="shared" si="6"/>
        <v>522</v>
      </c>
      <c r="U111" s="12">
        <f>окт.24!E106</f>
        <v>174</v>
      </c>
      <c r="V111" s="12">
        <f>ноя.24!E106</f>
        <v>174</v>
      </c>
      <c r="W111" s="12">
        <f>дек.24!E106</f>
        <v>174</v>
      </c>
    </row>
    <row r="112" spans="1:23" x14ac:dyDescent="0.25">
      <c r="A112" s="3">
        <v>103</v>
      </c>
      <c r="B112" s="107" t="s">
        <v>118</v>
      </c>
      <c r="C112" s="131">
        <v>144</v>
      </c>
      <c r="D112" s="131"/>
      <c r="E112" s="112">
        <f>СВОД_2023!F110</f>
        <v>0</v>
      </c>
      <c r="F112" s="113">
        <f t="shared" si="7"/>
        <v>0</v>
      </c>
      <c r="G112" s="114">
        <f>янв.24!F107+фев.24!F107+мар.24!F107+апр.24!F107+май.24!F107+июн.24!F107+июл.24!F107+авг.24!F107+сен.24!F107+окт.24!F107+ноя.24!F107+дек.24!F107</f>
        <v>2088</v>
      </c>
      <c r="H112" s="83">
        <f t="shared" si="8"/>
        <v>522</v>
      </c>
      <c r="I112" s="12">
        <f>янв.24!E107</f>
        <v>174</v>
      </c>
      <c r="J112" s="12">
        <f>фев.24!E107</f>
        <v>174</v>
      </c>
      <c r="K112" s="12">
        <f>мар.24!E107</f>
        <v>174</v>
      </c>
      <c r="L112" s="82">
        <f t="shared" si="9"/>
        <v>522</v>
      </c>
      <c r="M112" s="12">
        <f>апр.24!E107</f>
        <v>174</v>
      </c>
      <c r="N112" s="12">
        <f>май.24!E107</f>
        <v>174</v>
      </c>
      <c r="O112" s="12">
        <f>июн.24!E107</f>
        <v>174</v>
      </c>
      <c r="P112" s="82">
        <f t="shared" si="5"/>
        <v>522</v>
      </c>
      <c r="Q112" s="12">
        <f>июл.24!E107</f>
        <v>174</v>
      </c>
      <c r="R112" s="12">
        <f>авг.24!E107</f>
        <v>174</v>
      </c>
      <c r="S112" s="12">
        <f>сен.24!E107</f>
        <v>174</v>
      </c>
      <c r="T112" s="82">
        <f t="shared" si="6"/>
        <v>522</v>
      </c>
      <c r="U112" s="12">
        <f>окт.24!E107</f>
        <v>174</v>
      </c>
      <c r="V112" s="12">
        <f>ноя.24!E107</f>
        <v>174</v>
      </c>
      <c r="W112" s="12">
        <f>дек.24!E107</f>
        <v>174</v>
      </c>
    </row>
    <row r="113" spans="1:23" x14ac:dyDescent="0.25">
      <c r="A113" s="3">
        <v>104</v>
      </c>
      <c r="B113" s="107" t="s">
        <v>119</v>
      </c>
      <c r="C113" s="131">
        <v>145</v>
      </c>
      <c r="D113" s="131"/>
      <c r="E113" s="112">
        <f>СВОД_2023!F111</f>
        <v>-7308</v>
      </c>
      <c r="F113" s="113">
        <f t="shared" si="7"/>
        <v>-9396</v>
      </c>
      <c r="G113" s="114">
        <f>янв.24!F108+фев.24!F108+мар.24!F108+апр.24!F108+май.24!F108+июн.24!F108+июл.24!F108+авг.24!F108+сен.24!F108+окт.24!F108+ноя.24!F108+дек.24!F108</f>
        <v>0</v>
      </c>
      <c r="H113" s="83">
        <f t="shared" si="8"/>
        <v>522</v>
      </c>
      <c r="I113" s="12">
        <f>янв.24!E108</f>
        <v>174</v>
      </c>
      <c r="J113" s="12">
        <f>фев.24!E108</f>
        <v>174</v>
      </c>
      <c r="K113" s="12">
        <f>мар.24!E108</f>
        <v>174</v>
      </c>
      <c r="L113" s="82">
        <f t="shared" si="9"/>
        <v>522</v>
      </c>
      <c r="M113" s="12">
        <f>апр.24!E108</f>
        <v>174</v>
      </c>
      <c r="N113" s="12">
        <f>май.24!E108</f>
        <v>174</v>
      </c>
      <c r="O113" s="12">
        <f>июн.24!E108</f>
        <v>174</v>
      </c>
      <c r="P113" s="82">
        <f t="shared" si="5"/>
        <v>522</v>
      </c>
      <c r="Q113" s="12">
        <f>июл.24!E108</f>
        <v>174</v>
      </c>
      <c r="R113" s="12">
        <f>авг.24!E108</f>
        <v>174</v>
      </c>
      <c r="S113" s="12">
        <f>сен.24!E108</f>
        <v>174</v>
      </c>
      <c r="T113" s="82">
        <f t="shared" si="6"/>
        <v>522</v>
      </c>
      <c r="U113" s="12">
        <f>окт.24!E108</f>
        <v>174</v>
      </c>
      <c r="V113" s="12">
        <f>ноя.24!E108</f>
        <v>174</v>
      </c>
      <c r="W113" s="12">
        <f>дек.24!E108</f>
        <v>174</v>
      </c>
    </row>
    <row r="114" spans="1:23" x14ac:dyDescent="0.25">
      <c r="A114" s="3">
        <v>105</v>
      </c>
      <c r="B114" s="107" t="s">
        <v>120</v>
      </c>
      <c r="C114" s="131">
        <v>146</v>
      </c>
      <c r="D114" s="131"/>
      <c r="E114" s="112">
        <f>СВОД_2023!F112</f>
        <v>-2088</v>
      </c>
      <c r="F114" s="113">
        <f t="shared" si="7"/>
        <v>518</v>
      </c>
      <c r="G114" s="114">
        <f>янв.24!F109+фев.24!F109+мар.24!F109+апр.24!F109+май.24!F109+июн.24!F109+июл.24!F109+авг.24!F109+сен.24!F109+окт.24!F109+ноя.24!F109+дек.24!F109</f>
        <v>4694</v>
      </c>
      <c r="H114" s="83">
        <f t="shared" si="8"/>
        <v>522</v>
      </c>
      <c r="I114" s="12">
        <f>янв.24!E109</f>
        <v>174</v>
      </c>
      <c r="J114" s="12">
        <f>фев.24!E109</f>
        <v>174</v>
      </c>
      <c r="K114" s="12">
        <f>мар.24!E109</f>
        <v>174</v>
      </c>
      <c r="L114" s="82">
        <f t="shared" si="9"/>
        <v>522</v>
      </c>
      <c r="M114" s="12">
        <f>апр.24!E109</f>
        <v>174</v>
      </c>
      <c r="N114" s="12">
        <f>май.24!E109</f>
        <v>174</v>
      </c>
      <c r="O114" s="12">
        <f>июн.24!E109</f>
        <v>174</v>
      </c>
      <c r="P114" s="82">
        <f t="shared" si="5"/>
        <v>522</v>
      </c>
      <c r="Q114" s="12">
        <f>июл.24!E109</f>
        <v>174</v>
      </c>
      <c r="R114" s="12">
        <f>авг.24!E109</f>
        <v>174</v>
      </c>
      <c r="S114" s="12">
        <f>сен.24!E109</f>
        <v>174</v>
      </c>
      <c r="T114" s="82">
        <f t="shared" si="6"/>
        <v>522</v>
      </c>
      <c r="U114" s="12">
        <f>окт.24!E109</f>
        <v>174</v>
      </c>
      <c r="V114" s="12">
        <f>ноя.24!E109</f>
        <v>174</v>
      </c>
      <c r="W114" s="12">
        <f>дек.24!E109</f>
        <v>174</v>
      </c>
    </row>
    <row r="115" spans="1:23" x14ac:dyDescent="0.25">
      <c r="A115" s="3">
        <v>106</v>
      </c>
      <c r="B115" s="107" t="s">
        <v>121</v>
      </c>
      <c r="C115" s="131">
        <v>147</v>
      </c>
      <c r="D115" s="131"/>
      <c r="E115" s="112">
        <f>СВОД_2023!F113</f>
        <v>-14878</v>
      </c>
      <c r="F115" s="113">
        <f t="shared" si="7"/>
        <v>-16966</v>
      </c>
      <c r="G115" s="114">
        <f>янв.24!F110+фев.24!F110+мар.24!F110+апр.24!F110+май.24!F110+июн.24!F110+июл.24!F110+авг.24!F110+сен.24!F110+окт.24!F110+ноя.24!F110+дек.24!F110</f>
        <v>0</v>
      </c>
      <c r="H115" s="83">
        <f t="shared" si="8"/>
        <v>522</v>
      </c>
      <c r="I115" s="12">
        <f>янв.24!E110</f>
        <v>174</v>
      </c>
      <c r="J115" s="12">
        <f>фев.24!E110</f>
        <v>174</v>
      </c>
      <c r="K115" s="12">
        <f>мар.24!E110</f>
        <v>174</v>
      </c>
      <c r="L115" s="82">
        <f t="shared" si="9"/>
        <v>522</v>
      </c>
      <c r="M115" s="12">
        <f>апр.24!E110</f>
        <v>174</v>
      </c>
      <c r="N115" s="12">
        <f>май.24!E110</f>
        <v>174</v>
      </c>
      <c r="O115" s="12">
        <f>июн.24!E110</f>
        <v>174</v>
      </c>
      <c r="P115" s="82">
        <f t="shared" si="5"/>
        <v>522</v>
      </c>
      <c r="Q115" s="12">
        <f>июл.24!E110</f>
        <v>174</v>
      </c>
      <c r="R115" s="12">
        <f>авг.24!E110</f>
        <v>174</v>
      </c>
      <c r="S115" s="12">
        <f>сен.24!E110</f>
        <v>174</v>
      </c>
      <c r="T115" s="82">
        <f t="shared" si="6"/>
        <v>522</v>
      </c>
      <c r="U115" s="12">
        <f>окт.24!E110</f>
        <v>174</v>
      </c>
      <c r="V115" s="12">
        <f>ноя.24!E110</f>
        <v>174</v>
      </c>
      <c r="W115" s="12">
        <f>дек.24!E110</f>
        <v>174</v>
      </c>
    </row>
    <row r="116" spans="1:23" x14ac:dyDescent="0.25">
      <c r="A116" s="3">
        <v>107</v>
      </c>
      <c r="B116" s="107" t="s">
        <v>122</v>
      </c>
      <c r="C116" s="131">
        <v>148</v>
      </c>
      <c r="D116" s="131"/>
      <c r="E116" s="112">
        <f>СВОД_2023!F114</f>
        <v>262</v>
      </c>
      <c r="F116" s="113">
        <f t="shared" si="7"/>
        <v>-326</v>
      </c>
      <c r="G116" s="114">
        <f>янв.24!F111+фев.24!F111+мар.24!F111+апр.24!F111+май.24!F111+июн.24!F111+июл.24!F111+авг.24!F111+сен.24!F111+окт.24!F111+ноя.24!F111+дек.24!F111</f>
        <v>1500</v>
      </c>
      <c r="H116" s="83">
        <f t="shared" si="8"/>
        <v>522</v>
      </c>
      <c r="I116" s="12">
        <f>янв.24!E111</f>
        <v>174</v>
      </c>
      <c r="J116" s="12">
        <f>фев.24!E111</f>
        <v>174</v>
      </c>
      <c r="K116" s="12">
        <f>мар.24!E111</f>
        <v>174</v>
      </c>
      <c r="L116" s="82">
        <f t="shared" si="9"/>
        <v>522</v>
      </c>
      <c r="M116" s="12">
        <f>апр.24!E111</f>
        <v>174</v>
      </c>
      <c r="N116" s="12">
        <f>май.24!E111</f>
        <v>174</v>
      </c>
      <c r="O116" s="12">
        <f>июн.24!E111</f>
        <v>174</v>
      </c>
      <c r="P116" s="82">
        <f t="shared" si="5"/>
        <v>522</v>
      </c>
      <c r="Q116" s="12">
        <f>июл.24!E111</f>
        <v>174</v>
      </c>
      <c r="R116" s="12">
        <f>авг.24!E111</f>
        <v>174</v>
      </c>
      <c r="S116" s="12">
        <f>сен.24!E111</f>
        <v>174</v>
      </c>
      <c r="T116" s="82">
        <f t="shared" si="6"/>
        <v>522</v>
      </c>
      <c r="U116" s="12">
        <f>окт.24!E111</f>
        <v>174</v>
      </c>
      <c r="V116" s="12">
        <f>ноя.24!E111</f>
        <v>174</v>
      </c>
      <c r="W116" s="12">
        <f>дек.24!E111</f>
        <v>174</v>
      </c>
    </row>
    <row r="117" spans="1:23" x14ac:dyDescent="0.25">
      <c r="A117" s="3">
        <v>108</v>
      </c>
      <c r="B117" s="107" t="s">
        <v>123</v>
      </c>
      <c r="C117" s="131">
        <v>149</v>
      </c>
      <c r="D117" s="131"/>
      <c r="E117" s="112">
        <f>СВОД_2023!F115</f>
        <v>-5046</v>
      </c>
      <c r="F117" s="113">
        <f t="shared" si="7"/>
        <v>-7134</v>
      </c>
      <c r="G117" s="114">
        <f>янв.24!F112+фев.24!F112+мар.24!F112+апр.24!F112+май.24!F112+июн.24!F112+июл.24!F112+авг.24!F112+сен.24!F112+окт.24!F112+ноя.24!F112+дек.24!F112</f>
        <v>0</v>
      </c>
      <c r="H117" s="83">
        <f t="shared" si="8"/>
        <v>522</v>
      </c>
      <c r="I117" s="12">
        <f>янв.24!E112</f>
        <v>174</v>
      </c>
      <c r="J117" s="12">
        <f>фев.24!E112</f>
        <v>174</v>
      </c>
      <c r="K117" s="12">
        <f>мар.24!E112</f>
        <v>174</v>
      </c>
      <c r="L117" s="82">
        <f t="shared" si="9"/>
        <v>522</v>
      </c>
      <c r="M117" s="12">
        <f>апр.24!E112</f>
        <v>174</v>
      </c>
      <c r="N117" s="12">
        <f>май.24!E112</f>
        <v>174</v>
      </c>
      <c r="O117" s="12">
        <f>июн.24!E112</f>
        <v>174</v>
      </c>
      <c r="P117" s="82">
        <f t="shared" si="5"/>
        <v>522</v>
      </c>
      <c r="Q117" s="12">
        <f>июл.24!E112</f>
        <v>174</v>
      </c>
      <c r="R117" s="12">
        <f>авг.24!E112</f>
        <v>174</v>
      </c>
      <c r="S117" s="12">
        <f>сен.24!E112</f>
        <v>174</v>
      </c>
      <c r="T117" s="82">
        <f t="shared" si="6"/>
        <v>522</v>
      </c>
      <c r="U117" s="12">
        <f>окт.24!E112</f>
        <v>174</v>
      </c>
      <c r="V117" s="12">
        <f>ноя.24!E112</f>
        <v>174</v>
      </c>
      <c r="W117" s="12">
        <f>дек.24!E112</f>
        <v>174</v>
      </c>
    </row>
    <row r="118" spans="1:23" x14ac:dyDescent="0.25">
      <c r="A118" s="3">
        <v>109</v>
      </c>
      <c r="B118" s="107" t="s">
        <v>124</v>
      </c>
      <c r="C118" s="131">
        <v>152</v>
      </c>
      <c r="D118" s="131"/>
      <c r="E118" s="112">
        <f>СВОД_2023!F116</f>
        <v>-1566</v>
      </c>
      <c r="F118" s="113">
        <f t="shared" si="7"/>
        <v>-3654</v>
      </c>
      <c r="G118" s="114">
        <f>янв.24!F113+фев.24!F113+мар.24!F113+апр.24!F113+май.24!F113+июн.24!F113+июл.24!F113+авг.24!F113+сен.24!F113+окт.24!F113+ноя.24!F113+дек.24!F113</f>
        <v>0</v>
      </c>
      <c r="H118" s="83">
        <f t="shared" si="8"/>
        <v>522</v>
      </c>
      <c r="I118" s="12">
        <f>янв.24!E113</f>
        <v>174</v>
      </c>
      <c r="J118" s="12">
        <f>фев.24!E113</f>
        <v>174</v>
      </c>
      <c r="K118" s="12">
        <f>мар.24!E113</f>
        <v>174</v>
      </c>
      <c r="L118" s="82">
        <f t="shared" si="9"/>
        <v>522</v>
      </c>
      <c r="M118" s="12">
        <f>апр.24!E113</f>
        <v>174</v>
      </c>
      <c r="N118" s="12">
        <f>май.24!E113</f>
        <v>174</v>
      </c>
      <c r="O118" s="12">
        <f>июн.24!E113</f>
        <v>174</v>
      </c>
      <c r="P118" s="82">
        <f t="shared" si="5"/>
        <v>522</v>
      </c>
      <c r="Q118" s="12">
        <f>июл.24!E113</f>
        <v>174</v>
      </c>
      <c r="R118" s="12">
        <f>авг.24!E113</f>
        <v>174</v>
      </c>
      <c r="S118" s="12">
        <f>сен.24!E113</f>
        <v>174</v>
      </c>
      <c r="T118" s="82">
        <f t="shared" si="6"/>
        <v>522</v>
      </c>
      <c r="U118" s="12">
        <f>окт.24!E113</f>
        <v>174</v>
      </c>
      <c r="V118" s="12">
        <f>ноя.24!E113</f>
        <v>174</v>
      </c>
      <c r="W118" s="12">
        <f>дек.24!E113</f>
        <v>174</v>
      </c>
    </row>
    <row r="119" spans="1:23" x14ac:dyDescent="0.25">
      <c r="A119" s="3">
        <v>110</v>
      </c>
      <c r="B119" s="107" t="s">
        <v>125</v>
      </c>
      <c r="C119" s="131">
        <v>153</v>
      </c>
      <c r="D119" s="131"/>
      <c r="E119" s="112">
        <f>СВОД_2023!F117</f>
        <v>-173</v>
      </c>
      <c r="F119" s="113">
        <f t="shared" si="7"/>
        <v>-347</v>
      </c>
      <c r="G119" s="114">
        <f>янв.24!F114+фев.24!F114+мар.24!F114+апр.24!F114+май.24!F114+июн.24!F114+июл.24!F114+авг.24!F114+сен.24!F114+окт.24!F114+ноя.24!F114+дек.24!F114</f>
        <v>1914</v>
      </c>
      <c r="H119" s="83">
        <f t="shared" si="8"/>
        <v>522</v>
      </c>
      <c r="I119" s="12">
        <f>янв.24!E114</f>
        <v>174</v>
      </c>
      <c r="J119" s="12">
        <f>фев.24!E114</f>
        <v>174</v>
      </c>
      <c r="K119" s="12">
        <f>мар.24!E114</f>
        <v>174</v>
      </c>
      <c r="L119" s="82">
        <f t="shared" si="9"/>
        <v>522</v>
      </c>
      <c r="M119" s="12">
        <f>апр.24!E114</f>
        <v>174</v>
      </c>
      <c r="N119" s="12">
        <f>май.24!E114</f>
        <v>174</v>
      </c>
      <c r="O119" s="12">
        <f>июн.24!E114</f>
        <v>174</v>
      </c>
      <c r="P119" s="82">
        <f t="shared" si="5"/>
        <v>522</v>
      </c>
      <c r="Q119" s="12">
        <f>июл.24!E114</f>
        <v>174</v>
      </c>
      <c r="R119" s="12">
        <f>авг.24!E114</f>
        <v>174</v>
      </c>
      <c r="S119" s="12">
        <f>сен.24!E114</f>
        <v>174</v>
      </c>
      <c r="T119" s="82">
        <f t="shared" si="6"/>
        <v>522</v>
      </c>
      <c r="U119" s="12">
        <f>окт.24!E114</f>
        <v>174</v>
      </c>
      <c r="V119" s="12">
        <f>ноя.24!E114</f>
        <v>174</v>
      </c>
      <c r="W119" s="12">
        <f>дек.24!E114</f>
        <v>174</v>
      </c>
    </row>
    <row r="120" spans="1:23" x14ac:dyDescent="0.25">
      <c r="A120" s="3">
        <v>111</v>
      </c>
      <c r="B120" s="107" t="s">
        <v>1704</v>
      </c>
      <c r="C120" s="131">
        <v>153</v>
      </c>
      <c r="D120" s="131" t="s">
        <v>19</v>
      </c>
      <c r="E120" s="112">
        <f>СВОД_2023!F118</f>
        <v>522</v>
      </c>
      <c r="F120" s="113">
        <f t="shared" si="7"/>
        <v>522</v>
      </c>
      <c r="G120" s="114">
        <f>янв.24!F115+фев.24!F115+мар.24!F115+апр.24!F115+май.24!F115+июн.24!F115+июл.24!F115+авг.24!F115+сен.24!F115+окт.24!F115+ноя.24!F115+дек.24!F115</f>
        <v>2088</v>
      </c>
      <c r="H120" s="83">
        <f t="shared" si="8"/>
        <v>522</v>
      </c>
      <c r="I120" s="12">
        <f>янв.24!E115</f>
        <v>174</v>
      </c>
      <c r="J120" s="12">
        <f>фев.24!E115</f>
        <v>174</v>
      </c>
      <c r="K120" s="12">
        <f>мар.24!E115</f>
        <v>174</v>
      </c>
      <c r="L120" s="82">
        <f t="shared" si="9"/>
        <v>522</v>
      </c>
      <c r="M120" s="12">
        <f>апр.24!E115</f>
        <v>174</v>
      </c>
      <c r="N120" s="12">
        <f>май.24!E115</f>
        <v>174</v>
      </c>
      <c r="O120" s="12">
        <f>июн.24!E115</f>
        <v>174</v>
      </c>
      <c r="P120" s="82">
        <f t="shared" si="5"/>
        <v>522</v>
      </c>
      <c r="Q120" s="12">
        <f>июл.24!E115</f>
        <v>174</v>
      </c>
      <c r="R120" s="12">
        <f>авг.24!E115</f>
        <v>174</v>
      </c>
      <c r="S120" s="12">
        <f>сен.24!E115</f>
        <v>174</v>
      </c>
      <c r="T120" s="82">
        <f t="shared" si="6"/>
        <v>522</v>
      </c>
      <c r="U120" s="12">
        <f>окт.24!E115</f>
        <v>174</v>
      </c>
      <c r="V120" s="12">
        <f>ноя.24!E115</f>
        <v>174</v>
      </c>
      <c r="W120" s="12">
        <f>дек.24!E115</f>
        <v>174</v>
      </c>
    </row>
    <row r="121" spans="1:23" x14ac:dyDescent="0.25">
      <c r="A121" s="3">
        <v>112</v>
      </c>
      <c r="B121" s="107" t="s">
        <v>127</v>
      </c>
      <c r="C121" s="131">
        <v>154</v>
      </c>
      <c r="D121" s="131"/>
      <c r="E121" s="112">
        <f>СВОД_2023!F119</f>
        <v>-4872</v>
      </c>
      <c r="F121" s="113">
        <f t="shared" si="7"/>
        <v>-6960</v>
      </c>
      <c r="G121" s="114">
        <f>янв.24!F116+фев.24!F116+мар.24!F116+апр.24!F116+май.24!F116+июн.24!F116+июл.24!F116+авг.24!F116+сен.24!F116+окт.24!F116+ноя.24!F116+дек.24!F116</f>
        <v>0</v>
      </c>
      <c r="H121" s="83">
        <f t="shared" si="8"/>
        <v>522</v>
      </c>
      <c r="I121" s="12">
        <f>янв.24!E116</f>
        <v>174</v>
      </c>
      <c r="J121" s="12">
        <f>фев.24!E116</f>
        <v>174</v>
      </c>
      <c r="K121" s="12">
        <f>мар.24!E116</f>
        <v>174</v>
      </c>
      <c r="L121" s="82">
        <f t="shared" si="9"/>
        <v>522</v>
      </c>
      <c r="M121" s="12">
        <f>апр.24!E116</f>
        <v>174</v>
      </c>
      <c r="N121" s="12">
        <f>май.24!E116</f>
        <v>174</v>
      </c>
      <c r="O121" s="12">
        <f>июн.24!E116</f>
        <v>174</v>
      </c>
      <c r="P121" s="82">
        <f t="shared" si="5"/>
        <v>522</v>
      </c>
      <c r="Q121" s="12">
        <f>июл.24!E116</f>
        <v>174</v>
      </c>
      <c r="R121" s="12">
        <f>авг.24!E116</f>
        <v>174</v>
      </c>
      <c r="S121" s="12">
        <f>сен.24!E116</f>
        <v>174</v>
      </c>
      <c r="T121" s="82">
        <f t="shared" si="6"/>
        <v>522</v>
      </c>
      <c r="U121" s="12">
        <f>окт.24!E116</f>
        <v>174</v>
      </c>
      <c r="V121" s="12">
        <f>ноя.24!E116</f>
        <v>174</v>
      </c>
      <c r="W121" s="12">
        <f>дек.24!E116</f>
        <v>174</v>
      </c>
    </row>
    <row r="122" spans="1:23" x14ac:dyDescent="0.25">
      <c r="A122" s="3">
        <v>113</v>
      </c>
      <c r="B122" s="107" t="s">
        <v>128</v>
      </c>
      <c r="C122" s="131">
        <v>155</v>
      </c>
      <c r="D122" s="131"/>
      <c r="E122" s="112">
        <f>СВОД_2023!F120</f>
        <v>5452</v>
      </c>
      <c r="F122" s="113">
        <f t="shared" si="7"/>
        <v>3364</v>
      </c>
      <c r="G122" s="114">
        <f>янв.24!F117+фев.24!F117+мар.24!F117+апр.24!F117+май.24!F117+июн.24!F117+июл.24!F117+авг.24!F117+сен.24!F117+окт.24!F117+ноя.24!F117+дек.24!F117</f>
        <v>0</v>
      </c>
      <c r="H122" s="83">
        <f t="shared" si="8"/>
        <v>522</v>
      </c>
      <c r="I122" s="12">
        <f>янв.24!E117</f>
        <v>174</v>
      </c>
      <c r="J122" s="12">
        <f>фев.24!E117</f>
        <v>174</v>
      </c>
      <c r="K122" s="12">
        <f>мар.24!E117</f>
        <v>174</v>
      </c>
      <c r="L122" s="82">
        <f t="shared" si="9"/>
        <v>522</v>
      </c>
      <c r="M122" s="12">
        <f>апр.24!E117</f>
        <v>174</v>
      </c>
      <c r="N122" s="12">
        <f>май.24!E117</f>
        <v>174</v>
      </c>
      <c r="O122" s="12">
        <f>июн.24!E117</f>
        <v>174</v>
      </c>
      <c r="P122" s="82">
        <f t="shared" si="5"/>
        <v>522</v>
      </c>
      <c r="Q122" s="12">
        <f>июл.24!E117</f>
        <v>174</v>
      </c>
      <c r="R122" s="12">
        <f>авг.24!E117</f>
        <v>174</v>
      </c>
      <c r="S122" s="12">
        <f>сен.24!E117</f>
        <v>174</v>
      </c>
      <c r="T122" s="82">
        <f t="shared" si="6"/>
        <v>522</v>
      </c>
      <c r="U122" s="12">
        <f>окт.24!E117</f>
        <v>174</v>
      </c>
      <c r="V122" s="12">
        <f>ноя.24!E117</f>
        <v>174</v>
      </c>
      <c r="W122" s="12">
        <f>дек.24!E117</f>
        <v>174</v>
      </c>
    </row>
    <row r="123" spans="1:23" x14ac:dyDescent="0.25">
      <c r="A123" s="3">
        <v>114</v>
      </c>
      <c r="B123" s="107" t="s">
        <v>129</v>
      </c>
      <c r="C123" s="131">
        <v>156</v>
      </c>
      <c r="D123" s="131"/>
      <c r="E123" s="112">
        <f>СВОД_2023!F121</f>
        <v>-5964</v>
      </c>
      <c r="F123" s="113">
        <f t="shared" si="7"/>
        <v>-5852</v>
      </c>
      <c r="G123" s="114">
        <f>янв.24!F118+фев.24!F118+мар.24!F118+апр.24!F118+май.24!F118+июн.24!F118+июл.24!F118+авг.24!F118+сен.24!F118+окт.24!F118+ноя.24!F118+дек.24!F118</f>
        <v>2200</v>
      </c>
      <c r="H123" s="83">
        <f t="shared" si="8"/>
        <v>522</v>
      </c>
      <c r="I123" s="12">
        <f>янв.24!E118</f>
        <v>174</v>
      </c>
      <c r="J123" s="12">
        <f>фев.24!E118</f>
        <v>174</v>
      </c>
      <c r="K123" s="12">
        <f>мар.24!E118</f>
        <v>174</v>
      </c>
      <c r="L123" s="82">
        <f t="shared" si="9"/>
        <v>522</v>
      </c>
      <c r="M123" s="12">
        <f>апр.24!E118</f>
        <v>174</v>
      </c>
      <c r="N123" s="12">
        <f>май.24!E118</f>
        <v>174</v>
      </c>
      <c r="O123" s="12">
        <f>июн.24!E118</f>
        <v>174</v>
      </c>
      <c r="P123" s="82">
        <f t="shared" si="5"/>
        <v>522</v>
      </c>
      <c r="Q123" s="12">
        <f>июл.24!E118</f>
        <v>174</v>
      </c>
      <c r="R123" s="12">
        <f>авг.24!E118</f>
        <v>174</v>
      </c>
      <c r="S123" s="12">
        <f>сен.24!E118</f>
        <v>174</v>
      </c>
      <c r="T123" s="82">
        <f t="shared" si="6"/>
        <v>522</v>
      </c>
      <c r="U123" s="12">
        <f>окт.24!E118</f>
        <v>174</v>
      </c>
      <c r="V123" s="12">
        <f>ноя.24!E118</f>
        <v>174</v>
      </c>
      <c r="W123" s="12">
        <f>дек.24!E118</f>
        <v>174</v>
      </c>
    </row>
    <row r="124" spans="1:23" x14ac:dyDescent="0.25">
      <c r="A124" s="3">
        <v>115</v>
      </c>
      <c r="B124" s="107" t="s">
        <v>130</v>
      </c>
      <c r="C124" s="131">
        <v>158</v>
      </c>
      <c r="D124" s="131"/>
      <c r="E124" s="112">
        <f>СВОД_2023!F122</f>
        <v>-522</v>
      </c>
      <c r="F124" s="113">
        <f t="shared" si="7"/>
        <v>522</v>
      </c>
      <c r="G124" s="114">
        <f>янв.24!F119+фев.24!F119+мар.24!F119+апр.24!F119+май.24!F119+июн.24!F119+июл.24!F119+авг.24!F119+сен.24!F119+окт.24!F119+ноя.24!F119+дек.24!F119</f>
        <v>3132</v>
      </c>
      <c r="H124" s="83">
        <f t="shared" si="8"/>
        <v>522</v>
      </c>
      <c r="I124" s="12">
        <f>янв.24!E119</f>
        <v>174</v>
      </c>
      <c r="J124" s="12">
        <f>фев.24!E119</f>
        <v>174</v>
      </c>
      <c r="K124" s="12">
        <f>мар.24!E119</f>
        <v>174</v>
      </c>
      <c r="L124" s="82">
        <f t="shared" si="9"/>
        <v>522</v>
      </c>
      <c r="M124" s="12">
        <f>апр.24!E119</f>
        <v>174</v>
      </c>
      <c r="N124" s="12">
        <f>май.24!E119</f>
        <v>174</v>
      </c>
      <c r="O124" s="12">
        <f>июн.24!E119</f>
        <v>174</v>
      </c>
      <c r="P124" s="82">
        <f t="shared" si="5"/>
        <v>522</v>
      </c>
      <c r="Q124" s="12">
        <f>июл.24!E119</f>
        <v>174</v>
      </c>
      <c r="R124" s="12">
        <f>авг.24!E119</f>
        <v>174</v>
      </c>
      <c r="S124" s="12">
        <f>сен.24!E119</f>
        <v>174</v>
      </c>
      <c r="T124" s="82">
        <f t="shared" si="6"/>
        <v>522</v>
      </c>
      <c r="U124" s="12">
        <f>окт.24!E119</f>
        <v>174</v>
      </c>
      <c r="V124" s="12">
        <f>ноя.24!E119</f>
        <v>174</v>
      </c>
      <c r="W124" s="12">
        <f>дек.24!E119</f>
        <v>174</v>
      </c>
    </row>
    <row r="125" spans="1:23" x14ac:dyDescent="0.25">
      <c r="A125" s="3">
        <v>116</v>
      </c>
      <c r="B125" s="107" t="s">
        <v>131</v>
      </c>
      <c r="C125" s="131">
        <v>162</v>
      </c>
      <c r="D125" s="131"/>
      <c r="E125" s="112">
        <f>СВОД_2023!F123</f>
        <v>-14878</v>
      </c>
      <c r="F125" s="113">
        <f t="shared" si="7"/>
        <v>-16966</v>
      </c>
      <c r="G125" s="114">
        <f>янв.24!F120+фев.24!F120+мар.24!F120+апр.24!F120+май.24!F120+июн.24!F120+июл.24!F120+авг.24!F120+сен.24!F120+окт.24!F120+ноя.24!F120+дек.24!F120</f>
        <v>0</v>
      </c>
      <c r="H125" s="83">
        <f t="shared" si="8"/>
        <v>522</v>
      </c>
      <c r="I125" s="12">
        <f>янв.24!E120</f>
        <v>174</v>
      </c>
      <c r="J125" s="12">
        <f>фев.24!E120</f>
        <v>174</v>
      </c>
      <c r="K125" s="12">
        <f>мар.24!E120</f>
        <v>174</v>
      </c>
      <c r="L125" s="82">
        <f t="shared" si="9"/>
        <v>522</v>
      </c>
      <c r="M125" s="12">
        <f>апр.24!E120</f>
        <v>174</v>
      </c>
      <c r="N125" s="12">
        <f>май.24!E120</f>
        <v>174</v>
      </c>
      <c r="O125" s="12">
        <f>июн.24!E120</f>
        <v>174</v>
      </c>
      <c r="P125" s="82">
        <f t="shared" si="5"/>
        <v>522</v>
      </c>
      <c r="Q125" s="12">
        <f>июл.24!E120</f>
        <v>174</v>
      </c>
      <c r="R125" s="12">
        <f>авг.24!E120</f>
        <v>174</v>
      </c>
      <c r="S125" s="12">
        <f>сен.24!E120</f>
        <v>174</v>
      </c>
      <c r="T125" s="82">
        <f t="shared" si="6"/>
        <v>522</v>
      </c>
      <c r="U125" s="12">
        <f>окт.24!E120</f>
        <v>174</v>
      </c>
      <c r="V125" s="12">
        <f>ноя.24!E120</f>
        <v>174</v>
      </c>
      <c r="W125" s="12">
        <f>дек.24!E120</f>
        <v>174</v>
      </c>
    </row>
    <row r="126" spans="1:23" x14ac:dyDescent="0.25">
      <c r="A126" s="3">
        <v>117</v>
      </c>
      <c r="B126" s="107" t="s">
        <v>132</v>
      </c>
      <c r="C126" s="131">
        <v>165</v>
      </c>
      <c r="D126" s="131"/>
      <c r="E126" s="112">
        <f>СВОД_2023!F124</f>
        <v>106</v>
      </c>
      <c r="F126" s="113">
        <f t="shared" si="7"/>
        <v>-68</v>
      </c>
      <c r="G126" s="114">
        <f>янв.24!F121+фев.24!F121+мар.24!F121+апр.24!F121+май.24!F121+июн.24!F121+июл.24!F121+авг.24!F121+сен.24!F121+окт.24!F121+ноя.24!F121+дек.24!F121</f>
        <v>1914</v>
      </c>
      <c r="H126" s="83">
        <f t="shared" si="8"/>
        <v>522</v>
      </c>
      <c r="I126" s="12">
        <f>янв.24!E121</f>
        <v>174</v>
      </c>
      <c r="J126" s="12">
        <f>фев.24!E121</f>
        <v>174</v>
      </c>
      <c r="K126" s="12">
        <f>мар.24!E121</f>
        <v>174</v>
      </c>
      <c r="L126" s="82">
        <f t="shared" si="9"/>
        <v>522</v>
      </c>
      <c r="M126" s="12">
        <f>апр.24!E121</f>
        <v>174</v>
      </c>
      <c r="N126" s="12">
        <f>май.24!E121</f>
        <v>174</v>
      </c>
      <c r="O126" s="12">
        <f>июн.24!E121</f>
        <v>174</v>
      </c>
      <c r="P126" s="82">
        <f t="shared" si="5"/>
        <v>522</v>
      </c>
      <c r="Q126" s="12">
        <f>июл.24!E121</f>
        <v>174</v>
      </c>
      <c r="R126" s="12">
        <f>авг.24!E121</f>
        <v>174</v>
      </c>
      <c r="S126" s="12">
        <f>сен.24!E121</f>
        <v>174</v>
      </c>
      <c r="T126" s="82">
        <f t="shared" si="6"/>
        <v>522</v>
      </c>
      <c r="U126" s="12">
        <f>окт.24!E121</f>
        <v>174</v>
      </c>
      <c r="V126" s="12">
        <f>ноя.24!E121</f>
        <v>174</v>
      </c>
      <c r="W126" s="12">
        <f>дек.24!E121</f>
        <v>174</v>
      </c>
    </row>
    <row r="127" spans="1:23" x14ac:dyDescent="0.25">
      <c r="A127" s="3">
        <v>118</v>
      </c>
      <c r="B127" s="107" t="s">
        <v>133</v>
      </c>
      <c r="C127" s="131">
        <v>166</v>
      </c>
      <c r="D127" s="131"/>
      <c r="E127" s="112">
        <f>СВОД_2023!F125</f>
        <v>-78</v>
      </c>
      <c r="F127" s="113">
        <f t="shared" si="7"/>
        <v>-166</v>
      </c>
      <c r="G127" s="114">
        <f>янв.24!F122+фев.24!F122+мар.24!F122+апр.24!F122+май.24!F122+июн.24!F122+июл.24!F122+авг.24!F122+сен.24!F122+окт.24!F122+ноя.24!F122+дек.24!F122</f>
        <v>2000</v>
      </c>
      <c r="H127" s="83">
        <f t="shared" si="8"/>
        <v>522</v>
      </c>
      <c r="I127" s="12">
        <f>янв.24!E122</f>
        <v>174</v>
      </c>
      <c r="J127" s="12">
        <f>фев.24!E122</f>
        <v>174</v>
      </c>
      <c r="K127" s="12">
        <f>мар.24!E122</f>
        <v>174</v>
      </c>
      <c r="L127" s="82">
        <f t="shared" si="9"/>
        <v>522</v>
      </c>
      <c r="M127" s="12">
        <f>апр.24!E122</f>
        <v>174</v>
      </c>
      <c r="N127" s="12">
        <f>май.24!E122</f>
        <v>174</v>
      </c>
      <c r="O127" s="12">
        <f>июн.24!E122</f>
        <v>174</v>
      </c>
      <c r="P127" s="82">
        <f t="shared" si="5"/>
        <v>522</v>
      </c>
      <c r="Q127" s="12">
        <f>июл.24!E122</f>
        <v>174</v>
      </c>
      <c r="R127" s="12">
        <f>авг.24!E122</f>
        <v>174</v>
      </c>
      <c r="S127" s="12">
        <f>сен.24!E122</f>
        <v>174</v>
      </c>
      <c r="T127" s="82">
        <f t="shared" si="6"/>
        <v>522</v>
      </c>
      <c r="U127" s="12">
        <f>окт.24!E122</f>
        <v>174</v>
      </c>
      <c r="V127" s="12">
        <f>ноя.24!E122</f>
        <v>174</v>
      </c>
      <c r="W127" s="12">
        <f>дек.24!E122</f>
        <v>174</v>
      </c>
    </row>
    <row r="128" spans="1:23" x14ac:dyDescent="0.25">
      <c r="A128" s="3">
        <v>119</v>
      </c>
      <c r="B128" s="107" t="s">
        <v>134</v>
      </c>
      <c r="C128" s="131">
        <v>167</v>
      </c>
      <c r="D128" s="131"/>
      <c r="E128" s="112">
        <f>СВОД_2023!F126</f>
        <v>2652</v>
      </c>
      <c r="F128" s="113">
        <f t="shared" si="7"/>
        <v>564</v>
      </c>
      <c r="G128" s="114">
        <f>янв.24!F123+фев.24!F123+мар.24!F123+апр.24!F123+май.24!F123+июн.24!F123+июл.24!F123+авг.24!F123+сен.24!F123+окт.24!F123+ноя.24!F123+дек.24!F123</f>
        <v>0</v>
      </c>
      <c r="H128" s="83">
        <f t="shared" si="8"/>
        <v>522</v>
      </c>
      <c r="I128" s="12">
        <f>янв.24!E123</f>
        <v>174</v>
      </c>
      <c r="J128" s="12">
        <f>фев.24!E123</f>
        <v>174</v>
      </c>
      <c r="K128" s="12">
        <f>мар.24!E123</f>
        <v>174</v>
      </c>
      <c r="L128" s="82">
        <f t="shared" si="9"/>
        <v>522</v>
      </c>
      <c r="M128" s="12">
        <f>апр.24!E123</f>
        <v>174</v>
      </c>
      <c r="N128" s="12">
        <f>май.24!E123</f>
        <v>174</v>
      </c>
      <c r="O128" s="12">
        <f>июн.24!E123</f>
        <v>174</v>
      </c>
      <c r="P128" s="82">
        <f t="shared" si="5"/>
        <v>522</v>
      </c>
      <c r="Q128" s="12">
        <f>июл.24!E123</f>
        <v>174</v>
      </c>
      <c r="R128" s="12">
        <f>авг.24!E123</f>
        <v>174</v>
      </c>
      <c r="S128" s="12">
        <f>сен.24!E123</f>
        <v>174</v>
      </c>
      <c r="T128" s="82">
        <f t="shared" si="6"/>
        <v>522</v>
      </c>
      <c r="U128" s="12">
        <f>окт.24!E123</f>
        <v>174</v>
      </c>
      <c r="V128" s="12">
        <f>ноя.24!E123</f>
        <v>174</v>
      </c>
      <c r="W128" s="12">
        <f>дек.24!E123</f>
        <v>174</v>
      </c>
    </row>
    <row r="129" spans="1:23" x14ac:dyDescent="0.25">
      <c r="A129" s="3">
        <v>120</v>
      </c>
      <c r="B129" s="107" t="s">
        <v>1380</v>
      </c>
      <c r="C129" s="131">
        <v>169</v>
      </c>
      <c r="D129" s="131"/>
      <c r="E129" s="112">
        <f>СВОД_2023!F127</f>
        <v>-1076</v>
      </c>
      <c r="F129" s="113">
        <f t="shared" si="7"/>
        <v>-2164</v>
      </c>
      <c r="G129" s="114">
        <f>янв.24!F124+фев.24!F124+мар.24!F124+апр.24!F124+май.24!F124+июн.24!F124+июл.24!F124+авг.24!F124+сен.24!F124+окт.24!F124+ноя.24!F124+дек.24!F124</f>
        <v>1000</v>
      </c>
      <c r="H129" s="83">
        <f t="shared" si="8"/>
        <v>522</v>
      </c>
      <c r="I129" s="12">
        <f>янв.24!E124</f>
        <v>174</v>
      </c>
      <c r="J129" s="12">
        <f>фев.24!E124</f>
        <v>174</v>
      </c>
      <c r="K129" s="12">
        <f>мар.24!E124</f>
        <v>174</v>
      </c>
      <c r="L129" s="82">
        <f t="shared" si="9"/>
        <v>522</v>
      </c>
      <c r="M129" s="12">
        <f>апр.24!E124</f>
        <v>174</v>
      </c>
      <c r="N129" s="12">
        <f>май.24!E124</f>
        <v>174</v>
      </c>
      <c r="O129" s="12">
        <f>июн.24!E124</f>
        <v>174</v>
      </c>
      <c r="P129" s="82">
        <f t="shared" si="5"/>
        <v>522</v>
      </c>
      <c r="Q129" s="12">
        <f>июл.24!E124</f>
        <v>174</v>
      </c>
      <c r="R129" s="12">
        <f>авг.24!E124</f>
        <v>174</v>
      </c>
      <c r="S129" s="12">
        <f>сен.24!E124</f>
        <v>174</v>
      </c>
      <c r="T129" s="82">
        <f t="shared" si="6"/>
        <v>522</v>
      </c>
      <c r="U129" s="12">
        <f>окт.24!E124</f>
        <v>174</v>
      </c>
      <c r="V129" s="12">
        <f>ноя.24!E124</f>
        <v>174</v>
      </c>
      <c r="W129" s="12">
        <f>дек.24!E124</f>
        <v>174</v>
      </c>
    </row>
    <row r="130" spans="1:23" x14ac:dyDescent="0.25">
      <c r="A130" s="3">
        <v>121</v>
      </c>
      <c r="B130" s="107" t="s">
        <v>135</v>
      </c>
      <c r="C130" s="131">
        <v>172</v>
      </c>
      <c r="D130" s="131"/>
      <c r="E130" s="112">
        <f>СВОД_2023!F128</f>
        <v>-1913.88</v>
      </c>
      <c r="F130" s="113">
        <f t="shared" si="7"/>
        <v>-869.88000000000011</v>
      </c>
      <c r="G130" s="114">
        <f>янв.24!F125+фев.24!F125+мар.24!F125+апр.24!F125+май.24!F125+июн.24!F125+июл.24!F125+авг.24!F125+сен.24!F125+окт.24!F125+ноя.24!F125+дек.24!F125</f>
        <v>3132</v>
      </c>
      <c r="H130" s="83">
        <f t="shared" si="8"/>
        <v>522</v>
      </c>
      <c r="I130" s="12">
        <f>янв.24!E125</f>
        <v>174</v>
      </c>
      <c r="J130" s="12">
        <f>фев.24!E125</f>
        <v>174</v>
      </c>
      <c r="K130" s="12">
        <f>мар.24!E125</f>
        <v>174</v>
      </c>
      <c r="L130" s="82">
        <f t="shared" si="9"/>
        <v>522</v>
      </c>
      <c r="M130" s="12">
        <f>апр.24!E125</f>
        <v>174</v>
      </c>
      <c r="N130" s="12">
        <f>май.24!E125</f>
        <v>174</v>
      </c>
      <c r="O130" s="12">
        <f>июн.24!E125</f>
        <v>174</v>
      </c>
      <c r="P130" s="82">
        <f t="shared" si="5"/>
        <v>522</v>
      </c>
      <c r="Q130" s="12">
        <f>июл.24!E125</f>
        <v>174</v>
      </c>
      <c r="R130" s="12">
        <f>авг.24!E125</f>
        <v>174</v>
      </c>
      <c r="S130" s="12">
        <f>сен.24!E125</f>
        <v>174</v>
      </c>
      <c r="T130" s="82">
        <f t="shared" si="6"/>
        <v>522</v>
      </c>
      <c r="U130" s="12">
        <f>окт.24!E125</f>
        <v>174</v>
      </c>
      <c r="V130" s="12">
        <f>ноя.24!E125</f>
        <v>174</v>
      </c>
      <c r="W130" s="12">
        <f>дек.24!E125</f>
        <v>174</v>
      </c>
    </row>
    <row r="131" spans="1:23" x14ac:dyDescent="0.25">
      <c r="A131" s="3">
        <v>122</v>
      </c>
      <c r="B131" s="107" t="s">
        <v>136</v>
      </c>
      <c r="C131" s="131">
        <v>173</v>
      </c>
      <c r="D131" s="131"/>
      <c r="E131" s="112">
        <f>СВОД_2023!F129</f>
        <v>-382</v>
      </c>
      <c r="F131" s="113">
        <f t="shared" si="7"/>
        <v>-382</v>
      </c>
      <c r="G131" s="114">
        <f>янв.24!F126+фев.24!F126+мар.24!F126+апр.24!F126+май.24!F126+июн.24!F126+июл.24!F126+авг.24!F126+сен.24!F126+окт.24!F126+ноя.24!F126+дек.24!F126</f>
        <v>2088</v>
      </c>
      <c r="H131" s="83">
        <f t="shared" si="8"/>
        <v>522</v>
      </c>
      <c r="I131" s="12">
        <f>янв.24!E126</f>
        <v>174</v>
      </c>
      <c r="J131" s="12">
        <f>фев.24!E126</f>
        <v>174</v>
      </c>
      <c r="K131" s="12">
        <f>мар.24!E126</f>
        <v>174</v>
      </c>
      <c r="L131" s="82">
        <f t="shared" si="9"/>
        <v>522</v>
      </c>
      <c r="M131" s="12">
        <f>апр.24!E126</f>
        <v>174</v>
      </c>
      <c r="N131" s="12">
        <f>май.24!E126</f>
        <v>174</v>
      </c>
      <c r="O131" s="12">
        <f>июн.24!E126</f>
        <v>174</v>
      </c>
      <c r="P131" s="82">
        <f t="shared" si="5"/>
        <v>522</v>
      </c>
      <c r="Q131" s="12">
        <f>июл.24!E126</f>
        <v>174</v>
      </c>
      <c r="R131" s="12">
        <f>авг.24!E126</f>
        <v>174</v>
      </c>
      <c r="S131" s="12">
        <f>сен.24!E126</f>
        <v>174</v>
      </c>
      <c r="T131" s="82">
        <f t="shared" si="6"/>
        <v>522</v>
      </c>
      <c r="U131" s="12">
        <f>окт.24!E126</f>
        <v>174</v>
      </c>
      <c r="V131" s="12">
        <f>ноя.24!E126</f>
        <v>174</v>
      </c>
      <c r="W131" s="12">
        <f>дек.24!E126</f>
        <v>174</v>
      </c>
    </row>
    <row r="132" spans="1:23" x14ac:dyDescent="0.25">
      <c r="A132" s="3">
        <v>123</v>
      </c>
      <c r="B132" s="107" t="s">
        <v>137</v>
      </c>
      <c r="C132" s="131">
        <v>175</v>
      </c>
      <c r="D132" s="131"/>
      <c r="E132" s="112">
        <f>СВОД_2023!F130</f>
        <v>537</v>
      </c>
      <c r="F132" s="113">
        <f t="shared" si="7"/>
        <v>544</v>
      </c>
      <c r="G132" s="114">
        <f>янв.24!F127+фев.24!F127+мар.24!F127+апр.24!F127+май.24!F127+июн.24!F127+июл.24!F127+авг.24!F127+сен.24!F127+окт.24!F127+ноя.24!F127+дек.24!F127</f>
        <v>2095</v>
      </c>
      <c r="H132" s="83">
        <f t="shared" si="8"/>
        <v>522</v>
      </c>
      <c r="I132" s="12">
        <f>янв.24!E127</f>
        <v>174</v>
      </c>
      <c r="J132" s="12">
        <f>фев.24!E127</f>
        <v>174</v>
      </c>
      <c r="K132" s="12">
        <f>мар.24!E127</f>
        <v>174</v>
      </c>
      <c r="L132" s="82">
        <f t="shared" si="9"/>
        <v>522</v>
      </c>
      <c r="M132" s="12">
        <f>апр.24!E127</f>
        <v>174</v>
      </c>
      <c r="N132" s="12">
        <f>май.24!E127</f>
        <v>174</v>
      </c>
      <c r="O132" s="12">
        <f>июн.24!E127</f>
        <v>174</v>
      </c>
      <c r="P132" s="82">
        <f t="shared" si="5"/>
        <v>522</v>
      </c>
      <c r="Q132" s="12">
        <f>июл.24!E127</f>
        <v>174</v>
      </c>
      <c r="R132" s="12">
        <f>авг.24!E127</f>
        <v>174</v>
      </c>
      <c r="S132" s="12">
        <f>сен.24!E127</f>
        <v>174</v>
      </c>
      <c r="T132" s="82">
        <f t="shared" si="6"/>
        <v>522</v>
      </c>
      <c r="U132" s="12">
        <f>окт.24!E127</f>
        <v>174</v>
      </c>
      <c r="V132" s="12">
        <f>ноя.24!E127</f>
        <v>174</v>
      </c>
      <c r="W132" s="12">
        <f>дек.24!E127</f>
        <v>174</v>
      </c>
    </row>
    <row r="133" spans="1:23" x14ac:dyDescent="0.25">
      <c r="A133" s="3">
        <v>124</v>
      </c>
      <c r="B133" s="107" t="s">
        <v>138</v>
      </c>
      <c r="C133" s="131">
        <v>177</v>
      </c>
      <c r="D133" s="131"/>
      <c r="E133" s="112">
        <f>СВОД_2023!F131</f>
        <v>-1044</v>
      </c>
      <c r="F133" s="113">
        <f t="shared" si="7"/>
        <v>0</v>
      </c>
      <c r="G133" s="114">
        <f>янв.24!F128+фев.24!F128+мар.24!F128+апр.24!F128+май.24!F128+июн.24!F128+июл.24!F128+авг.24!F128+сен.24!F128+окт.24!F128+ноя.24!F128+дек.24!F128</f>
        <v>3132</v>
      </c>
      <c r="H133" s="83">
        <f t="shared" si="8"/>
        <v>522</v>
      </c>
      <c r="I133" s="12">
        <f>янв.24!E128</f>
        <v>174</v>
      </c>
      <c r="J133" s="12">
        <f>фев.24!E128</f>
        <v>174</v>
      </c>
      <c r="K133" s="12">
        <f>мар.24!E128</f>
        <v>174</v>
      </c>
      <c r="L133" s="82">
        <f t="shared" si="9"/>
        <v>522</v>
      </c>
      <c r="M133" s="12">
        <f>апр.24!E128</f>
        <v>174</v>
      </c>
      <c r="N133" s="12">
        <f>май.24!E128</f>
        <v>174</v>
      </c>
      <c r="O133" s="12">
        <f>июн.24!E128</f>
        <v>174</v>
      </c>
      <c r="P133" s="82">
        <f t="shared" si="5"/>
        <v>522</v>
      </c>
      <c r="Q133" s="12">
        <f>июл.24!E128</f>
        <v>174</v>
      </c>
      <c r="R133" s="12">
        <f>авг.24!E128</f>
        <v>174</v>
      </c>
      <c r="S133" s="12">
        <f>сен.24!E128</f>
        <v>174</v>
      </c>
      <c r="T133" s="82">
        <f t="shared" si="6"/>
        <v>522</v>
      </c>
      <c r="U133" s="12">
        <f>окт.24!E128</f>
        <v>174</v>
      </c>
      <c r="V133" s="12">
        <f>ноя.24!E128</f>
        <v>174</v>
      </c>
      <c r="W133" s="12">
        <f>дек.24!E128</f>
        <v>174</v>
      </c>
    </row>
    <row r="134" spans="1:23" x14ac:dyDescent="0.25">
      <c r="A134" s="3">
        <v>125</v>
      </c>
      <c r="B134" s="107" t="s">
        <v>139</v>
      </c>
      <c r="C134" s="131">
        <v>179</v>
      </c>
      <c r="D134" s="131"/>
      <c r="E134" s="112">
        <f>СВОД_2023!F132</f>
        <v>-14878</v>
      </c>
      <c r="F134" s="113">
        <f t="shared" si="7"/>
        <v>-1392</v>
      </c>
      <c r="G134" s="115">
        <f>янв.24!F129+фев.24!F129+мар.24!F129+апр.24!F129+май.24!F129+июн.24!F129+июл.24!F129+авг.24!F129+сен.24!F129+окт.24!F129+ноя.24!F129+дек.24!F129</f>
        <v>15574</v>
      </c>
      <c r="H134" s="83">
        <f t="shared" si="8"/>
        <v>522</v>
      </c>
      <c r="I134" s="12">
        <f>янв.24!E129</f>
        <v>174</v>
      </c>
      <c r="J134" s="12">
        <f>фев.24!E129</f>
        <v>174</v>
      </c>
      <c r="K134" s="12">
        <f>мар.24!E129</f>
        <v>174</v>
      </c>
      <c r="L134" s="82">
        <f t="shared" si="9"/>
        <v>522</v>
      </c>
      <c r="M134" s="12">
        <f>апр.24!E129</f>
        <v>174</v>
      </c>
      <c r="N134" s="12">
        <f>май.24!E129</f>
        <v>174</v>
      </c>
      <c r="O134" s="12">
        <f>июн.24!E129</f>
        <v>174</v>
      </c>
      <c r="P134" s="82">
        <f t="shared" si="5"/>
        <v>522</v>
      </c>
      <c r="Q134" s="12">
        <f>июл.24!E129</f>
        <v>174</v>
      </c>
      <c r="R134" s="12">
        <f>авг.24!E129</f>
        <v>174</v>
      </c>
      <c r="S134" s="12">
        <f>сен.24!E129</f>
        <v>174</v>
      </c>
      <c r="T134" s="82">
        <f t="shared" si="6"/>
        <v>522</v>
      </c>
      <c r="U134" s="12">
        <f>окт.24!E129</f>
        <v>174</v>
      </c>
      <c r="V134" s="12">
        <f>ноя.24!E129</f>
        <v>174</v>
      </c>
      <c r="W134" s="12">
        <f>дек.24!E129</f>
        <v>174</v>
      </c>
    </row>
    <row r="135" spans="1:23" x14ac:dyDescent="0.25">
      <c r="B135" s="16">
        <v>0</v>
      </c>
      <c r="E135" s="116"/>
      <c r="F135" s="113">
        <f>SUM(F9:F134)</f>
        <v>-522213.88</v>
      </c>
      <c r="G135" s="116"/>
    </row>
  </sheetData>
  <mergeCells count="1">
    <mergeCell ref="B1:W1"/>
  </mergeCells>
  <conditionalFormatting sqref="E2:E65536 F9:F135">
    <cfRule type="cellIs" dxfId="50" priority="1" operator="lessThan">
      <formula>0</formula>
    </cfRule>
  </conditionalFormatting>
  <hyperlinks>
    <hyperlink ref="I8" location="янв.24!A1" display="янв.24!A1" xr:uid="{00000000-0004-0000-5B00-000000000000}"/>
    <hyperlink ref="M8" location="апр.24!A1" display="апр.24!A1" xr:uid="{00000000-0004-0000-5B00-000001000000}"/>
    <hyperlink ref="Q8" location="июл.24!A1" display="июл.24!A1" xr:uid="{00000000-0004-0000-5B00-000002000000}"/>
    <hyperlink ref="U8" location="окт.24!A1" display="окт.24!A1" xr:uid="{00000000-0004-0000-5B00-000003000000}"/>
    <hyperlink ref="N8:O8" location="апр.23!A1" display="апр.23!A1" xr:uid="{00000000-0004-0000-5B00-000004000000}"/>
    <hyperlink ref="R8:S8" location="июл.23!A1" display="июл.23!A1" xr:uid="{00000000-0004-0000-5B00-000005000000}"/>
    <hyperlink ref="V8:W8" location="окт.23!A1" display="окт.23!A1" xr:uid="{00000000-0004-0000-5B00-000006000000}"/>
    <hyperlink ref="J8:K8" location="янв.24!A1" display="янв.24!A1" xr:uid="{00000000-0004-0000-5B00-000007000000}"/>
    <hyperlink ref="J8" location="фев.24!A1" display="фев.24!A1" xr:uid="{00000000-0004-0000-5B00-000008000000}"/>
    <hyperlink ref="K8" location="мар.24!A1" display="мар.24!A1" xr:uid="{00000000-0004-0000-5B00-000009000000}"/>
    <hyperlink ref="N8" location="май.24!A1" display="май.24!A1" xr:uid="{00000000-0004-0000-5B00-00000A000000}"/>
    <hyperlink ref="O8" location="июн.24!A1" display="июн.24!A1" xr:uid="{00000000-0004-0000-5B00-00000B000000}"/>
    <hyperlink ref="R8" location="авг.24!A1" display="авг.24!A1" xr:uid="{00000000-0004-0000-5B00-00000C000000}"/>
    <hyperlink ref="S8" location="сен.24!A1" display="сен.24!A1" xr:uid="{00000000-0004-0000-5B00-00000D000000}"/>
    <hyperlink ref="V8" location="ноя.24!A1" display="ноя.24!A1" xr:uid="{00000000-0004-0000-5B00-00000E000000}"/>
    <hyperlink ref="W8" location="дек.24!A1" display="дек.24!A1" xr:uid="{00000000-0004-0000-5B00-00000F000000}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45292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дек.23!I4+янв.24!F4-янв.24!E4</f>
        <v>-8526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дек.23!I5+янв.24!F5-янв.24!E5</f>
        <v>132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дек.23!I6+янв.24!F6-янв.24!E6</f>
        <v>-8526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дек.23!I7+янв.24!F7-янв.24!E7</f>
        <v>-8526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дек.23!I8+янв.24!F8-янв.24!E8</f>
        <v>-3526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дек.23!I9+янв.24!F9-янв.24!E9</f>
        <v>-3290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дек.23!I10+янв.24!F10-янв.24!E10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дек.23!I11+янв.24!F11-янв.24!E11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дек.23!I12+янв.24!F12-янв.24!E12</f>
        <v>-8526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дек.23!I13+янв.24!F13-янв.24!E13</f>
        <v>-722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дек.23!I14+янв.24!F14-янв.24!E14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дек.23!I14+янв.24!F15-янв.24!E15</f>
        <v>-3828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дек.23!I15+янв.24!F16-янв.24!E16</f>
        <v>-682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дек.23!I16+янв.24!F17-янв.24!E17</f>
        <v>-226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дек.23!I17+янв.24!F18-янв.24!E18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дек.23!I18+янв.24!F19-янв.24!E19</f>
        <v>-8526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дек.23!I19+янв.24!F20-янв.24!E20</f>
        <v>-8526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дек.23!I20+янв.24!F21-янв.24!E21</f>
        <v>-1756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1983</v>
      </c>
      <c r="H22" s="28">
        <v>45307</v>
      </c>
      <c r="I22" s="56">
        <f>дек.23!I21+янв.24!F22-янв.24!E22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дек.23!I22+янв.24!F23-янв.24!E23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1984</v>
      </c>
      <c r="H24" s="28">
        <v>45300</v>
      </c>
      <c r="I24" s="56">
        <f>дек.23!I23+янв.24!F24-янв.24!E24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дек.23!I24+янв.24!F25-янв.24!E25</f>
        <v>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янв.24!F26-янв.24!E26</f>
        <v>-174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дек.23!I25+янв.24!F27-янв.24!E27</f>
        <v>-5526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дек.23!I26+янв.24!F28-янв.24!E28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дек.23!I27+янв.24!F29-янв.24!E29</f>
        <v>4264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дек.23!I28+янв.24!F30-янв.24!E30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дек.23!I29+янв.24!F31-янв.24!E31</f>
        <v>-8526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дек.23!I30+янв.24!F32-янв.24!E32</f>
        <v>-526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дек.23!I31+янв.24!F33-янв.24!E33</f>
        <v>454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дек.23!I32+янв.24!F34-янв.24!E34</f>
        <v>4612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дек.23!I33+янв.24!F35-янв.24!E35</f>
        <v>-3302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дек.23!I34+янв.24!F36-янв.24!E36</f>
        <v>-8126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дек.23!I35+янв.24!F37-янв.24!E37</f>
        <v>-518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дек.23!I36+янв.24!F38-янв.24!E38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дек.23!I37+янв.24!F39-янв.24!E39</f>
        <v>-3514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дек.23!I38+янв.24!F40-янв.24!E40</f>
        <v>-8526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дек.23!I39+янв.24!F41-янв.24!E41</f>
        <v>-7830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дек.23!I40+янв.24!F42-янв.24!E42</f>
        <v>-8526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дек.23!I41+янв.24!F43-янв.24!E43</f>
        <v>-8526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>
        <v>3000</v>
      </c>
      <c r="G44" s="132" t="s">
        <v>1985</v>
      </c>
      <c r="H44" s="28">
        <v>45306</v>
      </c>
      <c r="I44" s="56">
        <f>дек.23!I42+янв.24!F44-янв.24!E44</f>
        <v>8136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дек.23!I43+янв.24!F45-янв.24!E45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дек.23!I44+янв.24!F46-янв.24!E46</f>
        <v>-5760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дек.23!I45+янв.24!F47-янв.24!E47</f>
        <v>-58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2088</v>
      </c>
      <c r="G48" s="132" t="s">
        <v>1986</v>
      </c>
      <c r="H48" s="28">
        <v>45294</v>
      </c>
      <c r="I48" s="56">
        <f>дек.23!I46+янв.24!F48-янв.24!E48</f>
        <v>8266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дек.23!I47+янв.24!F49-янв.24!E49</f>
        <v>-526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дек.23!I48+янв.24!F50-янв.24!E50</f>
        <v>-578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1987</v>
      </c>
      <c r="H51" s="28">
        <v>45294</v>
      </c>
      <c r="I51" s="56">
        <f>дек.23!I49+янв.24!F51-янв.24!E51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дек.23!I50+янв.24!F52-янв.24!E52</f>
        <v>-1914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дек.23!I51+янв.24!F53-янв.24!E53</f>
        <v>413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1988</v>
      </c>
      <c r="H54" s="28">
        <v>45299</v>
      </c>
      <c r="I54" s="56">
        <f>дек.23!I52+янв.24!F54-янв.24!E54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1500</v>
      </c>
      <c r="G55" s="132" t="s">
        <v>1989</v>
      </c>
      <c r="H55" s="28">
        <v>45321</v>
      </c>
      <c r="I55" s="56">
        <f>дек.23!I53+янв.24!F55-янв.24!E55</f>
        <v>1344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1990</v>
      </c>
      <c r="H56" s="28">
        <v>45310</v>
      </c>
      <c r="I56" s="56">
        <f>дек.23!I54+янв.24!F56-янв.24!E56</f>
        <v>-22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дек.23!I55+янв.24!F57-янв.24!E57</f>
        <v>-8526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дек.23!I56+янв.24!F58-янв.24!E58</f>
        <v>-1616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дек.23!I57+янв.24!F59-янв.24!E59</f>
        <v>-8526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>
        <v>3132</v>
      </c>
      <c r="G60" s="132" t="s">
        <v>1991</v>
      </c>
      <c r="H60" s="28">
        <v>45306</v>
      </c>
      <c r="I60" s="56">
        <f>дек.23!I58+янв.24!F60-янв.24!E60</f>
        <v>6874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дек.23!I59+янв.24!F61-янв.24!E61</f>
        <v>5308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дек.23!I60+янв.24!F62-янв.24!E62</f>
        <v>474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дек.23!I61+янв.24!F63-янв.24!E63</f>
        <v>-3396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1992</v>
      </c>
      <c r="H64" s="28">
        <v>45294</v>
      </c>
      <c r="I64" s="56">
        <f>дек.23!I62+янв.24!F64-янв.24!E64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дек.23!I63+янв.24!F65-янв.24!E65</f>
        <v>-174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дек.23!I64+янв.24!F66-янв.24!E66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дек.23!I65+янв.24!F67-янв.24!E67</f>
        <v>-6612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дек.23!I66+янв.24!F68-янв.24!E68</f>
        <v>50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дек.23!I67+янв.24!F69-янв.24!E69</f>
        <v>376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дек.23!I68+янв.24!F70-янв.24!E70</f>
        <v>2610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1993</v>
      </c>
      <c r="H71" s="28">
        <v>45296</v>
      </c>
      <c r="I71" s="56">
        <f>дек.23!I69+янв.24!F71-янв.24!E71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дек.23!I70+янв.24!F72-янв.24!E72</f>
        <v>-8526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дек.23!I71+янв.24!F73-янв.24!E73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дек.23!I72+янв.24!F74-янв.24!E74</f>
        <v>-17052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дек.23!I73+янв.24!F75-янв.24!E75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дек.23!I74+янв.24!F76-янв.24!E76</f>
        <v>-236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1994</v>
      </c>
      <c r="H77" s="28">
        <v>45299</v>
      </c>
      <c r="I77" s="56">
        <f>дек.23!I75+янв.24!F77-янв.24!E77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342</v>
      </c>
      <c r="G78" s="132" t="s">
        <v>1995</v>
      </c>
      <c r="H78" s="28">
        <v>45299</v>
      </c>
      <c r="I78" s="56">
        <f>дек.23!I76+янв.24!F78-янв.24!E78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дек.23!I77+янв.24!F79-янв.24!E79</f>
        <v>-2514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дек.23!I78+янв.24!F80-янв.24!E80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дек.23!I79+янв.24!F81-янв.24!E81</f>
        <v>-426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дек.23!I80+янв.24!F82-янв.24!E82</f>
        <v>-3842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дек.23!I81+янв.24!F83-янв.24!E83</f>
        <v>8118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1996</v>
      </c>
      <c r="H84" s="28">
        <v>45313</v>
      </c>
      <c r="I84" s="56">
        <f>дек.23!I82+янв.24!F84-янв.24!E84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дек.23!I83+янв.24!F85-янв.24!E85</f>
        <v>-8526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дек.23!I84+янв.24!F86-янв.24!E86</f>
        <v>-8526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дек.23!I85+янв.24!F87-янв.24!E87</f>
        <v>-8526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дек.23!I86+янв.24!F88-янв.24!E88</f>
        <v>-8526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дек.23!I87+янв.24!F89-янв.24!E89</f>
        <v>-174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дек.23!I88+янв.24!F90-янв.24!E90</f>
        <v>-8526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1997</v>
      </c>
      <c r="H91" s="28">
        <v>45296</v>
      </c>
      <c r="I91" s="56">
        <f>дек.23!I89+янв.24!F91-янв.24!E91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дек.23!I90+янв.24!F92-янв.24!E92</f>
        <v>-174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дек.23!I91+янв.24!F93-янв.24!E93</f>
        <v>-4026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дек.23!I92+янв.24!F94-янв.24!E94</f>
        <v>-8526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дек.23!I93+янв.24!F95-янв.24!E95</f>
        <v>-874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дек.23!I94+янв.24!F96-янв.24!E96</f>
        <v>-756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дек.23!I95+янв.24!F97-янв.24!E97</f>
        <v>-6440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дек.23!I96+янв.24!F98-янв.24!E98</f>
        <v>-1982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1998</v>
      </c>
      <c r="H99" s="28">
        <v>45301</v>
      </c>
      <c r="I99" s="56">
        <f>дек.23!I97+янв.24!F99-янв.24!E99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дек.23!I98+янв.24!F100-янв.24!E100</f>
        <v>-1236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дек.23!I99+янв.24!F101-янв.24!E101</f>
        <v>-174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дек.23!I100+янв.24!F102-янв.24!E102</f>
        <v>6526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дек.23!I101+янв.24!F103-янв.24!E103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>
        <v>2088</v>
      </c>
      <c r="G104" s="132" t="s">
        <v>1999</v>
      </c>
      <c r="H104" s="28">
        <v>45314</v>
      </c>
      <c r="I104" s="56">
        <f>дек.23!I102+янв.24!F104-янв.24!E104</f>
        <v>1890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дек.23!I103+янв.24!F105-янв.24!E105</f>
        <v>-4526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дек.23!I104+янв.24!F106-янв.24!E106</f>
        <v>-2826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2000</v>
      </c>
      <c r="H107" s="28">
        <v>45299</v>
      </c>
      <c r="I107" s="56">
        <f>дек.23!I105+янв.24!F107-янв.24!E107</f>
        <v>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дек.23!I106+янв.24!F108-янв.24!E108</f>
        <v>-956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2610</v>
      </c>
      <c r="G109" s="132" t="s">
        <v>2001</v>
      </c>
      <c r="H109" s="28">
        <v>45306</v>
      </c>
      <c r="I109" s="56">
        <f>дек.23!I107+янв.24!F109-янв.24!E109</f>
        <v>-170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дек.23!I108+янв.24!F110-янв.24!E110</f>
        <v>-8526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дек.23!I109+янв.24!F111-янв.24!E111</f>
        <v>-526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дек.23!I110+янв.24!F112-янв.24!E112</f>
        <v>-3654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дек.23!I111+янв.24!F113-янв.24!E113</f>
        <v>4786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2002</v>
      </c>
      <c r="H114" s="28">
        <v>45302</v>
      </c>
      <c r="I114" s="56">
        <f>дек.23!I112+янв.24!F114-янв.24!E114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дек.23!I113+янв.24!F115-янв.24!E115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127</v>
      </c>
      <c r="E116" s="131">
        <v>174</v>
      </c>
      <c r="F116" s="13"/>
      <c r="G116" s="132"/>
      <c r="H116" s="131"/>
      <c r="I116" s="56">
        <f>дек.23!I114+янв.24!F116-янв.24!E116</f>
        <v>-3240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дек.23!I115+янв.24!F117-янв.24!E117</f>
        <v>4844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2003</v>
      </c>
      <c r="H118" s="28">
        <v>45303</v>
      </c>
      <c r="I118" s="56">
        <f>дек.23!I116+янв.24!F118-янв.24!E118</f>
        <v>588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дек.23!I117+янв.24!F119-янв.24!E119</f>
        <v>-1740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дек.23!I118+янв.24!F120-янв.24!E120</f>
        <v>-8526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2004</v>
      </c>
      <c r="H121" s="28">
        <v>45300</v>
      </c>
      <c r="I121" s="56">
        <f>дек.23!I119+янв.24!F121-янв.24!E121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дек.23!I120+янв.24!F122-янв.24!E122</f>
        <v>74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дек.23!I121+янв.24!F123-янв.24!E123</f>
        <v>2004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дек.23!I122+янв.24!F124-янв.24!E124</f>
        <v>-1250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2088</v>
      </c>
      <c r="G125" s="132" t="s">
        <v>2005</v>
      </c>
      <c r="H125" s="28">
        <v>45306</v>
      </c>
      <c r="I125" s="56">
        <f>дек.23!I123+янв.24!F125-янв.24!E125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2006</v>
      </c>
      <c r="H126" s="28">
        <v>45303</v>
      </c>
      <c r="I126" s="56">
        <f>дек.23!I124+янв.24!F126-янв.24!E126</f>
        <v>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2007</v>
      </c>
      <c r="H127" s="28">
        <v>45306</v>
      </c>
      <c r="I127" s="56">
        <f>дек.23!I125+янв.24!F127-янв.24!E127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дек.23!I126+янв.24!F128-янв.24!E128</f>
        <v>-1218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дек.23!I127+янв.24!F129-янв.24!E129</f>
        <v>-8526</v>
      </c>
    </row>
  </sheetData>
  <autoFilter ref="A3:I129" xr:uid="{00000000-0009-0000-0000-00005C000000}"/>
  <mergeCells count="1">
    <mergeCell ref="C1:I2"/>
  </mergeCells>
  <conditionalFormatting sqref="I1:I129">
    <cfRule type="cellIs" dxfId="49" priority="1" operator="lessThan">
      <formula>0</formula>
    </cfRule>
  </conditionalFormatting>
  <hyperlinks>
    <hyperlink ref="J2" location="СВОД_2024!A1" display="Свод 2024" xr:uid="{00000000-0004-0000-5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45323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янв.24!I4+фев.24!F4-фев.24!E4</f>
        <v>-8700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янв.24!I5+фев.24!F5-фев.24!E5</f>
        <v>-42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янв.24!I6+фев.24!F6-фев.24!E6</f>
        <v>-8700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янв.24!I7+фев.24!F7-фев.24!E7</f>
        <v>-8700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янв.24!I8+фев.24!F8-фев.24!E8</f>
        <v>-3700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>
        <v>9570</v>
      </c>
      <c r="G9" s="132" t="s">
        <v>2008</v>
      </c>
      <c r="H9" s="28" t="s">
        <v>2009</v>
      </c>
      <c r="I9" s="56">
        <f>янв.24!I9+фев.24!F9-фев.24!E9</f>
        <v>6106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2010</v>
      </c>
      <c r="H10" s="28">
        <v>45331</v>
      </c>
      <c r="I10" s="56">
        <f>янв.24!I10+фев.24!F10-фев.24!E10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2011</v>
      </c>
      <c r="H11" s="28">
        <v>45327</v>
      </c>
      <c r="I11" s="56">
        <f>янв.24!I11+фев.24!F11-фев.24!E11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янв.24!I12+фев.24!F12-фев.24!E12</f>
        <v>-8700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янв.24!I13+фев.24!F13-фев.24!E13</f>
        <v>-896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янв.24!I14+фев.24!F14-фев.24!E14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янв.24!I15+фев.24!F15-фев.24!E15</f>
        <v>-4002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янв.24!I16+фев.24!F16-фев.24!E16</f>
        <v>-856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янв.24!I17+фев.24!F17-фев.24!E17</f>
        <v>-400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янв.24!I18+фев.24!F18-фев.24!E18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янв.24!I19+фев.24!F19-фев.24!E19</f>
        <v>-8700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янв.24!I20+фев.24!F20-фев.24!E20</f>
        <v>-8700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янв.24!I21+фев.24!F21-фев.24!E21</f>
        <v>-1930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2012</v>
      </c>
      <c r="H22" s="28">
        <v>45334</v>
      </c>
      <c r="I22" s="56">
        <f>янв.24!I22+фев.24!F22-фев.24!E22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1566</v>
      </c>
      <c r="G23" s="132" t="s">
        <v>2013</v>
      </c>
      <c r="H23" s="28">
        <v>45330</v>
      </c>
      <c r="I23" s="56">
        <f>янв.24!I23+фев.24!F23-фев.24!E23</f>
        <v>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2014</v>
      </c>
      <c r="H24" s="28">
        <v>45330</v>
      </c>
      <c r="I24" s="56">
        <f>янв.24!I24+фев.24!F24-фев.24!E24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>
        <v>2088</v>
      </c>
      <c r="G25" s="132" t="s">
        <v>2015</v>
      </c>
      <c r="H25" s="28">
        <v>45334</v>
      </c>
      <c r="I25" s="56">
        <f>янв.24!I25+фев.24!F25-фев.24!E25</f>
        <v>1914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>
        <v>3132</v>
      </c>
      <c r="G26" s="132" t="s">
        <v>2016</v>
      </c>
      <c r="H26" s="28">
        <v>45324</v>
      </c>
      <c r="I26" s="56">
        <f>янв.24!I26+фев.24!F26-фев.24!E26</f>
        <v>2784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янв.24!I27+фев.24!F27-фев.24!E27</f>
        <v>-5700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янв.24!I28+фев.24!F28-фев.24!E28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янв.24!I29+фев.24!F29-фев.24!E29</f>
        <v>4090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2017</v>
      </c>
      <c r="H30" s="28">
        <v>45342</v>
      </c>
      <c r="I30" s="56">
        <f>янв.24!I30+фев.24!F30-фев.24!E30</f>
        <v>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янв.24!I31+фев.24!F31-фев.24!E31</f>
        <v>-8700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янв.24!I32+фев.24!F32-фев.24!E32</f>
        <v>-700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янв.24!I33+фев.24!F33-фев.24!E33</f>
        <v>280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>
        <v>3828</v>
      </c>
      <c r="G34" s="132" t="s">
        <v>2018</v>
      </c>
      <c r="H34" s="28">
        <v>45341</v>
      </c>
      <c r="I34" s="56">
        <f>янв.24!I34+фев.24!F34-фев.24!E34</f>
        <v>8266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янв.24!I35+фев.24!F35-фев.24!E35</f>
        <v>-3476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янв.24!I36+фев.24!F36-фев.24!E36</f>
        <v>-8300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янв.24!I37+фев.24!F37-фев.24!E37</f>
        <v>-692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69249.319484000007</v>
      </c>
      <c r="H38" s="28" t="s">
        <v>2019</v>
      </c>
      <c r="I38" s="56">
        <f>янв.24!I38+фев.24!F38-фев.24!E38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янв.24!I39+фев.24!F39-фев.24!E39</f>
        <v>-3688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янв.24!I40+фев.24!F40-фев.24!E40</f>
        <v>-8700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янв.24!I41+фев.24!F41-фев.24!E41</f>
        <v>-8004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янв.24!I42+фев.24!F42-фев.24!E42</f>
        <v>-8700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янв.24!I43+фев.24!F43-фев.24!E43</f>
        <v>-8700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янв.24!I44+фев.24!F44-фев.24!E44</f>
        <v>7962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янв.24!I45+фев.24!F45-фев.24!E45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янв.24!I46+фев.24!F46-фев.24!E46</f>
        <v>-5934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янв.24!I47+фев.24!F47-фев.24!E47</f>
        <v>-232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янв.24!I48+фев.24!F48-фев.24!E48</f>
        <v>8092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янв.24!I49+фев.24!F49-фев.24!E49</f>
        <v>-700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янв.24!I50+фев.24!F50-фев.24!E50</f>
        <v>-752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янв.24!I51+фев.24!F51-фев.24!E51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янв.24!I52+фев.24!F52-фев.24!E52</f>
        <v>-2088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янв.24!I53+фев.24!F53-фев.24!E53</f>
        <v>239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2020</v>
      </c>
      <c r="H54" s="28">
        <v>45328</v>
      </c>
      <c r="I54" s="56">
        <f>янв.24!I54+фев.24!F54-фев.24!E54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янв.24!I55+фев.24!F55-фев.24!E55</f>
        <v>1170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янв.24!I56+фев.24!F56-фев.24!E56</f>
        <v>-196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янв.24!I57+фев.24!F57-фев.24!E57</f>
        <v>-8700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янв.24!I58+фев.24!F58-фев.24!E58</f>
        <v>-1790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янв.24!I59+фев.24!F59-фев.24!E59</f>
        <v>-8700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янв.24!I60+фев.24!F60-фев.24!E60</f>
        <v>6700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янв.24!I61+фев.24!F61-фев.24!E61</f>
        <v>5134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янв.24!I62+фев.24!F62-фев.24!E62</f>
        <v>300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>
        <v>6090</v>
      </c>
      <c r="G63" s="132" t="s">
        <v>2021</v>
      </c>
      <c r="H63" s="28">
        <v>45342</v>
      </c>
      <c r="I63" s="56">
        <f>янв.24!I63+фев.24!F63-фев.24!E63</f>
        <v>2520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2022</v>
      </c>
      <c r="H64" s="28">
        <v>45328</v>
      </c>
      <c r="I64" s="56">
        <f>янв.24!I64+фев.24!F64-фев.24!E64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янв.24!I65+фев.24!F65-фев.24!E65</f>
        <v>-348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 t="s">
        <v>2023</v>
      </c>
      <c r="H66" s="28">
        <v>45333</v>
      </c>
      <c r="I66" s="56">
        <f>янв.24!I66+фев.24!F66-фев.24!E66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янв.24!I67+фев.24!F67-фев.24!E67</f>
        <v>-6786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янв.24!I68+фев.24!F68-фев.24!E68</f>
        <v>-124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янв.24!I69+фев.24!F69-фев.24!E69</f>
        <v>202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янв.24!I70+фев.24!F70-фев.24!E70</f>
        <v>2436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2024</v>
      </c>
      <c r="H71" s="28">
        <v>45338</v>
      </c>
      <c r="I71" s="56">
        <f>янв.24!I71+фев.24!F71-фев.24!E71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янв.24!I72+фев.24!F72-фев.24!E72</f>
        <v>-8700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2025</v>
      </c>
      <c r="H73" s="28">
        <v>45333</v>
      </c>
      <c r="I73" s="56">
        <f>янв.24!I73+фев.24!F73-фев.24!E73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янв.24!I74+фев.24!F74-фев.24!E74</f>
        <v>-17400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янв.24!I75+фев.24!F75-фев.24!E75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янв.24!I76+фев.24!F76-фев.24!E76</f>
        <v>-410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2026</v>
      </c>
      <c r="H77" s="28">
        <v>45328</v>
      </c>
      <c r="I77" s="56">
        <f>янв.24!I77+фев.24!F77-фев.24!E77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янв.24!I78+фев.24!F78-фев.24!E78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>
        <v>600</v>
      </c>
      <c r="G79" s="132" t="s">
        <v>2027</v>
      </c>
      <c r="H79" s="28">
        <v>45334</v>
      </c>
      <c r="I79" s="56">
        <f>янв.24!I79+фев.24!F79-фев.24!E79</f>
        <v>-2088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2028</v>
      </c>
      <c r="H80" s="28">
        <v>45327</v>
      </c>
      <c r="I80" s="56">
        <f>янв.24!I80+фев.24!F80-фев.24!E80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янв.24!I81+фев.24!F81-фев.24!E81</f>
        <v>-600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янв.24!I82+фев.24!F82-фев.24!E82</f>
        <v>-4016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янв.24!I83+фев.24!F83-фев.24!E83</f>
        <v>7944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янв.24!I84+фев.24!F84-фев.24!E84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янв.24!I85+фев.24!F85-фев.24!E85</f>
        <v>-8700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янв.24!I86+фев.24!F86-фев.24!E86</f>
        <v>-8700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янв.24!I87+фев.24!F87-фев.24!E87</f>
        <v>-8700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янв.24!I88+фев.24!F88-фев.24!E88</f>
        <v>-8700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янв.24!I89+фев.24!F89-фев.24!E89</f>
        <v>-348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янв.24!I90+фев.24!F90-фев.24!E90</f>
        <v>-8700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2029</v>
      </c>
      <c r="H91" s="28">
        <v>45327</v>
      </c>
      <c r="I91" s="56">
        <f>янв.24!I91+фев.24!F91-фев.24!E91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янв.24!I92+фев.24!F92-фев.24!E92</f>
        <v>-348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янв.24!I93+фев.24!F93-фев.24!E93</f>
        <v>-4200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янв.24!I94+фев.24!F94-фев.24!E94</f>
        <v>-8700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янв.24!I95+фев.24!F95-фев.24!E95</f>
        <v>-1048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янв.24!I96+фев.24!F96-фев.24!E96</f>
        <v>-930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янв.24!I97+фев.24!F97-фев.24!E97</f>
        <v>-6614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янв.24!I98+фев.24!F98-фев.24!E98</f>
        <v>-2156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2030</v>
      </c>
      <c r="H99" s="28">
        <v>45333</v>
      </c>
      <c r="I99" s="56">
        <f>янв.24!I99+фев.24!F99-фев.24!E99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янв.24!I100+фев.24!F100-фев.24!E100</f>
        <v>-1410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янв.24!I101+фев.24!F101-фев.24!E101</f>
        <v>-348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янв.24!I102+фев.24!F102-фев.24!E102</f>
        <v>6352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2031</v>
      </c>
      <c r="H103" s="28">
        <v>45331</v>
      </c>
      <c r="I103" s="56">
        <f>янв.24!I103+фев.24!F103-фев.24!E103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янв.24!I104+фев.24!F104-фев.24!E104</f>
        <v>1716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янв.24!I105+фев.24!F105-фев.24!E105</f>
        <v>-4700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янв.24!I106+фев.24!F106-фев.24!E106</f>
        <v>-3000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янв.24!I107+фев.24!F107-фев.24!E107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янв.24!I108+фев.24!F108-фев.24!E108</f>
        <v>-1130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янв.24!I109+фев.24!F109-фев.24!E109</f>
        <v>-344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янв.24!I110+фев.24!F110-фев.24!E110</f>
        <v>-8700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янв.24!I111+фев.24!F111-фев.24!E111</f>
        <v>-700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янв.24!I112+фев.24!F112-фев.24!E112</f>
        <v>-3828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янв.24!I113+фев.24!F113-фев.24!E113</f>
        <v>4612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2032</v>
      </c>
      <c r="H114" s="28">
        <v>45334</v>
      </c>
      <c r="I114" s="56">
        <f>янв.24!I114+фев.24!F114-фев.24!E114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янв.24!I115+фев.24!F115-фев.24!E115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127</v>
      </c>
      <c r="E116" s="131">
        <v>174</v>
      </c>
      <c r="F116" s="13"/>
      <c r="G116" s="132"/>
      <c r="H116" s="131"/>
      <c r="I116" s="56">
        <f>янв.24!I116+фев.24!F116-фев.24!E116</f>
        <v>-3414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янв.24!I117+фев.24!F117-фев.24!E117</f>
        <v>4670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янв.24!I118+фев.24!F118-фев.24!E118</f>
        <v>414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янв.24!I119+фев.24!F119-фев.24!E119</f>
        <v>-1914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янв.24!I120+фев.24!F120-фев.24!E120</f>
        <v>-8700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2033</v>
      </c>
      <c r="H121" s="28">
        <v>45329</v>
      </c>
      <c r="I121" s="56">
        <f>янв.24!I121+фев.24!F121-фев.24!E121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янв.24!I122+фев.24!F122-фев.24!E122</f>
        <v>-100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янв.24!I123+фев.24!F123-фев.24!E123</f>
        <v>1830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1000</v>
      </c>
      <c r="G124" s="132" t="s">
        <v>2034</v>
      </c>
      <c r="H124" s="28">
        <v>45342</v>
      </c>
      <c r="I124" s="56">
        <f>янв.24!I124+фев.24!F124-фев.24!E124</f>
        <v>-424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янв.24!I125+фев.24!F125-фев.24!E125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янв.24!I126+фев.24!F126-фев.24!E126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2035</v>
      </c>
      <c r="H127" s="28">
        <v>45337</v>
      </c>
      <c r="I127" s="56">
        <f>янв.24!I127+фев.24!F127-фев.24!E127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>
        <v>3132</v>
      </c>
      <c r="G128" s="132" t="s">
        <v>2036</v>
      </c>
      <c r="H128" s="28">
        <v>45336</v>
      </c>
      <c r="I128" s="56">
        <f>янв.24!I128+фев.24!F128-фев.24!E128</f>
        <v>1740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янв.24!I129+фев.24!F129-фев.24!E129</f>
        <v>-8700</v>
      </c>
    </row>
  </sheetData>
  <autoFilter ref="A3:I129" xr:uid="{00000000-0009-0000-0000-00005D000000}"/>
  <mergeCells count="1">
    <mergeCell ref="C1:I2"/>
  </mergeCells>
  <conditionalFormatting sqref="I1:I129">
    <cfRule type="cellIs" dxfId="48" priority="1" operator="lessThan">
      <formula>0</formula>
    </cfRule>
  </conditionalFormatting>
  <hyperlinks>
    <hyperlink ref="J2" location="СВОД_2024!A1" display="Свод 2024" xr:uid="{00000000-0004-0000-5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45352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фев.24!I4+мар.24!F4-мар.24!E4</f>
        <v>-8874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фев.24!I5+мар.24!F5-мар.24!E5</f>
        <v>-216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фев.24!I6+мар.24!F6-мар.24!E6</f>
        <v>-8874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фев.24!I7+мар.24!F7-мар.24!E7</f>
        <v>-8874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фев.24!I8+мар.24!F8-мар.24!E8</f>
        <v>-3874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фев.24!I9+мар.24!F9-мар.24!E9</f>
        <v>5932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фев.24!I10+мар.24!F10-мар.24!E10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2037</v>
      </c>
      <c r="H11" s="28">
        <v>45380</v>
      </c>
      <c r="I11" s="56">
        <f>фев.24!I11+мар.24!F11-мар.24!E11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фев.24!I12+мар.24!F12-мар.24!E12</f>
        <v>-8874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фев.24!I13+мар.24!F13-мар.24!E13</f>
        <v>-1070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фев.24!I14+мар.24!F14-мар.24!E14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фев.24!I15+мар.24!F15-мар.24!E15</f>
        <v>-4176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фев.24!I16+мар.24!F16-мар.24!E16</f>
        <v>-1030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фев.24!I17+мар.24!F17-мар.24!E17</f>
        <v>-574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2038</v>
      </c>
      <c r="H18" s="28">
        <v>45379</v>
      </c>
      <c r="I18" s="56">
        <f>фев.24!I18+мар.24!F18-мар.24!E18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фев.24!I19+мар.24!F19-мар.24!E19</f>
        <v>-8874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фев.24!I20+мар.24!F20-мар.24!E20</f>
        <v>-8874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фев.24!I21+мар.24!F21-мар.24!E21</f>
        <v>-2104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2039</v>
      </c>
      <c r="H22" s="28">
        <v>45370</v>
      </c>
      <c r="I22" s="56">
        <f>фев.24!I22+мар.24!F22-мар.24!E22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фев.24!I23+мар.24!F23-мар.24!E23</f>
        <v>-174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2040</v>
      </c>
      <c r="H24" s="28">
        <v>45362</v>
      </c>
      <c r="I24" s="56">
        <f>фев.24!I24+мар.24!F24-мар.24!E24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фев.24!I25+мар.24!F25-мар.24!E25</f>
        <v>1740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фев.24!I26+мар.24!F26-мар.24!E26</f>
        <v>2610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фев.24!I27+мар.24!F27-мар.24!E27</f>
        <v>-5874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фев.24!I28+мар.24!F28-мар.24!E28</f>
        <v>0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фев.24!I29+мар.24!F29-мар.24!E29</f>
        <v>3916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фев.24!I30+мар.24!F30-мар.24!E30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фев.24!I31+мар.24!F31-мар.24!E31</f>
        <v>-8874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фев.24!I32+мар.24!F32-мар.24!E32</f>
        <v>-874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фев.24!I33+мар.24!F33-мар.24!E33</f>
        <v>106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фев.24!I34+мар.24!F34-мар.24!E34</f>
        <v>8092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фев.24!I35+мар.24!F35-мар.24!E35</f>
        <v>-3650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фев.24!I36+мар.24!F36-мар.24!E36</f>
        <v>-8474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фев.24!I37+мар.24!F37-мар.24!E37</f>
        <v>-866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фев.24!I38+мар.24!F38-мар.24!E38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фев.24!I39+мар.24!F39-мар.24!E39</f>
        <v>-3862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фев.24!I40+мар.24!F40-мар.24!E40</f>
        <v>-8874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фев.24!I41+мар.24!F41-мар.24!E41</f>
        <v>-8178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фев.24!I42+мар.24!F42-мар.24!E42</f>
        <v>-8874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фев.24!I43+мар.24!F43-мар.24!E43</f>
        <v>-8874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фев.24!I44+мар.24!F44-мар.24!E44</f>
        <v>7788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фев.24!I45+мар.24!F45-мар.24!E45</f>
        <v>-522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фев.24!I46+мар.24!F46-мар.24!E46</f>
        <v>-6108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фев.24!I47+мар.24!F47-мар.24!E47</f>
        <v>-406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фев.24!I48+мар.24!F48-мар.24!E48</f>
        <v>7918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фев.24!I49+мар.24!F49-мар.24!E49</f>
        <v>-874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фев.24!I50+мар.24!F50-мар.24!E50</f>
        <v>-926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фев.24!I51+мар.24!F51-мар.24!E51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фев.24!I52+мар.24!F52-мар.24!E52</f>
        <v>-2262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фев.24!I53+мар.24!F53-мар.24!E53</f>
        <v>65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2041</v>
      </c>
      <c r="H54" s="28">
        <v>45357</v>
      </c>
      <c r="I54" s="56">
        <f>фев.24!I54+мар.24!F54-мар.24!E54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фев.24!I55+мар.24!F55-мар.24!E55</f>
        <v>996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фев.24!I56+мар.24!F56-мар.24!E56</f>
        <v>-370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фев.24!I57+мар.24!F57-мар.24!E57</f>
        <v>-8874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фев.24!I58+мар.24!F58-мар.24!E58</f>
        <v>-1964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фев.24!I59+мар.24!F59-мар.24!E59</f>
        <v>-8874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фев.24!I60+мар.24!F60-мар.24!E60</f>
        <v>6526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фев.24!I61+мар.24!F61-мар.24!E61</f>
        <v>4960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фев.24!I62+мар.24!F62-мар.24!E62</f>
        <v>126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фев.24!I63+мар.24!F63-мар.24!E63</f>
        <v>2346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2042</v>
      </c>
      <c r="H64" s="28">
        <v>45355</v>
      </c>
      <c r="I64" s="56">
        <f>фев.24!I64+мар.24!F64-мар.24!E64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фев.24!I65+мар.24!F65-мар.24!E65</f>
        <v>-522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2043</v>
      </c>
      <c r="H66" s="28">
        <v>45382</v>
      </c>
      <c r="I66" s="56">
        <f>фев.24!I66+мар.24!F66-мар.24!E66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фев.24!I67+мар.24!F67-мар.24!E67</f>
        <v>-6960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фев.24!I68+мар.24!F68-мар.24!E68</f>
        <v>-298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фев.24!I69+мар.24!F69-мар.24!E69</f>
        <v>28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фев.24!I70+мар.24!F70-мар.24!E70</f>
        <v>2262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2044</v>
      </c>
      <c r="H71" s="28">
        <v>45355</v>
      </c>
      <c r="I71" s="56">
        <f>фев.24!I71+мар.24!F71-мар.24!E71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фев.24!I72+мар.24!F72-мар.24!E72</f>
        <v>-8874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фев.24!I73+мар.24!F73-мар.24!E73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фев.24!I74+мар.24!F74-мар.24!E74</f>
        <v>-17748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фев.24!I75+мар.24!F75-мар.24!E75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фев.24!I76+мар.24!F76-мар.24!E76</f>
        <v>-584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2045</v>
      </c>
      <c r="H77" s="28">
        <v>45362</v>
      </c>
      <c r="I77" s="56">
        <f>фев.24!I77+мар.24!F77-мар.24!E77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фев.24!I78+мар.24!F78-мар.24!E78</f>
        <v>6175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фев.24!I79+мар.24!F79-мар.24!E79</f>
        <v>-2262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2046</v>
      </c>
      <c r="H80" s="28">
        <v>45356</v>
      </c>
      <c r="I80" s="56">
        <f>фев.24!I80+мар.24!F80-мар.24!E80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фев.24!I81+мар.24!F81-мар.24!E81</f>
        <v>-774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фев.24!I82+мар.24!F82-мар.24!E82</f>
        <v>-4190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>
        <v>5478</v>
      </c>
      <c r="G83" s="132" t="s">
        <v>2047</v>
      </c>
      <c r="H83" s="28">
        <v>45355</v>
      </c>
      <c r="I83" s="56">
        <f>фев.24!I83+мар.24!F83-мар.24!E83</f>
        <v>13248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фев.24!I84+мар.24!F84-мар.24!E84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фев.24!I85+мар.24!F85-мар.24!E85</f>
        <v>-8874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фев.24!I86+мар.24!F86-мар.24!E86</f>
        <v>-8874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фев.24!I87+мар.24!F87-мар.24!E87</f>
        <v>-8874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фев.24!I88+мар.24!F88-мар.24!E88</f>
        <v>-8874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фев.24!I89+мар.24!F89-мар.24!E89</f>
        <v>-522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фев.24!I90+мар.24!F90-мар.24!E90</f>
        <v>-8874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2048</v>
      </c>
      <c r="H91" s="28">
        <v>45355</v>
      </c>
      <c r="I91" s="56">
        <f>фев.24!I91+мар.24!F91-мар.24!E91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фев.24!I92+мар.24!F92-мар.24!E92</f>
        <v>-522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фев.24!I93+мар.24!F93-мар.24!E93</f>
        <v>-4374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фев.24!I94+мар.24!F94-мар.24!E94</f>
        <v>-8874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фев.24!I95+мар.24!F95-мар.24!E95</f>
        <v>-1222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фев.24!I96+мар.24!F96-мар.24!E96</f>
        <v>-1104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фев.24!I97+мар.24!F97-мар.24!E97</f>
        <v>-6788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фев.24!I98+мар.24!F98-мар.24!E98</f>
        <v>-2330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2049</v>
      </c>
      <c r="H99" s="28">
        <v>45362</v>
      </c>
      <c r="I99" s="56">
        <f>фев.24!I99+мар.24!F99-мар.24!E99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фев.24!I100+мар.24!F100-мар.24!E100</f>
        <v>-1584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фев.24!I101+мар.24!F101-мар.24!E101</f>
        <v>-522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фев.24!I102+мар.24!F102-мар.24!E102</f>
        <v>6178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2050</v>
      </c>
      <c r="H103" s="28">
        <v>45362</v>
      </c>
      <c r="I103" s="56">
        <f>фев.24!I103+мар.24!F103-мар.24!E103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фев.24!I104+мар.24!F104-мар.24!E104</f>
        <v>1542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>
        <v>5000</v>
      </c>
      <c r="G105" s="132" t="s">
        <v>2051</v>
      </c>
      <c r="H105" s="28">
        <v>45378</v>
      </c>
      <c r="I105" s="56">
        <f>фев.24!I105+мар.24!F105-мар.24!E105</f>
        <v>126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фев.24!I106+мар.24!F106-мар.24!E106</f>
        <v>-3174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фев.24!I107+мар.24!F107-мар.24!E107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фев.24!I108+мар.24!F108-мар.24!E108</f>
        <v>-1304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фев.24!I109+мар.24!F109-мар.24!E109</f>
        <v>-518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фев.24!I110+мар.24!F110-мар.24!E110</f>
        <v>-8874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фев.24!I111+мар.24!F111-мар.24!E111</f>
        <v>-874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фев.24!I112+мар.24!F112-мар.24!E112</f>
        <v>-4002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фев.24!I113+мар.24!F113-мар.24!E113</f>
        <v>4438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2052</v>
      </c>
      <c r="H114" s="28">
        <v>45362</v>
      </c>
      <c r="I114" s="56">
        <f>фев.24!I114+мар.24!F114-мар.24!E114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фев.24!I115+мар.24!F115-мар.24!E115</f>
        <v>2214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фев.24!I116+мар.24!F116-мар.24!E116</f>
        <v>-3588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фев.24!I117+мар.24!F117-мар.24!E117</f>
        <v>4496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400</v>
      </c>
      <c r="G118" s="132" t="s">
        <v>2053</v>
      </c>
      <c r="H118" s="28">
        <v>45378</v>
      </c>
      <c r="I118" s="56">
        <f>фев.24!I118+мар.24!F118-мар.24!E118</f>
        <v>640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1566</v>
      </c>
      <c r="G119" s="132" t="s">
        <v>2054</v>
      </c>
      <c r="H119" s="28">
        <v>45362</v>
      </c>
      <c r="I119" s="56">
        <f>фев.24!I119+мар.24!F119-мар.24!E119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фев.24!I120+мар.24!F120-мар.24!E120</f>
        <v>-8874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2055</v>
      </c>
      <c r="H121" s="28">
        <v>45363</v>
      </c>
      <c r="I121" s="56">
        <f>фев.24!I121+мар.24!F121-мар.24!E121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>
        <v>2000</v>
      </c>
      <c r="G122" s="132" t="s">
        <v>2056</v>
      </c>
      <c r="H122" s="28">
        <v>45356</v>
      </c>
      <c r="I122" s="56">
        <f>фев.24!I122+мар.24!F122-мар.24!E122</f>
        <v>1726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фев.24!I123+мар.24!F123-мар.24!E123</f>
        <v>1656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фев.24!I124+мар.24!F124-мар.24!E124</f>
        <v>-598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фев.24!I125+мар.24!F125-мар.24!E125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фев.24!I126+мар.24!F126-мар.24!E126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2057</v>
      </c>
      <c r="H127" s="28">
        <v>45366</v>
      </c>
      <c r="I127" s="56">
        <f>фев.24!I127+мар.24!F127-мар.24!E127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фев.24!I128+мар.24!F128-мар.24!E128</f>
        <v>1566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фев.24!I129+мар.24!F129-мар.24!E129</f>
        <v>-8874</v>
      </c>
    </row>
  </sheetData>
  <autoFilter ref="A3:I129" xr:uid="{00000000-0009-0000-0000-00005E000000}"/>
  <mergeCells count="1">
    <mergeCell ref="C1:I2"/>
  </mergeCells>
  <conditionalFormatting sqref="I1:I129">
    <cfRule type="cellIs" dxfId="47" priority="1" operator="lessThan">
      <formula>0</formula>
    </cfRule>
  </conditionalFormatting>
  <hyperlinks>
    <hyperlink ref="J2" location="СВОД_2024!A1" display="Свод 2024" xr:uid="{00000000-0004-0000-5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45383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мар.24!I4+апр.24!F4-апр.24!E4</f>
        <v>-9048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мар.24!I5+апр.24!F5-апр.24!E5</f>
        <v>-390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мар.24!I6+апр.24!F6-апр.24!E6</f>
        <v>-9048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мар.24!I7+апр.24!F7-апр.24!E7</f>
        <v>-9048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мар.24!I8+апр.24!F8-апр.24!E8</f>
        <v>-4048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мар.24!I9+апр.24!F9-апр.24!E9</f>
        <v>5758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2058</v>
      </c>
      <c r="H10" s="28">
        <v>45398</v>
      </c>
      <c r="I10" s="56">
        <f>мар.24!I10+апр.24!F10-апр.24!E10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мар.24!I11+апр.24!F11-апр.24!E11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мар.24!I12+апр.24!F12-апр.24!E12</f>
        <v>-9048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мар.24!I13+апр.24!F13-апр.24!E13</f>
        <v>-1244</v>
      </c>
    </row>
    <row r="14" spans="1:10" x14ac:dyDescent="0.25">
      <c r="A14" s="53"/>
      <c r="B14" s="3">
        <v>18</v>
      </c>
      <c r="C14" s="30"/>
      <c r="D14" s="30" t="s">
        <v>2059</v>
      </c>
      <c r="E14" s="131"/>
      <c r="F14" s="13"/>
      <c r="G14" s="132"/>
      <c r="H14" s="28"/>
      <c r="I14" s="56">
        <f>мар.24!I14+апр.24!F14-апр.24!E14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мар.24!I15+апр.24!F15-апр.24!E15</f>
        <v>-4350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мар.24!I16+апр.24!F16-апр.24!E16</f>
        <v>-1204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мар.24!I17+апр.24!F17-апр.24!E17</f>
        <v>-748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мар.24!I18+апр.24!F18-апр.24!E18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мар.24!I19+апр.24!F19-апр.24!E19</f>
        <v>-9048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мар.24!I20+апр.24!F20-апр.24!E20</f>
        <v>-9048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мар.24!I21+апр.24!F21-апр.24!E21</f>
        <v>-2278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2060</v>
      </c>
      <c r="H22" s="28">
        <v>45397</v>
      </c>
      <c r="I22" s="56">
        <f>мар.24!I22+апр.24!F22-апр.24!E22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мар.24!I23+апр.24!F23-апр.24!E23</f>
        <v>-348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2061</v>
      </c>
      <c r="H24" s="28">
        <v>45394</v>
      </c>
      <c r="I24" s="56">
        <f>мар.24!I24+апр.24!F24-апр.24!E24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мар.24!I25+апр.24!F25-апр.24!E25</f>
        <v>1566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мар.24!I26+апр.24!F26-апр.24!E26</f>
        <v>2436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мар.24!I27+апр.24!F27-апр.24!E27</f>
        <v>-6048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2062</v>
      </c>
      <c r="H28" s="28">
        <v>45385</v>
      </c>
      <c r="I28" s="56">
        <f>мар.24!I28+апр.24!F28-апр.24!E28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>
        <v>1044</v>
      </c>
      <c r="G29" s="132" t="s">
        <v>2063</v>
      </c>
      <c r="H29" s="28">
        <v>45390</v>
      </c>
      <c r="I29" s="56">
        <f>мар.24!I29+апр.24!F29-апр.24!E29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мар.24!I30+апр.24!F30-апр.24!E30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мар.24!I31+апр.24!F31-апр.24!E31</f>
        <v>-9048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мар.24!I32+апр.24!F32-апр.24!E32</f>
        <v>-1048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мар.24!I33+апр.24!F33-апр.24!E33</f>
        <v>-68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мар.24!I34+апр.24!F34-апр.24!E34</f>
        <v>7918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мар.24!I35+апр.24!F35-апр.24!E35</f>
        <v>-3824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мар.24!I36+апр.24!F36-апр.24!E36</f>
        <v>-8648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мар.24!I37+апр.24!F37-апр.24!E37</f>
        <v>-1040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55044.252027000002</v>
      </c>
      <c r="H38" s="28" t="s">
        <v>2064</v>
      </c>
      <c r="I38" s="56">
        <f>мар.24!I38+апр.24!F38-апр.24!E38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мар.24!I39+апр.24!F39-апр.24!E39</f>
        <v>-4036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мар.24!I40+апр.24!F40-апр.24!E40</f>
        <v>-9048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мар.24!I41+апр.24!F41-апр.24!E41</f>
        <v>-8352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мар.24!I42+апр.24!F42-апр.24!E42</f>
        <v>-9048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мар.24!I43+апр.24!F43-апр.24!E43</f>
        <v>-9048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мар.24!I44+апр.24!F44-апр.24!E44</f>
        <v>7614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>
        <v>522</v>
      </c>
      <c r="G45" s="132" t="s">
        <v>2065</v>
      </c>
      <c r="H45" s="28">
        <v>45383</v>
      </c>
      <c r="I45" s="56">
        <f>мар.24!I45+апр.24!F45-апр.24!E45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мар.24!I46+апр.24!F46-апр.24!E46</f>
        <v>-6282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мар.24!I47+апр.24!F47-апр.24!E47</f>
        <v>-580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мар.24!I48+апр.24!F48-апр.24!E48</f>
        <v>7744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мар.24!I49+апр.24!F49-апр.24!E49</f>
        <v>-1048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мар.24!I50+апр.24!F50-апр.24!E50</f>
        <v>-1100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мар.24!I51+апр.24!F51-апр.24!E51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мар.24!I52+апр.24!F52-апр.24!E52</f>
        <v>-2436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>
        <v>1500</v>
      </c>
      <c r="G53" s="132" t="s">
        <v>2066</v>
      </c>
      <c r="H53" s="28">
        <v>45410</v>
      </c>
      <c r="I53" s="56">
        <f>мар.24!I53+апр.24!F53-апр.24!E53</f>
        <v>1391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2067</v>
      </c>
      <c r="H54" s="28">
        <v>45387</v>
      </c>
      <c r="I54" s="56">
        <f>мар.24!I54+апр.24!F54-апр.24!E54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мар.24!I55+апр.24!F55-апр.24!E55</f>
        <v>822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2068</v>
      </c>
      <c r="H56" s="28">
        <v>45387</v>
      </c>
      <c r="I56" s="56">
        <f>мар.24!I56+апр.24!F56-апр.24!E56</f>
        <v>-204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мар.24!I57+апр.24!F57-апр.24!E57</f>
        <v>-9048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мар.24!I58+апр.24!F58-апр.24!E58</f>
        <v>-2138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мар.24!I59+апр.24!F59-апр.24!E59</f>
        <v>-9048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мар.24!I60+апр.24!F60-апр.24!E60</f>
        <v>6352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мар.24!I61+апр.24!F61-апр.24!E61</f>
        <v>4786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мар.24!I62+апр.24!F62-апр.24!E62</f>
        <v>-48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мар.24!I63+апр.24!F63-апр.24!E63</f>
        <v>2172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2069</v>
      </c>
      <c r="H64" s="28">
        <v>45387</v>
      </c>
      <c r="I64" s="56">
        <f>мар.24!I64+апр.24!F64-апр.24!E64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>
        <v>2088</v>
      </c>
      <c r="G65" s="132" t="s">
        <v>2070</v>
      </c>
      <c r="H65" s="28">
        <v>45392</v>
      </c>
      <c r="I65" s="56">
        <f>мар.24!I65+апр.24!F65-апр.24!E65</f>
        <v>1392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2071</v>
      </c>
      <c r="H66" s="28">
        <v>45394</v>
      </c>
      <c r="I66" s="56">
        <f>мар.24!I66+апр.24!F66-апр.24!E66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мар.24!I67+апр.24!F67-апр.24!E67</f>
        <v>-7134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мар.24!I68+апр.24!F68-апр.24!E68</f>
        <v>-472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мар.24!I69+апр.24!F69-апр.24!E69</f>
        <v>-146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мар.24!I70+апр.24!F70-апр.24!E70</f>
        <v>2088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2072</v>
      </c>
      <c r="H71" s="28">
        <v>45385</v>
      </c>
      <c r="I71" s="56">
        <f>мар.24!I71+апр.24!F71-апр.24!E71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мар.24!I72+апр.24!F72-апр.24!E72</f>
        <v>-9048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мар.24!I73+апр.24!F73-апр.24!E73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мар.24!I74+апр.24!F74-апр.24!E74</f>
        <v>-18096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мар.24!I75+апр.24!F75-апр.24!E75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мар.24!I76+апр.24!F76-апр.24!E76</f>
        <v>-758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2073</v>
      </c>
      <c r="H77" s="28">
        <v>45390</v>
      </c>
      <c r="I77" s="56">
        <f>мар.24!I77+апр.24!F77-апр.24!E77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2074</v>
      </c>
      <c r="H78" s="28">
        <v>45398</v>
      </c>
      <c r="I78" s="56">
        <f>мар.24!I78+апр.24!F78-апр.24!E78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мар.24!I79+апр.24!F79-апр.24!E79</f>
        <v>-2436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2075</v>
      </c>
      <c r="H80" s="28">
        <v>45401</v>
      </c>
      <c r="I80" s="56">
        <f>мар.24!I80+апр.24!F80-апр.24!E80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мар.24!I81+апр.24!F81-апр.24!E81</f>
        <v>-948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мар.24!I82+апр.24!F82-апр.24!E82</f>
        <v>-4364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мар.24!I83+апр.24!F83-апр.24!E83</f>
        <v>13074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2076</v>
      </c>
      <c r="H84" s="28">
        <v>45401</v>
      </c>
      <c r="I84" s="56">
        <f>мар.24!I84+апр.24!F84-апр.24!E84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мар.24!I85+апр.24!F85-апр.24!E85</f>
        <v>-9048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мар.24!I86+апр.24!F86-апр.24!E86</f>
        <v>-9048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мар.24!I87+апр.24!F87-апр.24!E87</f>
        <v>-9048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мар.24!I88+апр.24!F88-апр.24!E88</f>
        <v>-9048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мар.24!I89+апр.24!F89-апр.24!E89</f>
        <v>-696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мар.24!I90+апр.24!F90-апр.24!E90</f>
        <v>-9048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2077</v>
      </c>
      <c r="H91" s="28">
        <v>45385</v>
      </c>
      <c r="I91" s="56">
        <f>мар.24!I91+апр.24!F91-апр.24!E91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мар.24!I92+апр.24!F92-апр.24!E92</f>
        <v>-696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мар.24!I93+апр.24!F93-апр.24!E93</f>
        <v>-4548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мар.24!I94+апр.24!F94-апр.24!E94</f>
        <v>-9048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мар.24!I95+апр.24!F95-апр.24!E95</f>
        <v>-1396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мар.24!I96+апр.24!F96-апр.24!E96</f>
        <v>-1278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мар.24!I97+апр.24!F97-апр.24!E97</f>
        <v>-6962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мар.24!I98+апр.24!F98-апр.24!E98</f>
        <v>-2504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2078</v>
      </c>
      <c r="H99" s="28">
        <v>45384</v>
      </c>
      <c r="I99" s="56">
        <f>мар.24!I99+апр.24!F99-апр.24!E99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мар.24!I100+апр.24!F100-апр.24!E100</f>
        <v>-1758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мар.24!I101+апр.24!F101-апр.24!E101</f>
        <v>-696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мар.24!I102+апр.24!F102-апр.24!E102</f>
        <v>6004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2079</v>
      </c>
      <c r="H103" s="28">
        <v>45390</v>
      </c>
      <c r="I103" s="56">
        <f>мар.24!I103+апр.24!F103-апр.24!E103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мар.24!I104+апр.24!F104-апр.24!E104</f>
        <v>1368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мар.24!I105+апр.24!F105-апр.24!E105</f>
        <v>-48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мар.24!I106+апр.24!F106-апр.24!E106</f>
        <v>-3348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мар.24!I107+апр.24!F107-апр.24!E107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мар.24!I108+апр.24!F108-апр.24!E108</f>
        <v>-1478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мар.24!I109+апр.24!F109-апр.24!E109</f>
        <v>-692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мар.24!I110+апр.24!F110-апр.24!E110</f>
        <v>-9048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мар.24!I111+апр.24!F111-апр.24!E111</f>
        <v>-1048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мар.24!I112+апр.24!F112-апр.24!E112</f>
        <v>-4176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мар.24!I113+апр.24!F113-апр.24!E113</f>
        <v>4264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2080</v>
      </c>
      <c r="H114" s="28">
        <v>45397</v>
      </c>
      <c r="I114" s="56">
        <f>мар.24!I114+апр.24!F114-апр.24!E114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2081</v>
      </c>
      <c r="H115" s="28">
        <v>45392</v>
      </c>
      <c r="I115" s="56">
        <f>мар.24!I115+апр.24!F115-апр.24!E115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мар.24!I116+апр.24!F116-апр.24!E116</f>
        <v>-3762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мар.24!I117+апр.24!F117-апр.24!E117</f>
        <v>4322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2082</v>
      </c>
      <c r="H118" s="28">
        <v>45399</v>
      </c>
      <c r="I118" s="56">
        <f>мар.24!I118+апр.24!F118-апр.24!E118</f>
        <v>666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мар.24!I119+апр.24!F119-апр.24!E119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мар.24!I120+апр.24!F120-апр.24!E120</f>
        <v>-9048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2083</v>
      </c>
      <c r="H121" s="28">
        <v>45391</v>
      </c>
      <c r="I121" s="56">
        <f>мар.24!I121+апр.24!F121-апр.24!E121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мар.24!I122+апр.24!F122-апр.24!E122</f>
        <v>1552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мар.24!I123+апр.24!F123-апр.24!E123</f>
        <v>1482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мар.24!I124+апр.24!F124-апр.24!E124</f>
        <v>-772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мар.24!I125+апр.24!F125-апр.24!E125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мар.24!I126+апр.24!F126-апр.24!E126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2084</v>
      </c>
      <c r="H127" s="28">
        <v>45397</v>
      </c>
      <c r="I127" s="56">
        <f>мар.24!I127+апр.24!F127-апр.24!E127</f>
        <v>54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мар.24!I128+апр.24!F128-апр.24!E128</f>
        <v>1392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>
        <v>15574</v>
      </c>
      <c r="G129" s="132" t="s">
        <v>2085</v>
      </c>
      <c r="H129" s="28">
        <v>45392</v>
      </c>
      <c r="I129" s="56">
        <f>мар.24!I129+апр.24!F129-апр.24!E129</f>
        <v>6526</v>
      </c>
    </row>
  </sheetData>
  <autoFilter ref="A3:I129" xr:uid="{00000000-0009-0000-0000-00005F000000}"/>
  <mergeCells count="1">
    <mergeCell ref="C1:I2"/>
  </mergeCells>
  <conditionalFormatting sqref="I1:I129">
    <cfRule type="cellIs" dxfId="46" priority="1" operator="lessThan">
      <formula>0</formula>
    </cfRule>
  </conditionalFormatting>
  <hyperlinks>
    <hyperlink ref="J2" location="СВОД_2024!A1" display="Свод 2024" xr:uid="{00000000-0004-0000-5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45413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апр.24!I4+май.24!F4-май.24!E4</f>
        <v>-9222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апр.24!I5+май.24!F5-май.24!E5</f>
        <v>-564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апр.24!I6+май.24!F6-май.24!E6</f>
        <v>-9222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>
        <v>12074</v>
      </c>
      <c r="G7" s="132" t="s">
        <v>2086</v>
      </c>
      <c r="H7" s="28">
        <v>45427</v>
      </c>
      <c r="I7" s="56">
        <f>апр.24!I7+май.24!F7-май.24!E7</f>
        <v>2852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апр.24!I8+май.24!F8-май.24!E8</f>
        <v>-4222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апр.24!I9+май.24!F9-май.24!E9</f>
        <v>5584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апр.24!I10+май.24!F10-май.24!E10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2087</v>
      </c>
      <c r="H11" s="28">
        <v>45425</v>
      </c>
      <c r="I11" s="56">
        <f>апр.24!I11+май.24!F11-май.24!E11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апр.24!I12+май.24!F12-май.24!E12</f>
        <v>-9222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апр.24!I13+май.24!F13-май.24!E13</f>
        <v>-1418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апр.24!I14+май.24!F14-май.24!E14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апр.24!I15+май.24!F15-май.24!E15</f>
        <v>-4524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апр.24!I16+май.24!F16-май.24!E16</f>
        <v>-1378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апр.24!I17+май.24!F17-май.24!E17</f>
        <v>-922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2088</v>
      </c>
      <c r="H18" s="28">
        <v>45441</v>
      </c>
      <c r="I18" s="56">
        <f>апр.24!I18+май.24!F18-май.24!E18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апр.24!I19+май.24!F19-май.24!E19</f>
        <v>-9222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апр.24!I20+май.24!F20-май.24!E20</f>
        <v>-9222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апр.24!I21+май.24!F21-май.24!E21</f>
        <v>-2452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2089</v>
      </c>
      <c r="H22" s="28">
        <v>45425</v>
      </c>
      <c r="I22" s="56">
        <f>апр.24!I22+май.24!F22-май.24!E22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апр.24!I23+май.24!F23-май.24!E23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2090</v>
      </c>
      <c r="H24" s="28">
        <v>45419</v>
      </c>
      <c r="I24" s="56">
        <f>апр.24!I24+май.24!F24-май.24!E24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апр.24!I25+май.24!F25-май.24!E25</f>
        <v>1392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апр.24!I26+май.24!F26-май.24!E26</f>
        <v>2262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апр.24!I27+май.24!F27-май.24!E27</f>
        <v>-6222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апр.24!I28+май.24!F28-май.24!E28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>
        <v>174</v>
      </c>
      <c r="G29" s="132" t="s">
        <v>2091</v>
      </c>
      <c r="H29" s="28">
        <v>45434</v>
      </c>
      <c r="I29" s="56">
        <f>апр.24!I29+май.24!F29-май.24!E29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апр.24!I30+май.24!F30-май.24!E30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апр.24!I31+май.24!F31-май.24!E31</f>
        <v>-9222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апр.24!I32+май.24!F32-май.24!E32</f>
        <v>-1222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апр.24!I33+май.24!F33-май.24!E33</f>
        <v>-242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апр.24!I34+май.24!F34-май.24!E34</f>
        <v>7744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апр.24!I35+май.24!F35-май.24!E35</f>
        <v>-3998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апр.24!I36+май.24!F36-май.24!E36</f>
        <v>-8822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апр.24!I37+май.24!F37-май.24!E37</f>
        <v>-1214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351190</v>
      </c>
      <c r="H38" s="28">
        <v>45443</v>
      </c>
      <c r="I38" s="56">
        <f>апр.24!I38+май.24!F38-май.24!E38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апр.24!I39+май.24!F39-май.24!E39</f>
        <v>-4210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апр.24!I40+май.24!F40-май.24!E40</f>
        <v>-9222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апр.24!I41+май.24!F41-май.24!E41</f>
        <v>-8526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апр.24!I42+май.24!F42-май.24!E42</f>
        <v>-9222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апр.24!I43+май.24!F43-май.24!E43</f>
        <v>-9222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апр.24!I44+май.24!F44-май.24!E44</f>
        <v>7440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апр.24!I45+май.24!F45-май.24!E45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апр.24!I46+май.24!F46-май.24!E46</f>
        <v>-6456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апр.24!I47+май.24!F47-май.24!E47</f>
        <v>-754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апр.24!I48+май.24!F48-май.24!E48</f>
        <v>7570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апр.24!I49+май.24!F49-май.24!E49</f>
        <v>-1222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апр.24!I50+май.24!F50-май.24!E50</f>
        <v>-1274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апр.24!I51+май.24!F51-май.24!E51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апр.24!I52+май.24!F52-май.24!E52</f>
        <v>-2610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апр.24!I53+май.24!F53-май.24!E53</f>
        <v>1217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2092</v>
      </c>
      <c r="H54" s="28">
        <v>45420</v>
      </c>
      <c r="I54" s="56">
        <f>апр.24!I54+май.24!F54-май.24!E54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апр.24!I55+май.24!F55-май.24!E55</f>
        <v>648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апр.24!I56+май.24!F56-май.24!E56</f>
        <v>-378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апр.24!I57+май.24!F57-май.24!E57</f>
        <v>-9222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апр.24!I58+май.24!F58-май.24!E58</f>
        <v>-2312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апр.24!I59+май.24!F59-май.24!E59</f>
        <v>-9222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апр.24!I60+май.24!F60-май.24!E60</f>
        <v>6178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апр.24!I61+май.24!F61-май.24!E61</f>
        <v>4612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апр.24!I62+май.24!F62-май.24!E62</f>
        <v>-222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апр.24!I63+май.24!F63-май.24!E63</f>
        <v>1998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2093</v>
      </c>
      <c r="H64" s="28">
        <v>45418</v>
      </c>
      <c r="I64" s="56">
        <f>апр.24!I64+май.24!F64-май.24!E64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апр.24!I65+май.24!F65-май.24!E65</f>
        <v>1218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2094</v>
      </c>
      <c r="H66" s="28">
        <v>45420</v>
      </c>
      <c r="I66" s="56">
        <f>апр.24!I66+май.24!F66-май.24!E66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апр.24!I67+май.24!F67-май.24!E67</f>
        <v>-7308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апр.24!I68+май.24!F68-май.24!E68</f>
        <v>-646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апр.24!I69+май.24!F69-май.24!E69</f>
        <v>-320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апр.24!I70+май.24!F70-май.24!E70</f>
        <v>1914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2095</v>
      </c>
      <c r="H71" s="28">
        <v>45419</v>
      </c>
      <c r="I71" s="56">
        <f>апр.24!I71+май.24!F71-май.24!E71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апр.24!I72+май.24!F72-май.24!E72</f>
        <v>-9222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2096</v>
      </c>
      <c r="H73" s="28">
        <v>45422</v>
      </c>
      <c r="I73" s="56">
        <f>апр.24!I73+май.24!F73-май.24!E73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апр.24!I74+май.24!F74-май.24!E74</f>
        <v>-18444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апр.24!I75+май.24!F75-май.24!E75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апр.24!I76+май.24!F76-май.24!E76</f>
        <v>-932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2097</v>
      </c>
      <c r="H77" s="28">
        <v>45420</v>
      </c>
      <c r="I77" s="56">
        <f>апр.24!I77+май.24!F77-май.24!E77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апр.24!I78+май.24!F78-май.24!E78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апр.24!I79+май.24!F79-май.24!E79</f>
        <v>-2610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апр.24!I80+май.24!F80-май.24!E80</f>
        <v>-850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апр.24!I81+май.24!F81-май.24!E81</f>
        <v>-1122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апр.24!I82+май.24!F82-май.24!E82</f>
        <v>-4538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апр.24!I83+май.24!F83-май.24!E83</f>
        <v>12900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апр.24!I84+май.24!F84-май.24!E84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апр.24!I85+май.24!F85-май.24!E85</f>
        <v>-9222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апр.24!I86+май.24!F86-май.24!E86</f>
        <v>-9222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апр.24!I87+май.24!F87-май.24!E87</f>
        <v>-9222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апр.24!I88+май.24!F88-май.24!E88</f>
        <v>-9222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апр.24!I89+май.24!F89-май.24!E89</f>
        <v>-870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апр.24!I90+май.24!F90-май.24!E90</f>
        <v>-9222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2098</v>
      </c>
      <c r="H91" s="28">
        <v>45415</v>
      </c>
      <c r="I91" s="56">
        <f>апр.24!I91+май.24!F91-май.24!E91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апр.24!I92+май.24!F92-май.24!E92</f>
        <v>-870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апр.24!I93+май.24!F93-май.24!E93</f>
        <v>-4722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апр.24!I94+май.24!F94-май.24!E94</f>
        <v>-9222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апр.24!I95+май.24!F95-май.24!E95</f>
        <v>-1570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апр.24!I96+май.24!F96-май.24!E96</f>
        <v>-1452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апр.24!I97+май.24!F97-май.24!E97</f>
        <v>-7136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апр.24!I98+май.24!F98-май.24!E98</f>
        <v>-2678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2099</v>
      </c>
      <c r="H99" s="28">
        <v>45414</v>
      </c>
      <c r="I99" s="56">
        <f>апр.24!I99+май.24!F99-май.24!E99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апр.24!I100+май.24!F100-май.24!E100</f>
        <v>-1932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апр.24!I101+май.24!F101-май.24!E101</f>
        <v>-870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апр.24!I102+май.24!F102-май.24!E102</f>
        <v>5830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2100</v>
      </c>
      <c r="H103" s="28">
        <v>45420</v>
      </c>
      <c r="I103" s="56">
        <f>апр.24!I103+май.24!F103-май.24!E103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апр.24!I104+май.24!F104-май.24!E104</f>
        <v>1194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апр.24!I105+май.24!F105-май.24!E105</f>
        <v>-222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апр.24!I106+май.24!F106-май.24!E106</f>
        <v>-3522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2101</v>
      </c>
      <c r="H107" s="28">
        <v>45426</v>
      </c>
      <c r="I107" s="56">
        <f>апр.24!I107+май.24!F107-май.24!E107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апр.24!I108+май.24!F108-май.24!E108</f>
        <v>-1652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апр.24!I109+май.24!F109-май.24!E109</f>
        <v>-866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апр.24!I110+май.24!F110-май.24!E110</f>
        <v>-9222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апр.24!I111+май.24!F111-май.24!E111</f>
        <v>-1222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апр.24!I112+май.24!F112-май.24!E112</f>
        <v>-4350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апр.24!I113+май.24!F113-май.24!E113</f>
        <v>4090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2102</v>
      </c>
      <c r="H114" s="28">
        <v>45425</v>
      </c>
      <c r="I114" s="56">
        <f>апр.24!I114+май.24!F114-май.24!E114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апр.24!I115+май.24!F115-май.24!E115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апр.24!I116+май.24!F116-май.24!E116</f>
        <v>-3936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апр.24!I117+май.24!F117-май.24!E117</f>
        <v>4148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апр.24!I118+май.24!F118-май.24!E118</f>
        <v>492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апр.24!I119+май.24!F119-май.24!E119</f>
        <v>-870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апр.24!I120+май.24!F120-май.24!E120</f>
        <v>-9222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2103</v>
      </c>
      <c r="H121" s="28">
        <v>45419</v>
      </c>
      <c r="I121" s="56">
        <f>апр.24!I121+май.24!F121-май.24!E121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апр.24!I122+май.24!F122-май.24!E122</f>
        <v>1378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апр.24!I123+май.24!F123-май.24!E123</f>
        <v>1308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апр.24!I124+май.24!F124-май.24!E124</f>
        <v>-946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апр.24!I125+май.24!F125-май.24!E125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апр.24!I126+май.24!F126-май.24!E126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2104</v>
      </c>
      <c r="H127" s="28">
        <v>45427</v>
      </c>
      <c r="I127" s="56">
        <f>апр.24!I127+май.24!F127-май.24!E127</f>
        <v>55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апр.24!I128+май.24!F128-май.24!E128</f>
        <v>1218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апр.24!I129+май.24!F129-май.24!E129</f>
        <v>6352</v>
      </c>
    </row>
  </sheetData>
  <autoFilter ref="A3:I129" xr:uid="{00000000-0009-0000-0000-000060000000}"/>
  <mergeCells count="1">
    <mergeCell ref="C1:I2"/>
  </mergeCells>
  <conditionalFormatting sqref="I1:I129">
    <cfRule type="cellIs" dxfId="45" priority="1" operator="lessThan">
      <formula>0</formula>
    </cfRule>
  </conditionalFormatting>
  <hyperlinks>
    <hyperlink ref="J2" location="СВОД_2024!A1" display="Свод 2024" xr:uid="{00000000-0004-0000-6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45444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май.24!I4+июн.24!F4-июн.24!E4</f>
        <v>-9396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май.24!I5+июн.24!F5-июн.24!E5</f>
        <v>-738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май.24!I6+июн.24!F6-июн.24!E6</f>
        <v>-9396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май.24!I7+июн.24!F7-июн.24!E7</f>
        <v>2678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май.24!I8+июн.24!F8-июн.24!E8</f>
        <v>-4396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май.24!I9+июн.24!F9-июн.24!E9</f>
        <v>5410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2105</v>
      </c>
      <c r="H10" s="28">
        <v>45457</v>
      </c>
      <c r="I10" s="56">
        <f>май.24!I10+июн.24!F10-июн.24!E10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май.24!I11+июн.24!F11-июн.24!E11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май.24!I12+июн.24!F12-июн.24!E12</f>
        <v>-9396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май.24!I13+июн.24!F13-июн.24!E13</f>
        <v>-1592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май.24!I14+июн.24!F14-июн.24!E14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май.24!I15+июн.24!F15-июн.24!E15</f>
        <v>-4698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май.24!I16+июн.24!F16-июн.24!E16</f>
        <v>-1552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май.24!I17+июн.24!F17-июн.24!E17</f>
        <v>-1096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май.24!I18+июн.24!F18-июн.24!E18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май.24!I19+июн.24!F19-июн.24!E19</f>
        <v>-9396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май.24!I20+июн.24!F20-июн.24!E20</f>
        <v>-9396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май.24!I21+июн.24!F21-июн.24!E21</f>
        <v>-2626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2106</v>
      </c>
      <c r="H22" s="28">
        <v>45453</v>
      </c>
      <c r="I22" s="56">
        <f>май.24!I22+июн.24!F22-июн.24!E22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май.24!I23+июн.24!F23-июн.24!E23</f>
        <v>-696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2107</v>
      </c>
      <c r="H24" s="28">
        <v>45452</v>
      </c>
      <c r="I24" s="56">
        <f>май.24!I24+июн.24!F24-июн.24!E24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май.24!I25+июн.24!F25-июн.24!E25</f>
        <v>1218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май.24!I26+июн.24!F26-июн.24!E26</f>
        <v>2088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май.24!I27+июн.24!F27-июн.24!E27</f>
        <v>-6396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2108</v>
      </c>
      <c r="H28" s="28">
        <v>45471</v>
      </c>
      <c r="I28" s="56">
        <f>май.24!I28+июн.24!F28-июн.24!E28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май.24!I29+июн.24!F29-июн.24!E29</f>
        <v>4612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2109</v>
      </c>
      <c r="H30" s="28">
        <v>45456</v>
      </c>
      <c r="I30" s="56">
        <f>май.24!I30+июн.24!F30-июн.24!E30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май.24!I31+июн.24!F31-июн.24!E31</f>
        <v>-9396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>
        <v>2000</v>
      </c>
      <c r="G32" s="132" t="s">
        <v>2110</v>
      </c>
      <c r="H32" s="28">
        <v>45447</v>
      </c>
      <c r="I32" s="56">
        <f>май.24!I32+июн.24!F32-июн.24!E32</f>
        <v>604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май.24!I33+июн.24!F33-июн.24!E33</f>
        <v>-416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май.24!I34+июн.24!F34-июн.24!E34</f>
        <v>7570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май.24!I35+июн.24!F35-июн.24!E35</f>
        <v>-4172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май.24!I36+июн.24!F36-июн.24!E36</f>
        <v>-8996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май.24!I37+июн.24!F37-июн.24!E37</f>
        <v>-1388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май.24!I38+июн.24!F38-июн.24!E38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май.24!I39+июн.24!F39-июн.24!E39</f>
        <v>-4384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май.24!I40+июн.24!F40-июн.24!E40</f>
        <v>-9396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май.24!I41+июн.24!F41-июн.24!E41</f>
        <v>-8700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май.24!I42+июн.24!F42-июн.24!E42</f>
        <v>-9396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май.24!I43+июн.24!F43-июн.24!E43</f>
        <v>-9396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май.24!I44+июн.24!F44-июн.24!E44</f>
        <v>7266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>
        <v>522</v>
      </c>
      <c r="G45" s="132" t="s">
        <v>2111</v>
      </c>
      <c r="H45" s="28">
        <v>45456</v>
      </c>
      <c r="I45" s="56">
        <f>май.24!I45+июн.24!F45-июн.24!E45</f>
        <v>0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май.24!I46+июн.24!F46-июн.24!E46</f>
        <v>-6630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май.24!I47+июн.24!F47-июн.24!E47</f>
        <v>-928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май.24!I48+июн.24!F48-июн.24!E48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май.24!I49+июн.24!F49-июн.24!E49</f>
        <v>-1396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май.24!I50+июн.24!F50-июн.24!E50</f>
        <v>-1448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май.24!I51+июн.24!F51-июн.24!E51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>
        <v>3000</v>
      </c>
      <c r="G52" s="132" t="s">
        <v>2112</v>
      </c>
      <c r="H52" s="28">
        <v>45447</v>
      </c>
      <c r="I52" s="56">
        <f>май.24!I52+июн.24!F52-июн.24!E52</f>
        <v>216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май.24!I53+июн.24!F53-июн.24!E53</f>
        <v>1043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348</v>
      </c>
      <c r="G54" s="132" t="s">
        <v>2113</v>
      </c>
      <c r="H54" s="28" t="s">
        <v>2114</v>
      </c>
      <c r="I54" s="56">
        <f>май.24!I54+июн.24!F54-июн.24!E54</f>
        <v>-170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май.24!I55+июн.24!F55-июн.24!E55</f>
        <v>474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2115</v>
      </c>
      <c r="H56" s="28">
        <v>45447</v>
      </c>
      <c r="I56" s="56">
        <f>май.24!I56+июн.24!F56-июн.24!E56</f>
        <v>-212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май.24!I57+июн.24!F57-июн.24!E57</f>
        <v>-9396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май.24!I58+июн.24!F58-июн.24!E58</f>
        <v>-2486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май.24!I59+июн.24!F59-июн.24!E59</f>
        <v>-9396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май.24!I60+июн.24!F60-июн.24!E60</f>
        <v>6004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май.24!I61+июн.24!F61-июн.24!E61</f>
        <v>4438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май.24!I62+июн.24!F62-июн.24!E62</f>
        <v>-396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май.24!I63+июн.24!F63-июн.24!E63</f>
        <v>1824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2116</v>
      </c>
      <c r="H64" s="28">
        <v>45446</v>
      </c>
      <c r="I64" s="56">
        <f>май.24!I64+июн.24!F64-июн.24!E64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май.24!I65+июн.24!F65-июн.24!E65</f>
        <v>1044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май.24!I66+июн.24!F66-июн.24!E66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май.24!I67+июн.24!F67-июн.24!E67</f>
        <v>-7482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май.24!I68+июн.24!F68-июн.24!E68</f>
        <v>-820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май.24!I69+июн.24!F69-июн.24!E69</f>
        <v>-494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>
        <v>2088</v>
      </c>
      <c r="G70" s="132" t="s">
        <v>2117</v>
      </c>
      <c r="H70" s="28">
        <v>45471</v>
      </c>
      <c r="I70" s="56">
        <f>май.24!I70+июн.24!F70-июн.24!E70</f>
        <v>3828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2118</v>
      </c>
      <c r="H71" s="28">
        <v>45446</v>
      </c>
      <c r="I71" s="56">
        <f>май.24!I71+июн.24!F71-июн.24!E71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май.24!I72+июн.24!F72-июн.24!E72</f>
        <v>-9396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май.24!I73+июн.24!F73-июн.24!E73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май.24!I74+июн.24!F74-июн.24!E74</f>
        <v>-18792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май.24!I75+июн.24!F75-июн.24!E75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май.24!I76+июн.24!F76-июн.24!E76</f>
        <v>-1106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2119</v>
      </c>
      <c r="H77" s="28">
        <v>45450</v>
      </c>
      <c r="I77" s="56">
        <f>май.24!I77+июн.24!F77-июн.24!E77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2120</v>
      </c>
      <c r="H78" s="28">
        <v>45453</v>
      </c>
      <c r="I78" s="56">
        <f>май.24!I78+июн.24!F78-июн.24!E78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>
        <v>500</v>
      </c>
      <c r="G79" s="132" t="s">
        <v>2121</v>
      </c>
      <c r="H79" s="28">
        <v>45453</v>
      </c>
      <c r="I79" s="56">
        <f>май.24!I79+июн.24!F79-июн.24!E79</f>
        <v>-2284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май.24!I80+июн.24!F80-июн.24!E80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>
        <v>2000</v>
      </c>
      <c r="G81" s="132" t="s">
        <v>2122</v>
      </c>
      <c r="H81" s="28">
        <v>45464</v>
      </c>
      <c r="I81" s="56">
        <f>май.24!I81+июн.24!F81-июн.24!E81</f>
        <v>704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май.24!I82+июн.24!F82-июн.24!E82</f>
        <v>-4712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май.24!I83+июн.24!F83-июн.24!E83</f>
        <v>12726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май.24!I84+июн.24!F84-июн.24!E84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май.24!I85+июн.24!F85-июн.24!E85</f>
        <v>-9396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май.24!I86+июн.24!F86-июн.24!E86</f>
        <v>-9396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май.24!I87+июн.24!F87-июн.24!E87</f>
        <v>-9396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май.24!I88+июн.24!F88-июн.24!E88</f>
        <v>-9396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май.24!I89+июн.24!F89-июн.24!E89</f>
        <v>-1044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май.24!I90+июн.24!F90-июн.24!E90</f>
        <v>-9396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2123</v>
      </c>
      <c r="H91" s="28">
        <v>45446</v>
      </c>
      <c r="I91" s="56">
        <f>май.24!I91+июн.24!F91-июн.24!E91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май.24!I92+июн.24!F92-июн.24!E92</f>
        <v>-1044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май.24!I93+июн.24!F93-июн.24!E93</f>
        <v>-4896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май.24!I94+июн.24!F94-июн.24!E94</f>
        <v>-9396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май.24!I95+июн.24!F95-июн.24!E95</f>
        <v>-1744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май.24!I96+июн.24!F96-июн.24!E96</f>
        <v>-1626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май.24!I97+июн.24!F97-июн.24!E97</f>
        <v>-7310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май.24!I98+июн.24!F98-июн.24!E98</f>
        <v>-2852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2124</v>
      </c>
      <c r="H99" s="28">
        <v>45448</v>
      </c>
      <c r="I99" s="56">
        <f>май.24!I99+июн.24!F99-июн.24!E99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май.24!I100+июн.24!F100-июн.24!E100</f>
        <v>-2106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май.24!I101+июн.24!F101-июн.24!E101</f>
        <v>-1044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май.24!I102+июн.24!F102-июн.24!E102</f>
        <v>5656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2125</v>
      </c>
      <c r="H103" s="28">
        <v>45449</v>
      </c>
      <c r="I103" s="56">
        <f>май.24!I103+июн.24!F103-июн.24!E103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май.24!I104+июн.24!F104-июн.24!E104</f>
        <v>1020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май.24!I105+июн.24!F105-июн.24!E105</f>
        <v>-396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май.24!I106+июн.24!F106-июн.24!E106</f>
        <v>-3696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май.24!I107+июн.24!F107-июн.24!E107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май.24!I108+июн.24!F108-июн.24!E108</f>
        <v>-1826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май.24!I109+июн.24!F109-июн.24!E109</f>
        <v>-1040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май.24!I110+июн.24!F110-июн.24!E110</f>
        <v>-9396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май.24!I111+июн.24!F111-июн.24!E111</f>
        <v>-1396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май.24!I112+июн.24!F112-июн.24!E112</f>
        <v>-4524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май.24!I113+июн.24!F113-июн.24!E113</f>
        <v>3916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2126</v>
      </c>
      <c r="H114" s="28">
        <v>45453</v>
      </c>
      <c r="I114" s="56">
        <f>май.24!I114+июн.24!F114-июн.24!E114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2127</v>
      </c>
      <c r="H115" s="28">
        <v>45467</v>
      </c>
      <c r="I115" s="56">
        <f>май.24!I115+июн.24!F115-июн.24!E115</f>
        <v>2736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май.24!I116+июн.24!F116-июн.24!E116</f>
        <v>-4110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май.24!I117+июн.24!F117-июн.24!E117</f>
        <v>3974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400</v>
      </c>
      <c r="G118" s="132" t="s">
        <v>2128</v>
      </c>
      <c r="H118" s="28">
        <v>45463</v>
      </c>
      <c r="I118" s="56">
        <f>май.24!I118+июн.24!F118-июн.24!E118</f>
        <v>718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май.24!I119+июн.24!F119-июн.24!E119</f>
        <v>-1044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май.24!I120+июн.24!F120-июн.24!E120</f>
        <v>-9396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2129</v>
      </c>
      <c r="H121" s="28">
        <v>45449</v>
      </c>
      <c r="I121" s="56">
        <f>май.24!I121+июн.24!F121-июн.24!E121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май.24!I122+июн.24!F122-июн.24!E122</f>
        <v>1204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май.24!I123+июн.24!F123-июн.24!E123</f>
        <v>1134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май.24!I124+июн.24!F124-июн.24!E124</f>
        <v>-1120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1044</v>
      </c>
      <c r="G125" s="132" t="s">
        <v>2130</v>
      </c>
      <c r="H125" s="28">
        <v>45453</v>
      </c>
      <c r="I125" s="56">
        <f>май.24!I125+июн.24!F125-июн.24!E125</f>
        <v>54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2131</v>
      </c>
      <c r="H126" s="28">
        <v>45462</v>
      </c>
      <c r="I126" s="56">
        <f>май.24!I126+июн.24!F126-июн.24!E126</f>
        <v>696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2132</v>
      </c>
      <c r="H127" s="28">
        <v>45459</v>
      </c>
      <c r="I127" s="56">
        <f>май.24!I127+июн.24!F127-июн.24!E127</f>
        <v>56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май.24!I128+июн.24!F128-июн.24!E128</f>
        <v>1044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май.24!I129+июн.24!F129-июн.24!E129</f>
        <v>6178</v>
      </c>
    </row>
  </sheetData>
  <autoFilter ref="A3:I129" xr:uid="{00000000-0009-0000-0000-000061000000}"/>
  <mergeCells count="1">
    <mergeCell ref="C1:I2"/>
  </mergeCells>
  <conditionalFormatting sqref="I1:I129">
    <cfRule type="cellIs" dxfId="44" priority="1" operator="lessThan">
      <formula>0</formula>
    </cfRule>
  </conditionalFormatting>
  <hyperlinks>
    <hyperlink ref="J2" location="СВОД_2024!A1" display="Свод 2024" xr:uid="{00000000-0004-0000-6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11.5703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6">
        <v>45474</v>
      </c>
      <c r="D1" s="147"/>
      <c r="E1" s="147"/>
      <c r="F1" s="148"/>
      <c r="G1" s="145"/>
      <c r="H1" s="147"/>
      <c r="I1" s="147"/>
    </row>
    <row r="2" spans="1:10" x14ac:dyDescent="0.25">
      <c r="A2" s="51" t="s">
        <v>4</v>
      </c>
      <c r="B2" s="25" t="s">
        <v>5</v>
      </c>
      <c r="C2" s="147"/>
      <c r="D2" s="147"/>
      <c r="E2" s="147"/>
      <c r="F2" s="148"/>
      <c r="G2" s="145"/>
      <c r="H2" s="147"/>
      <c r="I2" s="147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июн.24!I4+июл.24!F4-июл.24!E4</f>
        <v>-9570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июн.24!I5+июл.24!F5-июл.24!E5</f>
        <v>-912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июн.24!I6+июл.24!F6-июл.24!E6</f>
        <v>-9570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июн.24!I7+июл.24!F7-июл.24!E7</f>
        <v>2504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июн.24!I8+июл.24!F8-июл.24!E8</f>
        <v>-4570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июн.24!I9+июл.24!F9-июл.24!E9</f>
        <v>5236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июн.24!I10+июл.24!F10-июл.24!E10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июн.24!I11+июл.24!F11-июл.24!E11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июн.24!I12+июл.24!F12-июл.24!E12</f>
        <v>-9570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июн.24!I13+июл.24!F13-июл.24!E13</f>
        <v>-1766</v>
      </c>
    </row>
    <row r="14" spans="1:10" x14ac:dyDescent="0.25">
      <c r="A14" s="53"/>
      <c r="B14" s="3">
        <v>18</v>
      </c>
      <c r="C14" s="30"/>
      <c r="D14" s="30" t="s">
        <v>2133</v>
      </c>
      <c r="E14" s="131"/>
      <c r="F14" s="13"/>
      <c r="G14" s="132"/>
      <c r="H14" s="28"/>
      <c r="I14" s="56">
        <f>июн.24!I14+июл.24!F14-июл.24!E14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июн.24!I15+июл.24!F15-июл.24!E15</f>
        <v>-4872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>
        <v>3000</v>
      </c>
      <c r="G16" s="132" t="s">
        <v>2134</v>
      </c>
      <c r="H16" s="28">
        <v>45489</v>
      </c>
      <c r="I16" s="56">
        <f>июн.24!I16+июл.24!F16-июл.24!E16</f>
        <v>1274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июн.24!I17+июл.24!F17-июл.24!E17</f>
        <v>-1270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2135</v>
      </c>
      <c r="H18" s="28">
        <v>45504</v>
      </c>
      <c r="I18" s="56">
        <f>июн.24!I18+июл.24!F18-июл.24!E18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июн.24!I19+июл.24!F19-июл.24!E19</f>
        <v>-9570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июн.24!I20+июл.24!F20-июл.24!E20</f>
        <v>-9570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июн.24!I21+июл.24!F21-июл.24!E21</f>
        <v>-2800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2136</v>
      </c>
      <c r="H22" s="28">
        <v>45484</v>
      </c>
      <c r="I22" s="56">
        <f>июн.24!I22+июл.24!F22-июл.24!E22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июн.24!I23+июл.24!F23-июл.24!E23</f>
        <v>-870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июн.24!I24+июл.24!F24-июл.24!E24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июн.24!I25+июл.24!F25-июл.24!E25</f>
        <v>1044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июн.24!I26+июл.24!F26-июл.24!E26</f>
        <v>1914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июн.24!I27+июл.24!F27-июл.24!E27</f>
        <v>-6570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июн.24!I28+июл.24!F28-июл.24!E28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348</v>
      </c>
      <c r="G29" s="132" t="s">
        <v>2137</v>
      </c>
      <c r="H29" s="28">
        <v>45474</v>
      </c>
      <c r="I29" s="56">
        <f>июн.24!I29+июл.24!F29-июл.24!E29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июн.24!I30+июл.24!F30-июл.24!E30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июн.24!I31+июл.24!F31-июл.24!E31</f>
        <v>-9570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июн.24!I32+июл.24!F32-июл.24!E32</f>
        <v>430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июн.24!I33+июл.24!F33-июл.24!E33</f>
        <v>-590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июн.24!I34+июл.24!F34-июл.24!E34</f>
        <v>7396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июн.24!I35+июл.24!F35-июл.24!E35</f>
        <v>-4346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июн.24!I36+июл.24!F36-июл.24!E36</f>
        <v>-9170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июн.24!I37+июл.24!F37-июл.24!E37</f>
        <v>-1562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174051.92237499999</v>
      </c>
      <c r="H38" s="28" t="s">
        <v>2138</v>
      </c>
      <c r="I38" s="56">
        <f>июн.24!I38+июл.24!F38-июл.24!E38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июн.24!I39+июл.24!F39-июл.24!E39</f>
        <v>-4558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июн.24!I40+июл.24!F40-июл.24!E40</f>
        <v>-9570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июн.24!I41+июл.24!F41-июл.24!E41</f>
        <v>-8874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июн.24!I42+июл.24!F42-июл.24!E42</f>
        <v>-9570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июн.24!I43+июл.24!F43-июл.24!E43</f>
        <v>-9570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июн.24!I44+июл.24!F44-июл.24!E44</f>
        <v>7092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июн.24!I45+июл.24!F45-июл.24!E45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июн.24!I46+июл.24!F46-июл.24!E46</f>
        <v>-6804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июн.24!I47+июл.24!F47-июл.24!E47</f>
        <v>-1102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июн.24!I48+июл.24!F48-июл.24!E48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июн.24!I49+июл.24!F49-июл.24!E49</f>
        <v>-1570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июн.24!I50+июл.24!F50-июл.24!E50</f>
        <v>-1622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2139</v>
      </c>
      <c r="H51" s="28">
        <v>45474</v>
      </c>
      <c r="I51" s="56">
        <f>июн.24!I51+июл.24!F51-июл.24!E51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июн.24!I52+июл.24!F52-июл.24!E52</f>
        <v>42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июн.24!I53+июл.24!F53-июл.24!E53</f>
        <v>869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июн.24!I54+июл.24!F54-июл.24!E54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июн.24!I55+июл.24!F55-июл.24!E55</f>
        <v>300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2140</v>
      </c>
      <c r="H56" s="28">
        <v>45488</v>
      </c>
      <c r="I56" s="56">
        <f>июн.24!I56+июл.24!F56-июл.24!E56</f>
        <v>-46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июн.24!I57+июл.24!F57-июл.24!E57</f>
        <v>-9570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июн.24!I58+июл.24!F58-июл.24!E58</f>
        <v>-2660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июн.24!I59+июл.24!F59-июл.24!E59</f>
        <v>-9570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июн.24!I60+июл.24!F60-июл.24!E60</f>
        <v>5830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июн.24!I61+июл.24!F61-июл.24!E61</f>
        <v>4264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июн.24!I62+июл.24!F62-июл.24!E62</f>
        <v>-570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июн.24!I63+июл.24!F63-июл.24!E63</f>
        <v>1650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2141</v>
      </c>
      <c r="H64" s="28">
        <v>45476</v>
      </c>
      <c r="I64" s="56">
        <f>июн.24!I64+июл.24!F64-июл.24!E64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июн.24!I65+июл.24!F65-июл.24!E65</f>
        <v>870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2142</v>
      </c>
      <c r="H66" s="28">
        <v>45491</v>
      </c>
      <c r="I66" s="56">
        <f>июн.24!I66+июл.24!F66-июл.24!E66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июн.24!I67+июл.24!F67-июл.24!E67</f>
        <v>-7656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июн.24!I68+июл.24!F68-июл.24!E68</f>
        <v>-994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июн.24!I69+июл.24!F69-июл.24!E69</f>
        <v>-668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июн.24!I70+июл.24!F70-июл.24!E70</f>
        <v>3654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2143</v>
      </c>
      <c r="H71" s="28">
        <v>45497</v>
      </c>
      <c r="I71" s="56">
        <f>июн.24!I71+июл.24!F71-июл.24!E71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июн.24!I72+июл.24!F72-июл.24!E72</f>
        <v>-9570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июн.24!I73+июл.24!F73-июл.24!E73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июн.24!I74+июл.24!F74-июл.24!E74</f>
        <v>-19140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июн.24!I75+июл.24!F75-июл.24!E75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июн.24!I76+июл.24!F76-июл.24!E76</f>
        <v>-1280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/>
      <c r="G77" s="132"/>
      <c r="H77" s="28"/>
      <c r="I77" s="56">
        <f>июн.24!I77+июл.24!F77-июл.24!E77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июн.24!I78+июл.24!F78-июл.24!E78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июн.24!I79+июл.24!F79-июл.24!E79</f>
        <v>-2458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348</v>
      </c>
      <c r="G80" s="132" t="s">
        <v>2144</v>
      </c>
      <c r="H80" s="28">
        <v>45475</v>
      </c>
      <c r="I80" s="56">
        <f>июн.24!I80+июл.24!F80-июл.24!E80</f>
        <v>-850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июн.24!I81+июл.24!F81-июл.24!E81</f>
        <v>530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июн.24!I82+июл.24!F82-июл.24!E82</f>
        <v>-4886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июн.24!I83+июл.24!F83-июл.24!E83</f>
        <v>12552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2145</v>
      </c>
      <c r="H84" s="28">
        <v>45503</v>
      </c>
      <c r="I84" s="56">
        <f>июн.24!I84+июл.24!F84-июл.24!E84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июн.24!I85+июл.24!F85-июл.24!E85</f>
        <v>-9570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июн.24!I86+июл.24!F86-июл.24!E86</f>
        <v>-9570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июн.24!I87+июл.24!F87-июл.24!E87</f>
        <v>-9570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июн.24!I88+июл.24!F88-июл.24!E88</f>
        <v>-9570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июн.24!I89+июл.24!F89-июл.24!E89</f>
        <v>-1218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июн.24!I90+июл.24!F90-июл.24!E90</f>
        <v>-9570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2146</v>
      </c>
      <c r="H91" s="28">
        <v>45477</v>
      </c>
      <c r="I91" s="56">
        <f>июн.24!I91+июл.24!F91-июл.24!E91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июн.24!I92+июл.24!F92-июл.24!E92</f>
        <v>-1218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июн.24!I93+июл.24!F93-июл.24!E93</f>
        <v>-5070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июн.24!I94+июл.24!F94-июл.24!E94</f>
        <v>-9570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июн.24!I95+июл.24!F95-июл.24!E95</f>
        <v>-1918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июн.24!I96+июл.24!F96-июл.24!E96</f>
        <v>-1800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июн.24!I97+июл.24!F97-июл.24!E97</f>
        <v>-7484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июн.24!I98+июл.24!F98-июл.24!E98</f>
        <v>-3026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/>
      <c r="G99" s="132"/>
      <c r="H99" s="28"/>
      <c r="I99" s="56">
        <f>июн.24!I99+июл.24!F99-июл.24!E99</f>
        <v>348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2200</v>
      </c>
      <c r="G100" s="132" t="s">
        <v>2147</v>
      </c>
      <c r="H100" s="28">
        <v>45474</v>
      </c>
      <c r="I100" s="56">
        <f>июн.24!I100+июл.24!F100-июл.24!E100</f>
        <v>-80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июн.24!I101+июл.24!F101-июл.24!E101</f>
        <v>-1218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июн.24!I102+июл.24!F102-июл.24!E102</f>
        <v>5482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2148</v>
      </c>
      <c r="H103" s="28">
        <v>45475</v>
      </c>
      <c r="I103" s="56">
        <f>июн.24!I103+июл.24!F103-июл.24!E103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июн.24!I104+июл.24!F104-июл.24!E104</f>
        <v>846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июн.24!I105+июл.24!F105-июл.24!E105</f>
        <v>-570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июн.24!I106+июл.24!F106-июл.24!E106</f>
        <v>-3870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июн.24!I107+июл.24!F107-июл.24!E107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июн.24!I108+июл.24!F108-июл.24!E108</f>
        <v>-2000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июн.24!I109+июл.24!F109-июл.24!E109</f>
        <v>-1214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июн.24!I110+июл.24!F110-июл.24!E110</f>
        <v>-9570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>
        <v>1500</v>
      </c>
      <c r="G111" s="132" t="s">
        <v>2149</v>
      </c>
      <c r="H111" s="28">
        <v>45504</v>
      </c>
      <c r="I111" s="56">
        <f>июн.24!I111+июл.24!F111-июл.24!E111</f>
        <v>-70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июн.24!I112+июл.24!F112-июл.24!E112</f>
        <v>-4698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июн.24!I113+июл.24!F113-июл.24!E113</f>
        <v>3742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/>
      <c r="G114" s="132"/>
      <c r="H114" s="28"/>
      <c r="I114" s="56">
        <f>июн.24!I114+июл.24!F114-июл.24!E114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июн.24!I115+июл.24!F115-июл.24!E115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июн.24!I116+июл.24!F116-июл.24!E116</f>
        <v>-4284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июн.24!I117+июл.24!F117-июл.24!E117</f>
        <v>3800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июн.24!I118+июл.24!F118-июл.24!E118</f>
        <v>544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июн.24!I119+июл.24!F119-июл.24!E119</f>
        <v>-1218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июн.24!I120+июл.24!F120-июл.24!E120</f>
        <v>-9570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июн.24!I121+июл.24!F121-июл.24!E121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июн.24!I122+июл.24!F122-июл.24!E122</f>
        <v>1030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июн.24!I123+июл.24!F123-июл.24!E123</f>
        <v>960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июн.24!I124+июл.24!F124-июл.24!E124</f>
        <v>-1294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июн.24!I125+июл.24!F125-июл.24!E125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июн.24!I126+июл.24!F126-июл.24!E126</f>
        <v>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2150</v>
      </c>
      <c r="H127" s="28">
        <v>45488</v>
      </c>
      <c r="I127" s="56">
        <f>июн.24!I127+июл.24!F127-июл.24!E127</f>
        <v>57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июн.24!I128+июл.24!F128-июл.24!E128</f>
        <v>870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июн.24!I129+июл.24!F129-июл.24!E129</f>
        <v>6004</v>
      </c>
    </row>
  </sheetData>
  <mergeCells count="1">
    <mergeCell ref="C1:I2"/>
  </mergeCells>
  <conditionalFormatting sqref="I1:I129">
    <cfRule type="cellIs" dxfId="43" priority="1" operator="lessThan">
      <formula>0</formula>
    </cfRule>
  </conditionalFormatting>
  <hyperlinks>
    <hyperlink ref="J2" location="СВОД_2024!A1" display="Свод 2024" xr:uid="{00000000-0004-0000-6200-000000000000}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130</vt:i4>
      </vt:variant>
    </vt:vector>
  </HeadingPairs>
  <TitlesOfParts>
    <vt:vector size="130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  <vt:lpstr>СВОД_2025</vt:lpstr>
      <vt:lpstr>янв.25</vt:lpstr>
      <vt:lpstr>фев.25</vt:lpstr>
      <vt:lpstr>мар.25</vt:lpstr>
      <vt:lpstr>апр.25</vt:lpstr>
      <vt:lpstr>май.25</vt:lpstr>
      <vt:lpstr>июн.25</vt:lpstr>
      <vt:lpstr>июл.25</vt:lpstr>
      <vt:lpstr>авг.25</vt:lpstr>
      <vt:lpstr>сен.25</vt:lpstr>
      <vt:lpstr>окт.25</vt:lpstr>
      <vt:lpstr>ноя.25</vt:lpstr>
      <vt:lpstr>дек.25</vt:lpstr>
      <vt:lpstr>СВОД_2026</vt:lpstr>
      <vt:lpstr>янв.26</vt:lpstr>
      <vt:lpstr>фев.26</vt:lpstr>
      <vt:lpstr>мар.26</vt:lpstr>
      <vt:lpstr>апр.26</vt:lpstr>
      <vt:lpstr>май.26</vt:lpstr>
      <vt:lpstr>июн.26</vt:lpstr>
      <vt:lpstr>июл.26</vt:lpstr>
      <vt:lpstr>авг.26</vt:lpstr>
      <vt:lpstr>сен.26</vt:lpstr>
      <vt:lpstr>окт.26</vt:lpstr>
      <vt:lpstr>ноя.26</vt:lpstr>
      <vt:lpstr>дек.26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2026-01-23T07:39:51Z</dcterms:modified>
  <cp:category/>
  <cp:contentStatus/>
</cp:coreProperties>
</file>